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GMFSCS\share\契約課\050_R4以前\11_公契約条例\公契約条例（作業用フォルダ）\労働状況台帳\R6\相模原市労働状況台帳\"/>
    </mc:Choice>
  </mc:AlternateContent>
  <bookViews>
    <workbookView xWindow="0" yWindow="0" windowWidth="28800" windowHeight="12240"/>
  </bookViews>
  <sheets>
    <sheet name="基本情報入力シート" sheetId="4" r:id="rId1"/>
    <sheet name="R6年度用" sheetId="2" r:id="rId2"/>
  </sheets>
  <definedNames>
    <definedName name="_xlnm.Print_Area" localSheetId="1">'R6年度用'!$A$1:$L$37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4" l="1"/>
  <c r="J5" i="2" l="1"/>
  <c r="O8" i="4"/>
  <c r="J4" i="2"/>
  <c r="I19" i="4"/>
  <c r="G19" i="4"/>
  <c r="D19" i="4"/>
  <c r="B19" i="4"/>
  <c r="F18" i="4"/>
  <c r="A18" i="4"/>
  <c r="B25" i="4" l="1"/>
  <c r="D36" i="2"/>
  <c r="D35" i="2"/>
  <c r="D34" i="2"/>
  <c r="D33" i="2"/>
  <c r="D32" i="2"/>
  <c r="D31" i="2"/>
  <c r="D30" i="2"/>
  <c r="D29" i="2"/>
  <c r="D28" i="2"/>
  <c r="D27" i="2"/>
  <c r="D26" i="2"/>
  <c r="D25" i="2"/>
  <c r="D24" i="2"/>
  <c r="D23" i="2"/>
  <c r="D22" i="2"/>
  <c r="D21" i="2"/>
  <c r="D20" i="2"/>
  <c r="D19" i="2"/>
  <c r="D18" i="2"/>
  <c r="D17" i="2"/>
  <c r="S36" i="2"/>
  <c r="Q36" i="2"/>
  <c r="O36" i="2"/>
  <c r="S35" i="2"/>
  <c r="Q35" i="2"/>
  <c r="O35" i="2"/>
  <c r="S34" i="2"/>
  <c r="Q34" i="2"/>
  <c r="O34" i="2"/>
  <c r="S33" i="2"/>
  <c r="Q33" i="2"/>
  <c r="O33" i="2"/>
  <c r="S32" i="2"/>
  <c r="Q32" i="2"/>
  <c r="O32" i="2"/>
  <c r="S31" i="2"/>
  <c r="Q31" i="2"/>
  <c r="O31" i="2"/>
  <c r="S30" i="2"/>
  <c r="Q30" i="2"/>
  <c r="O30" i="2"/>
  <c r="S29" i="2"/>
  <c r="Q29" i="2"/>
  <c r="O29" i="2"/>
  <c r="S28" i="2"/>
  <c r="Q28" i="2"/>
  <c r="O28" i="2"/>
  <c r="S27" i="2"/>
  <c r="Q27" i="2"/>
  <c r="O27" i="2"/>
  <c r="S26" i="2"/>
  <c r="Q26" i="2"/>
  <c r="O26" i="2"/>
  <c r="S25" i="2"/>
  <c r="Q25" i="2"/>
  <c r="O25" i="2"/>
  <c r="S24" i="2"/>
  <c r="Q24" i="2"/>
  <c r="O24" i="2"/>
  <c r="S23" i="2"/>
  <c r="Q23" i="2"/>
  <c r="O23" i="2"/>
  <c r="S22" i="2"/>
  <c r="Q22" i="2"/>
  <c r="O22" i="2"/>
  <c r="S21" i="2"/>
  <c r="Q21" i="2"/>
  <c r="O21" i="2"/>
  <c r="S20" i="2"/>
  <c r="Q20" i="2"/>
  <c r="O20" i="2"/>
  <c r="S19" i="2"/>
  <c r="Q19" i="2"/>
  <c r="O19" i="2"/>
  <c r="S18" i="2"/>
  <c r="Q18" i="2"/>
  <c r="O18" i="2"/>
  <c r="S17" i="2"/>
  <c r="Q17" i="2"/>
  <c r="O17" i="2"/>
  <c r="V36" i="2" l="1"/>
  <c r="V21" i="2"/>
  <c r="V25" i="2"/>
  <c r="V29" i="2"/>
  <c r="V35" i="2"/>
  <c r="V17" i="2"/>
  <c r="V20" i="2"/>
  <c r="V24" i="2"/>
  <c r="V28" i="2"/>
  <c r="V19" i="2"/>
  <c r="V23" i="2"/>
  <c r="V27" i="2"/>
  <c r="V31" i="2"/>
  <c r="V18" i="2"/>
  <c r="V22" i="2"/>
  <c r="V26" i="2"/>
  <c r="V30" i="2"/>
  <c r="V34" i="2"/>
  <c r="V33" i="2"/>
  <c r="V32" i="2"/>
  <c r="F4" i="2"/>
  <c r="D4" i="2"/>
  <c r="D8" i="2"/>
  <c r="D6" i="2"/>
  <c r="D7" i="2"/>
  <c r="D5" i="2" l="1"/>
  <c r="D3" i="2"/>
  <c r="L4" i="2" l="1"/>
  <c r="J7" i="2"/>
  <c r="J8" i="2"/>
  <c r="J6" i="2"/>
  <c r="J3" i="2"/>
  <c r="G4" i="2" s="1"/>
  <c r="L25" i="4" l="1"/>
  <c r="F39" i="4" l="1"/>
  <c r="F49" i="4"/>
  <c r="F44" i="4"/>
  <c r="F54" i="4"/>
  <c r="F29" i="4"/>
  <c r="F34" i="4"/>
  <c r="A29" i="4"/>
  <c r="A27" i="4"/>
  <c r="A23" i="4"/>
  <c r="K29" i="4" l="1"/>
  <c r="K27" i="4"/>
  <c r="K24" i="4"/>
  <c r="F50" i="4"/>
  <c r="F45" i="4"/>
  <c r="F40" i="4"/>
  <c r="F35" i="4"/>
  <c r="F30" i="4"/>
  <c r="I51" i="4" l="1"/>
  <c r="I46" i="4"/>
  <c r="I41" i="4"/>
  <c r="I36" i="4"/>
  <c r="I31" i="4"/>
  <c r="I25" i="4"/>
  <c r="N25" i="4" l="1"/>
  <c r="D25" i="4"/>
  <c r="G25" i="4"/>
  <c r="F27" i="4" s="1"/>
  <c r="G31" i="4" l="1"/>
  <c r="F32" i="4" l="1"/>
  <c r="G36" i="4"/>
  <c r="F37" i="4" s="1"/>
  <c r="G41" i="4" l="1"/>
  <c r="G46" i="4" s="1"/>
  <c r="F47" i="4" l="1"/>
  <c r="F42" i="4"/>
  <c r="G51" i="4"/>
  <c r="F52" i="4" s="1"/>
  <c r="J36" i="2" l="1"/>
  <c r="K36" i="2" s="1"/>
  <c r="M36" i="2" s="1"/>
  <c r="J35" i="2"/>
  <c r="K35" i="2" s="1"/>
  <c r="M35" i="2" s="1"/>
  <c r="J34" i="2"/>
  <c r="K34" i="2" s="1"/>
  <c r="M34" i="2" s="1"/>
  <c r="J33" i="2"/>
  <c r="K33" i="2" s="1"/>
  <c r="M33" i="2" s="1"/>
  <c r="J32" i="2"/>
  <c r="K32" i="2" s="1"/>
  <c r="M32" i="2" s="1"/>
  <c r="J31" i="2"/>
  <c r="K31" i="2" s="1"/>
  <c r="M31" i="2" s="1"/>
  <c r="J30" i="2"/>
  <c r="K30" i="2" s="1"/>
  <c r="M30" i="2" s="1"/>
  <c r="J29" i="2"/>
  <c r="K29" i="2" s="1"/>
  <c r="M29" i="2" s="1"/>
  <c r="J28" i="2"/>
  <c r="K28" i="2" s="1"/>
  <c r="M28" i="2" s="1"/>
  <c r="J27" i="2"/>
  <c r="K27" i="2" s="1"/>
  <c r="M27" i="2" s="1"/>
  <c r="J26" i="2"/>
  <c r="K26" i="2" s="1"/>
  <c r="M26" i="2" s="1"/>
  <c r="J25" i="2"/>
  <c r="K25" i="2" s="1"/>
  <c r="M25" i="2" s="1"/>
  <c r="J24" i="2"/>
  <c r="K24" i="2" s="1"/>
  <c r="M24" i="2" s="1"/>
  <c r="J23" i="2"/>
  <c r="K23" i="2" s="1"/>
  <c r="M23" i="2" s="1"/>
  <c r="J22" i="2"/>
  <c r="K22" i="2" s="1"/>
  <c r="M22" i="2" s="1"/>
  <c r="J21" i="2"/>
  <c r="K21" i="2" s="1"/>
  <c r="M21" i="2" s="1"/>
  <c r="J20" i="2"/>
  <c r="K20" i="2" s="1"/>
  <c r="M20" i="2" s="1"/>
  <c r="J19" i="2"/>
  <c r="K19" i="2" s="1"/>
  <c r="M19" i="2" s="1"/>
  <c r="J18" i="2"/>
  <c r="J17" i="2"/>
  <c r="K18" i="2" l="1"/>
  <c r="M18" i="2" s="1"/>
  <c r="K17" i="2"/>
  <c r="M17" i="2" s="1"/>
</calcChain>
</file>

<file path=xl/comments1.xml><?xml version="1.0" encoding="utf-8"?>
<comments xmlns="http://schemas.openxmlformats.org/spreadsheetml/2006/main">
  <authors>
    <author>Sasaya</author>
    <author>Administrator</author>
  </authors>
  <commentList>
    <comment ref="D9" authorId="0" shapeId="0">
      <text>
        <r>
          <rPr>
            <b/>
            <sz val="9"/>
            <color indexed="81"/>
            <rFont val="MS P ゴシック"/>
            <family val="3"/>
            <charset val="128"/>
          </rPr>
          <t>給料をお支払いする日です。</t>
        </r>
      </text>
    </comment>
    <comment ref="G11" authorId="1" shapeId="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<sst xmlns="http://schemas.openxmlformats.org/spreadsheetml/2006/main" count="198" uniqueCount="145">
  <si>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</si>
  <si>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</si>
  <si>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契約名</t>
  </si>
  <si>
    <t>契約期間</t>
  </si>
  <si>
    <t>～</t>
    <phoneticPr fontId="2"/>
  </si>
  <si>
    <t>下請業者名</t>
    <rPh sb="0" eb="2">
      <t>シタウケ</t>
    </rPh>
    <rPh sb="2" eb="4">
      <t>ギョウシャ</t>
    </rPh>
    <rPh sb="4" eb="5">
      <t>メイ</t>
    </rPh>
    <phoneticPr fontId="2"/>
  </si>
  <si>
    <t>担当者名</t>
  </si>
  <si>
    <t>電話番号</t>
    <rPh sb="0" eb="2">
      <t>デンワ</t>
    </rPh>
    <rPh sb="2" eb="4">
      <t>バンゴウ</t>
    </rPh>
    <phoneticPr fontId="2"/>
  </si>
  <si>
    <t>下請業者担当者名</t>
    <rPh sb="4" eb="6">
      <t>タントウ</t>
    </rPh>
    <rPh sb="6" eb="7">
      <t>シャ</t>
    </rPh>
    <rPh sb="7" eb="8">
      <t>メイ</t>
    </rPh>
    <phoneticPr fontId="2"/>
  </si>
  <si>
    <t>下請業者電話番号</t>
    <rPh sb="4" eb="6">
      <t>デンワ</t>
    </rPh>
    <rPh sb="6" eb="8">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</si>
  <si>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</si>
  <si>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</si>
  <si>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</si>
  <si>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</si>
  <si>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</si>
  <si>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</si>
  <si>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</si>
  <si>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</si>
  <si>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</si>
  <si>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</si>
  <si>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</si>
  <si>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</si>
  <si>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</si>
  <si>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</si>
  <si>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</si>
  <si>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</si>
  <si>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個別手当</t>
    <rPh sb="0" eb="2">
      <t>コベツ</t>
    </rPh>
    <rPh sb="2" eb="4">
      <t>テアテ</t>
    </rPh>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</si>
  <si>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</si>
  <si>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</si>
  <si>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</si>
  <si>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</si>
  <si>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</si>
  <si>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</si>
  <si>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</si>
  <si>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</si>
  <si>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</si>
  <si>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</si>
  <si>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</si>
  <si>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</si>
  <si>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メールアドレス</t>
    <phoneticPr fontId="2"/>
  </si>
  <si>
    <t>労働状況台帳作成用　基本情報入力シート</t>
    <rPh sb="0" eb="2">
      <t>ロウドウ</t>
    </rPh>
    <rPh sb="2" eb="4">
      <t>ジョウキョウ</t>
    </rPh>
    <rPh sb="4" eb="6">
      <t>ダイチョウ</t>
    </rPh>
    <rPh sb="6" eb="9">
      <t>サクセイヨウ</t>
    </rPh>
    <rPh sb="10" eb="12">
      <t>キホン</t>
    </rPh>
    <rPh sb="12" eb="14">
      <t>ジョウホウ</t>
    </rPh>
    <rPh sb="14" eb="16">
      <t>ニュウリョク</t>
    </rPh>
    <phoneticPr fontId="1"/>
  </si>
  <si>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</si>
  <si>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</si>
  <si>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</si>
  <si>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</si>
  <si>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</si>
  <si>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</si>
  <si>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</si>
  <si>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月</t>
    <rPh sb="0" eb="1">
      <t>ガツ</t>
    </rPh>
    <phoneticPr fontId="6"/>
  </si>
  <si>
    <t>提出書類</t>
    <rPh sb="0" eb="2">
      <t>テイシュツ</t>
    </rPh>
    <rPh sb="2" eb="4">
      <t>ショルイ</t>
    </rPh>
    <phoneticPr fontId="6"/>
  </si>
  <si>
    <t>R</t>
    <phoneticPr fontId="6"/>
  </si>
  <si>
    <t>下請業者メールアドレス</t>
    <rPh sb="2" eb="4">
      <t>ギョウシャ</t>
    </rPh>
    <phoneticPr fontId="2"/>
  </si>
  <si>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</si>
  <si>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</si>
  <si>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</si>
  <si>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</si>
  <si>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</si>
  <si>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</si>
  <si>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下請業者メールアドレス</t>
    <phoneticPr fontId="2"/>
  </si>
  <si>
    <t>下請業者担当者名</t>
    <phoneticPr fontId="2"/>
  </si>
  <si>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</si>
  <si>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</si>
  <si>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・本シートを作成することで、本契約の労働状況台帳・確認書の提出時期が一目でわかるようになっています。</t>
    <rPh sb="1" eb="2">
      <t>ホン</t>
    </rPh>
    <rPh sb="6" eb="8">
      <t>サクセイ</t>
    </rPh>
    <rPh sb="14" eb="17">
      <t>ホンケイヤク</t>
    </rPh>
    <rPh sb="18" eb="20">
      <t>ロウドウ</t>
    </rPh>
    <rPh sb="20" eb="22">
      <t>ジョウキョウ</t>
    </rPh>
    <rPh sb="22" eb="24">
      <t>ダイチョウ</t>
    </rPh>
    <rPh sb="25" eb="28">
      <t>カクニンショ</t>
    </rPh>
    <rPh sb="29" eb="31">
      <t>テイシュツ</t>
    </rPh>
    <rPh sb="31" eb="33">
      <t>ジキ</t>
    </rPh>
    <rPh sb="34" eb="36">
      <t>ヒトメ</t>
    </rPh>
    <phoneticPr fontId="1"/>
  </si>
  <si>
    <t>今回の提出は、</t>
    <rPh sb="0" eb="2">
      <t>コンカイ</t>
    </rPh>
    <rPh sb="3" eb="5">
      <t>テイシュツ</t>
    </rPh>
    <phoneticPr fontId="1"/>
  </si>
  <si>
    <t>←選択してください。</t>
    <rPh sb="1" eb="3">
      <t>センタク</t>
    </rPh>
    <phoneticPr fontId="1"/>
  </si>
  <si>
    <t>本契約に係る労働時間数</t>
    <rPh sb="0" eb="1">
      <t>ホン</t>
    </rPh>
    <rPh sb="4" eb="5">
      <t>カカ</t>
    </rPh>
    <rPh sb="6" eb="8">
      <t>ロウドウ</t>
    </rPh>
    <rPh sb="8" eb="10">
      <t>ジカン</t>
    </rPh>
    <rPh sb="10" eb="11">
      <t>スウ</t>
    </rPh>
    <phoneticPr fontId="4"/>
  </si>
  <si>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</si>
  <si>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</si>
  <si>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</si>
  <si>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</si>
  <si>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※以下に当月の支給総額、実物給与の当月分、臨時の給与の当月分、それぞれの支給額を入力すると下限額クリアのチェックができます。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1" eb="23">
      <t>リンジ</t>
    </rPh>
    <rPh sb="24" eb="26">
      <t>キュウヨ</t>
    </rPh>
    <rPh sb="27" eb="30">
      <t>トウゲツブン</t>
    </rPh>
    <rPh sb="36" eb="39">
      <t>シキュウガク</t>
    </rPh>
    <rPh sb="40" eb="42">
      <t>ニュウリョク</t>
    </rPh>
    <rPh sb="45" eb="47">
      <t>カゲン</t>
    </rPh>
    <rPh sb="47" eb="48">
      <t>ガク</t>
    </rPh>
    <phoneticPr fontId="2"/>
  </si>
  <si>
    <t>労働時間による按分が必要でないもの</t>
    <phoneticPr fontId="2"/>
  </si>
  <si>
    <t>令和６年度下限額表</t>
    <rPh sb="0" eb="2">
      <t>レイワ</t>
    </rPh>
    <rPh sb="3" eb="5">
      <t>ネンド</t>
    </rPh>
    <rPh sb="5" eb="7">
      <t>カゲン</t>
    </rPh>
    <rPh sb="7" eb="8">
      <t>ガク</t>
    </rPh>
    <rPh sb="8" eb="9">
      <t>ヒョウ</t>
    </rPh>
    <phoneticPr fontId="2"/>
  </si>
  <si>
    <t>実物給与</t>
    <phoneticPr fontId="2"/>
  </si>
  <si>
    <t>臨時の給与</t>
    <phoneticPr fontId="2"/>
  </si>
  <si>
    <t>時間外割増賃金</t>
    <phoneticPr fontId="2"/>
  </si>
  <si>
    <t>労働報酬額</t>
    <phoneticPr fontId="2"/>
  </si>
  <si>
    <t>No</t>
    <phoneticPr fontId="2"/>
  </si>
  <si>
    <t>労働報酬下限額</t>
    <rPh sb="0" eb="2">
      <t>ロウドウ</t>
    </rPh>
    <rPh sb="2" eb="4">
      <t>ホウシュウ</t>
    </rPh>
    <rPh sb="4" eb="6">
      <t>カゲン</t>
    </rPh>
    <rPh sb="6" eb="7">
      <t>ガク</t>
    </rPh>
    <phoneticPr fontId="2"/>
  </si>
  <si>
    <t>特殊作業員</t>
    <rPh sb="0" eb="2">
      <t>トクシュ</t>
    </rPh>
    <rPh sb="2" eb="5">
      <t>サギョウイン</t>
    </rPh>
    <phoneticPr fontId="2"/>
  </si>
  <si>
    <t>普通作業員</t>
    <rPh sb="0" eb="2">
      <t>フツウ</t>
    </rPh>
    <rPh sb="2" eb="5">
      <t>サギョウイン</t>
    </rPh>
    <phoneticPr fontId="2"/>
  </si>
  <si>
    <t>軽作業員</t>
    <rPh sb="0" eb="3">
      <t>ケイサギョウ</t>
    </rPh>
    <rPh sb="3" eb="4">
      <t>イン</t>
    </rPh>
    <phoneticPr fontId="2"/>
  </si>
  <si>
    <t>造園工</t>
    <rPh sb="0" eb="2">
      <t>ゾウエン</t>
    </rPh>
    <rPh sb="2" eb="3">
      <t>コウ</t>
    </rPh>
    <phoneticPr fontId="2"/>
  </si>
  <si>
    <t>法面工</t>
    <rPh sb="0" eb="1">
      <t>ノリ</t>
    </rPh>
    <rPh sb="1" eb="2">
      <t>メン</t>
    </rPh>
    <rPh sb="2" eb="3">
      <t>コウ</t>
    </rPh>
    <phoneticPr fontId="2"/>
  </si>
  <si>
    <t>とび工</t>
    <rPh sb="2" eb="3">
      <t>コウ</t>
    </rPh>
    <phoneticPr fontId="2"/>
  </si>
  <si>
    <t>石工</t>
    <rPh sb="0" eb="1">
      <t>イシ</t>
    </rPh>
    <rPh sb="1" eb="2">
      <t>コウ</t>
    </rPh>
    <phoneticPr fontId="2"/>
  </si>
  <si>
    <t>ブロック工</t>
    <rPh sb="4" eb="5">
      <t>コウ</t>
    </rPh>
    <phoneticPr fontId="2"/>
  </si>
  <si>
    <t>電工</t>
    <rPh sb="0" eb="1">
      <t>デン</t>
    </rPh>
    <rPh sb="1" eb="2">
      <t>コウ</t>
    </rPh>
    <phoneticPr fontId="2"/>
  </si>
  <si>
    <t>鉄筋工</t>
    <rPh sb="0" eb="2">
      <t>テッキン</t>
    </rPh>
    <rPh sb="2" eb="3">
      <t>コウ</t>
    </rPh>
    <phoneticPr fontId="2"/>
  </si>
  <si>
    <t>鉄骨工</t>
    <rPh sb="0" eb="2">
      <t>テッコツ</t>
    </rPh>
    <rPh sb="2" eb="3">
      <t>コウ</t>
    </rPh>
    <phoneticPr fontId="2"/>
  </si>
  <si>
    <t>塗装工</t>
    <rPh sb="0" eb="2">
      <t>トソウ</t>
    </rPh>
    <rPh sb="2" eb="3">
      <t>コウ</t>
    </rPh>
    <phoneticPr fontId="2"/>
  </si>
  <si>
    <t>溶接工</t>
    <rPh sb="0" eb="2">
      <t>ヨウセツ</t>
    </rPh>
    <rPh sb="2" eb="3">
      <t>コウ</t>
    </rPh>
    <phoneticPr fontId="2"/>
  </si>
  <si>
    <t>運転手（特殊）</t>
    <rPh sb="0" eb="3">
      <t>ウンテンシュ</t>
    </rPh>
    <rPh sb="4" eb="6">
      <t>トクシュ</t>
    </rPh>
    <phoneticPr fontId="2"/>
  </si>
  <si>
    <t>運転手（一般）</t>
    <rPh sb="0" eb="3">
      <t>ウンテンシュ</t>
    </rPh>
    <rPh sb="4" eb="6">
      <t>イッパン</t>
    </rPh>
    <phoneticPr fontId="2"/>
  </si>
  <si>
    <t>潜かん工</t>
    <rPh sb="0" eb="1">
      <t>ヒソカ</t>
    </rPh>
    <rPh sb="3" eb="4">
      <t>コウ</t>
    </rPh>
    <phoneticPr fontId="2"/>
  </si>
  <si>
    <t>潜かん世話役</t>
    <rPh sb="0" eb="1">
      <t>ヒソカ</t>
    </rPh>
    <rPh sb="3" eb="6">
      <t>セワヤク</t>
    </rPh>
    <phoneticPr fontId="2"/>
  </si>
  <si>
    <t>さく岩工</t>
    <rPh sb="2" eb="3">
      <t>イワ</t>
    </rPh>
    <rPh sb="3" eb="4">
      <t>コウ</t>
    </rPh>
    <phoneticPr fontId="2"/>
  </si>
  <si>
    <t>トンネル特殊工</t>
    <rPh sb="4" eb="6">
      <t>トクシュ</t>
    </rPh>
    <rPh sb="6" eb="7">
      <t>コウ</t>
    </rPh>
    <phoneticPr fontId="2"/>
  </si>
  <si>
    <t>トンネル作業員</t>
    <rPh sb="4" eb="7">
      <t>サギョウイン</t>
    </rPh>
    <phoneticPr fontId="2"/>
  </si>
  <si>
    <t>トンネル世話役</t>
    <rPh sb="4" eb="7">
      <t>セワヤク</t>
    </rPh>
    <phoneticPr fontId="2"/>
  </si>
  <si>
    <t>橋りょう特殊工</t>
    <rPh sb="0" eb="1">
      <t>キョウ</t>
    </rPh>
    <rPh sb="4" eb="6">
      <t>トクシュ</t>
    </rPh>
    <rPh sb="6" eb="7">
      <t>コウ</t>
    </rPh>
    <phoneticPr fontId="2"/>
  </si>
  <si>
    <t>橋りょう塗装工</t>
    <rPh sb="0" eb="1">
      <t>キョウ</t>
    </rPh>
    <rPh sb="4" eb="6">
      <t>トソウ</t>
    </rPh>
    <rPh sb="6" eb="7">
      <t>コウ</t>
    </rPh>
    <phoneticPr fontId="2"/>
  </si>
  <si>
    <t>橋りょう世話役</t>
    <rPh sb="0" eb="1">
      <t>キョウ</t>
    </rPh>
    <rPh sb="4" eb="7">
      <t>セワヤク</t>
    </rPh>
    <phoneticPr fontId="2"/>
  </si>
  <si>
    <t>土木一般世話役</t>
    <rPh sb="0" eb="2">
      <t>ドボク</t>
    </rPh>
    <rPh sb="2" eb="4">
      <t>イッパン</t>
    </rPh>
    <rPh sb="4" eb="7">
      <t>セワヤク</t>
    </rPh>
    <phoneticPr fontId="2"/>
  </si>
  <si>
    <t>高級船員</t>
    <rPh sb="0" eb="2">
      <t>コウキュウ</t>
    </rPh>
    <rPh sb="2" eb="4">
      <t>センイン</t>
    </rPh>
    <phoneticPr fontId="2"/>
  </si>
  <si>
    <t>普通船員</t>
    <rPh sb="0" eb="2">
      <t>フツウ</t>
    </rPh>
    <rPh sb="2" eb="4">
      <t>センイン</t>
    </rPh>
    <phoneticPr fontId="2"/>
  </si>
  <si>
    <t>潜水士</t>
    <rPh sb="0" eb="2">
      <t>センスイ</t>
    </rPh>
    <rPh sb="2" eb="3">
      <t>シ</t>
    </rPh>
    <phoneticPr fontId="2"/>
  </si>
  <si>
    <t>潜水連絡員</t>
    <rPh sb="0" eb="2">
      <t>センスイ</t>
    </rPh>
    <rPh sb="2" eb="5">
      <t>レンラクイン</t>
    </rPh>
    <phoneticPr fontId="2"/>
  </si>
  <si>
    <t>潜水送気員</t>
    <rPh sb="0" eb="2">
      <t>センスイ</t>
    </rPh>
    <rPh sb="2" eb="4">
      <t>ソウキ</t>
    </rPh>
    <rPh sb="4" eb="5">
      <t>イン</t>
    </rPh>
    <phoneticPr fontId="2"/>
  </si>
  <si>
    <t>山林砂防工</t>
    <rPh sb="0" eb="2">
      <t>サンリン</t>
    </rPh>
    <rPh sb="2" eb="4">
      <t>サボウ</t>
    </rPh>
    <rPh sb="4" eb="5">
      <t>コウ</t>
    </rPh>
    <phoneticPr fontId="2"/>
  </si>
  <si>
    <t>軌道工</t>
    <rPh sb="0" eb="2">
      <t>キドウ</t>
    </rPh>
    <rPh sb="2" eb="3">
      <t>コウ</t>
    </rPh>
    <phoneticPr fontId="2"/>
  </si>
  <si>
    <t>型わく工</t>
    <rPh sb="0" eb="1">
      <t>カタ</t>
    </rPh>
    <rPh sb="3" eb="4">
      <t>コウ</t>
    </rPh>
    <phoneticPr fontId="2"/>
  </si>
  <si>
    <t>大工</t>
    <rPh sb="0" eb="2">
      <t>ダイク</t>
    </rPh>
    <phoneticPr fontId="2"/>
  </si>
  <si>
    <t>左官</t>
    <rPh sb="0" eb="2">
      <t>サカン</t>
    </rPh>
    <phoneticPr fontId="2"/>
  </si>
  <si>
    <t>配管工</t>
    <rPh sb="0" eb="2">
      <t>ハイカン</t>
    </rPh>
    <rPh sb="2" eb="3">
      <t>コウ</t>
    </rPh>
    <phoneticPr fontId="2"/>
  </si>
  <si>
    <t>はつり工</t>
    <rPh sb="3" eb="4">
      <t>コウ</t>
    </rPh>
    <phoneticPr fontId="2"/>
  </si>
  <si>
    <t>防水工</t>
    <rPh sb="0" eb="2">
      <t>ボウスイ</t>
    </rPh>
    <rPh sb="2" eb="3">
      <t>コウ</t>
    </rPh>
    <phoneticPr fontId="2"/>
  </si>
  <si>
    <t>板金工</t>
    <rPh sb="0" eb="2">
      <t>バンキン</t>
    </rPh>
    <rPh sb="2" eb="3">
      <t>コウ</t>
    </rPh>
    <phoneticPr fontId="2"/>
  </si>
  <si>
    <t>タイル工</t>
    <rPh sb="3" eb="4">
      <t>コウ</t>
    </rPh>
    <phoneticPr fontId="2"/>
  </si>
  <si>
    <t>対象外</t>
    <rPh sb="0" eb="3">
      <t>タイショウガイ</t>
    </rPh>
    <phoneticPr fontId="1"/>
  </si>
  <si>
    <t>サッシ工</t>
    <rPh sb="3" eb="4">
      <t>コウ</t>
    </rPh>
    <phoneticPr fontId="2"/>
  </si>
  <si>
    <t>屋根ふき工</t>
    <rPh sb="0" eb="2">
      <t>ヤネ</t>
    </rPh>
    <rPh sb="4" eb="5">
      <t>コウ</t>
    </rPh>
    <phoneticPr fontId="2"/>
  </si>
  <si>
    <t>対象外</t>
    <phoneticPr fontId="1"/>
  </si>
  <si>
    <t>内装工</t>
    <rPh sb="0" eb="2">
      <t>ナイソウ</t>
    </rPh>
    <rPh sb="2" eb="3">
      <t>コウ</t>
    </rPh>
    <phoneticPr fontId="2"/>
  </si>
  <si>
    <t>ガラス工</t>
    <rPh sb="3" eb="4">
      <t>コウ</t>
    </rPh>
    <phoneticPr fontId="2"/>
  </si>
  <si>
    <t>建具工</t>
    <rPh sb="0" eb="2">
      <t>タテグ</t>
    </rPh>
    <rPh sb="2" eb="3">
      <t>コウ</t>
    </rPh>
    <phoneticPr fontId="2"/>
  </si>
  <si>
    <t>ダクト工</t>
    <rPh sb="3" eb="4">
      <t>コウ</t>
    </rPh>
    <phoneticPr fontId="2"/>
  </si>
  <si>
    <t>保温工</t>
    <rPh sb="0" eb="2">
      <t>ホオン</t>
    </rPh>
    <rPh sb="2" eb="3">
      <t>コウ</t>
    </rPh>
    <phoneticPr fontId="2"/>
  </si>
  <si>
    <t>建築ブロック工</t>
    <rPh sb="0" eb="2">
      <t>ケンチク</t>
    </rPh>
    <rPh sb="6" eb="7">
      <t>コウ</t>
    </rPh>
    <phoneticPr fontId="2"/>
  </si>
  <si>
    <t>設備機械工</t>
    <rPh sb="0" eb="2">
      <t>セツビ</t>
    </rPh>
    <rPh sb="2" eb="4">
      <t>キカイ</t>
    </rPh>
    <rPh sb="4" eb="5">
      <t>コウ</t>
    </rPh>
    <phoneticPr fontId="2"/>
  </si>
  <si>
    <t>交通誘導警備員Ａ</t>
    <rPh sb="0" eb="2">
      <t>コウツウ</t>
    </rPh>
    <rPh sb="2" eb="4">
      <t>ユウドウ</t>
    </rPh>
    <rPh sb="4" eb="7">
      <t>ケイビイン</t>
    </rPh>
    <phoneticPr fontId="2"/>
  </si>
  <si>
    <t>交通誘導警備員Ｂ</t>
    <rPh sb="0" eb="2">
      <t>コウツウ</t>
    </rPh>
    <rPh sb="2" eb="4">
      <t>ユウドウ</t>
    </rPh>
    <rPh sb="4" eb="7">
      <t>ケイビイン</t>
    </rPh>
    <phoneticPr fontId="2"/>
  </si>
  <si>
    <t>その他（見習・手元等）</t>
    <rPh sb="2" eb="3">
      <t>ホカ</t>
    </rPh>
    <rPh sb="4" eb="6">
      <t>ミナライ</t>
    </rPh>
    <rPh sb="7" eb="9">
      <t>テモト</t>
    </rPh>
    <rPh sb="9" eb="10">
      <t>トウ</t>
    </rPh>
    <phoneticPr fontId="2"/>
  </si>
  <si>
    <t>相模原市労働状況台帳（令和６年度対象工事請負契約用）</t>
    <rPh sb="0" eb="4">
      <t>サガミハラシ</t>
    </rPh>
    <rPh sb="4" eb="6">
      <t>ロウドウ</t>
    </rPh>
    <rPh sb="6" eb="8">
      <t>ジョウキョウ</t>
    </rPh>
    <rPh sb="8" eb="10">
      <t>ダイチョウ</t>
    </rPh>
    <rPh sb="11" eb="13">
      <t>レイワ</t>
    </rPh>
    <rPh sb="14" eb="16">
      <t>ネンド</t>
    </rPh>
    <rPh sb="16" eb="18">
      <t>タイショウ</t>
    </rPh>
    <rPh sb="18" eb="20">
      <t>コウジ</t>
    </rPh>
    <rPh sb="20" eb="22">
      <t>ウケオイ</t>
    </rPh>
    <rPh sb="22" eb="24">
      <t>ケイヤク</t>
    </rPh>
    <rPh sb="24" eb="25">
      <t>ヨウ</t>
    </rPh>
    <phoneticPr fontId="3"/>
  </si>
  <si>
    <t>契約業者名</t>
    <rPh sb="0" eb="2">
      <t>ケイヤク</t>
    </rPh>
    <phoneticPr fontId="1"/>
  </si>
  <si>
    <t>契約期間</t>
    <rPh sb="0" eb="2">
      <t>ケイヤク</t>
    </rPh>
    <rPh sb="2" eb="4">
      <t>キカン</t>
    </rPh>
    <phoneticPr fontId="1"/>
  </si>
  <si>
    <t>契約業者名</t>
    <rPh sb="0" eb="2">
      <t>ケイヤク</t>
    </rPh>
    <rPh sb="2" eb="4">
      <t>ギョウシャ</t>
    </rPh>
    <rPh sb="4" eb="5">
      <t>メイ</t>
    </rPh>
    <phoneticPr fontId="1"/>
  </si>
  <si>
    <t>上記の工期に応じて、自動的に提出期限・提出書類が表示されます。</t>
    <rPh sb="0" eb="2">
      <t>ジョウキ</t>
    </rPh>
    <rPh sb="3" eb="5">
      <t>コウキ</t>
    </rPh>
    <rPh sb="6" eb="7">
      <t>オウ</t>
    </rPh>
    <rPh sb="10" eb="12">
      <t>ジドウ</t>
    </rPh>
    <rPh sb="12" eb="13">
      <t>テキ</t>
    </rPh>
    <rPh sb="14" eb="16">
      <t>テイシュツ</t>
    </rPh>
    <rPh sb="16" eb="18">
      <t>キゲン</t>
    </rPh>
    <rPh sb="19" eb="21">
      <t>テイシュツ</t>
    </rPh>
    <rPh sb="21" eb="23">
      <t>ショルイ</t>
    </rPh>
    <rPh sb="24" eb="26">
      <t>ヒョウジ</t>
    </rPh>
    <phoneticPr fontId="1"/>
  </si>
  <si>
    <t>労働報酬の支払われる日</t>
    <rPh sb="0" eb="2">
      <t>ロウドウ</t>
    </rPh>
    <rPh sb="2" eb="4">
      <t>ホウシュウ</t>
    </rPh>
    <rPh sb="5" eb="7">
      <t>シハラ</t>
    </rPh>
    <rPh sb="10" eb="11">
      <t>ヒ</t>
    </rPh>
    <phoneticPr fontId="2"/>
  </si>
  <si>
    <t>ただし、右の期間は提出不要</t>
    <rPh sb="4" eb="5">
      <t>ミギ</t>
    </rPh>
    <rPh sb="6" eb="8">
      <t>キカン</t>
    </rPh>
    <rPh sb="9" eb="11">
      <t>テイシュツ</t>
    </rPh>
    <rPh sb="11" eb="13">
      <t>フヨウ</t>
    </rPh>
    <phoneticPr fontId="2"/>
  </si>
  <si>
    <t>ただし、右の期間は提出不要</t>
    <rPh sb="4" eb="5">
      <t>ミギ</t>
    </rPh>
    <rPh sb="6" eb="8">
      <t>キカン</t>
    </rPh>
    <rPh sb="9" eb="11">
      <t>テイシュツ</t>
    </rPh>
    <rPh sb="11" eb="13">
      <t>フヨウ</t>
    </rPh>
    <phoneticPr fontId="1"/>
  </si>
  <si>
    <t>契約業者担当者名</t>
    <rPh sb="0" eb="2">
      <t>ケイヤク</t>
    </rPh>
    <rPh sb="2" eb="4">
      <t>ギョウシャ</t>
    </rPh>
    <phoneticPr fontId="1"/>
  </si>
  <si>
    <t>契約業者電話番号</t>
    <rPh sb="0" eb="2">
      <t>ケイヤク</t>
    </rPh>
    <rPh sb="2" eb="4">
      <t>ギョウシャ</t>
    </rPh>
    <rPh sb="4" eb="6">
      <t>デンワ</t>
    </rPh>
    <rPh sb="6" eb="8">
      <t>バンゴウ</t>
    </rPh>
    <phoneticPr fontId="2"/>
  </si>
  <si>
    <t>契約業者メールアドレス</t>
    <rPh sb="0" eb="2">
      <t>ケイヤク</t>
    </rPh>
    <rPh sb="2" eb="4">
      <t>ギョウシャ</t>
    </rPh>
    <phoneticPr fontId="2"/>
  </si>
  <si>
    <t>※提出期限は、各回提出期限に記載されている「各月の７営業日以内（土・日・祝日・年末年始を除く）」となります。</t>
    <rPh sb="1" eb="3">
      <t>テイシュツ</t>
    </rPh>
    <rPh sb="3" eb="5">
      <t>キゲン</t>
    </rPh>
    <rPh sb="7" eb="8">
      <t>カク</t>
    </rPh>
    <rPh sb="8" eb="9">
      <t>カイ</t>
    </rPh>
    <rPh sb="9" eb="11">
      <t>テイシュツ</t>
    </rPh>
    <rPh sb="11" eb="13">
      <t>キゲン</t>
    </rPh>
    <rPh sb="14" eb="16">
      <t>キサイ</t>
    </rPh>
    <rPh sb="22" eb="23">
      <t>カク</t>
    </rPh>
    <rPh sb="23" eb="24">
      <t>ツキ</t>
    </rPh>
    <rPh sb="26" eb="29">
      <t>エイギョウビ</t>
    </rPh>
    <rPh sb="29" eb="31">
      <t>イナイ</t>
    </rPh>
    <rPh sb="32" eb="33">
      <t>ツチ</t>
    </rPh>
    <rPh sb="34" eb="35">
      <t>ヒ</t>
    </rPh>
    <rPh sb="36" eb="38">
      <t>シュクジツ</t>
    </rPh>
    <rPh sb="39" eb="41">
      <t>ネンマツ</t>
    </rPh>
    <rPh sb="41" eb="43">
      <t>ネンシ</t>
    </rPh>
    <rPh sb="44" eb="45">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</si>
</sst>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20">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4"/>
      <color indexed="8"/>
      <name val="BIZ UDゴシック"/>
      <family val="3"/>
      <charset val="128"/>
    </font>
    <font>
      <sz val="11"/>
      <color indexed="8"/>
      <name val="BIZ UDゴシック"/>
      <family val="3"/>
      <charset val="128"/>
    </font>
    <font>
      <sz val="12"/>
      <color indexed="8"/>
      <name val="BIZ UDゴシック"/>
      <family val="3"/>
      <charset val="128"/>
    </font>
    <font>
      <sz val="11"/>
      <color theme="1"/>
      <name val="BIZ UDゴシック"/>
      <family val="3"/>
      <charset val="128"/>
    </font>
    <font>
      <sz val="11"/>
      <color theme="0"/>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1"/>
      <name val="BIZ UDゴシック"/>
      <family val="3"/>
      <charset val="128"/>
    </font>
    <font>
      <sz val="12"/>
      <name val="BIZ UDゴシック"/>
      <family val="3"/>
      <charset val="128"/>
    </font>
    <font>
      <b/>
      <sz val="11"/>
      <color rgb="FFFF0000"/>
      <name val="BIZ UDゴシック"/>
      <family val="3"/>
      <charset val="128"/>
    </font>
    <font>
      <sz val="10"/>
      <color theme="1"/>
      <name val="BIZ UDゴシック"/>
      <family val="3"/>
      <charset val="128"/>
    </font>
    <font>
      <sz val="8.5"/>
      <color theme="1"/>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63">
    <xf numFmtId="0" fontId="0" fillId="0" borderId="0" xfId="0">
      <alignment vertical="center"/>
    </xf>
    <xf numFmtId="38" fontId="7" fillId="0" borderId="0" xfId="1" applyFont="1" applyFill="1" applyProtection="1">
      <alignment vertical="center"/>
    </xf>
    <xf numFmtId="38" fontId="8" fillId="0" borderId="0" xfId="1" applyFont="1" applyFill="1" applyProtection="1">
      <alignment vertical="center"/>
    </xf>
    <xf numFmtId="38" fontId="7" fillId="0" borderId="0" xfId="1" applyFont="1" applyFill="1" applyAlignment="1" applyProtection="1">
      <alignment horizontal="right" vertical="center"/>
    </xf>
    <xf numFmtId="38" fontId="8" fillId="0" borderId="0" xfId="1" applyFont="1" applyFill="1">
      <alignment vertical="center"/>
    </xf>
    <xf numFmtId="0" fontId="9" fillId="0" borderId="0" xfId="0" applyFont="1" applyFill="1">
      <alignment vertical="center"/>
    </xf>
    <xf numFmtId="38" fontId="9" fillId="0" borderId="0" xfId="1" applyFont="1" applyFill="1">
      <alignmen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0" borderId="3"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2" fillId="0" borderId="0" xfId="0" applyFont="1" applyFill="1" applyAlignment="1" applyProtection="1">
      <alignment horizontal="left" vertical="center"/>
    </xf>
    <xf numFmtId="0" fontId="13" fillId="0" borderId="0" xfId="0" applyFont="1" applyFill="1" applyAlignment="1" applyProtection="1">
      <alignment vertical="top"/>
    </xf>
    <xf numFmtId="0" fontId="10" fillId="0" borderId="0" xfId="0" applyFont="1" applyFill="1" applyProtection="1">
      <alignment vertical="center"/>
    </xf>
    <xf numFmtId="0" fontId="12" fillId="0" borderId="0" xfId="0" applyFont="1" applyFill="1" applyAlignment="1" applyProtection="1">
      <alignment horizontal="right"/>
    </xf>
    <xf numFmtId="0" fontId="12" fillId="2" borderId="0" xfId="0" applyFont="1" applyFill="1" applyAlignment="1" applyProtection="1">
      <alignment horizontal="center" vertical="center"/>
      <protection locked="0"/>
    </xf>
    <xf numFmtId="0" fontId="12" fillId="0" borderId="8" xfId="0" applyFont="1" applyFill="1" applyBorder="1" applyAlignment="1" applyProtection="1">
      <alignment horizontal="left" vertical="center"/>
    </xf>
    <xf numFmtId="38" fontId="8" fillId="0" borderId="10" xfId="1" applyFont="1" applyFill="1" applyBorder="1" applyAlignment="1" applyProtection="1">
      <alignment horizontal="distributed" vertical="center" wrapText="1"/>
    </xf>
    <xf numFmtId="38" fontId="14"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10" fillId="0" borderId="14" xfId="0" applyFont="1" applyFill="1" applyBorder="1" applyAlignment="1" applyProtection="1">
      <alignment horizontal="distributed" vertical="center" wrapText="1"/>
    </xf>
    <xf numFmtId="0" fontId="10" fillId="0" borderId="0" xfId="0" applyFont="1" applyFill="1">
      <alignment vertical="center"/>
    </xf>
    <xf numFmtId="0" fontId="10" fillId="0" borderId="16" xfId="0" applyFont="1" applyFill="1" applyBorder="1" applyAlignment="1">
      <alignment vertical="center"/>
    </xf>
    <xf numFmtId="0" fontId="10" fillId="0" borderId="18" xfId="0" applyFont="1" applyFill="1" applyBorder="1" applyAlignment="1" applyProtection="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9" fillId="0" borderId="39" xfId="0" applyFont="1" applyFill="1" applyBorder="1">
      <alignment vertical="center"/>
    </xf>
    <xf numFmtId="0" fontId="9" fillId="0" borderId="40" xfId="0" applyFont="1" applyFill="1" applyBorder="1">
      <alignment vertical="center"/>
    </xf>
    <xf numFmtId="38" fontId="9" fillId="0" borderId="16" xfId="1" applyFont="1" applyFill="1" applyBorder="1">
      <alignment vertical="center"/>
    </xf>
    <xf numFmtId="0" fontId="10" fillId="0" borderId="18" xfId="0" applyFont="1" applyFill="1" applyBorder="1" applyAlignment="1" applyProtection="1">
      <alignment horizontal="center" vertical="center"/>
    </xf>
    <xf numFmtId="38" fontId="8" fillId="0" borderId="41" xfId="1" applyFont="1" applyFill="1" applyBorder="1" applyAlignment="1">
      <alignment horizontal="center" vertical="center"/>
    </xf>
    <xf numFmtId="38" fontId="8" fillId="0" borderId="26" xfId="1" applyFont="1" applyFill="1" applyBorder="1" applyAlignment="1">
      <alignment horizontal="center" vertical="center"/>
    </xf>
    <xf numFmtId="0" fontId="9" fillId="0" borderId="42" xfId="0" applyFont="1" applyFill="1" applyBorder="1" applyAlignment="1">
      <alignment vertical="center"/>
    </xf>
    <xf numFmtId="0" fontId="9" fillId="0" borderId="43" xfId="0" applyFont="1" applyFill="1" applyBorder="1" applyAlignment="1">
      <alignment vertical="center"/>
    </xf>
    <xf numFmtId="38" fontId="9" fillId="0" borderId="44" xfId="1" applyFont="1" applyFill="1" applyBorder="1" applyAlignment="1">
      <alignment vertical="center"/>
    </xf>
    <xf numFmtId="0" fontId="10" fillId="0" borderId="28" xfId="0" applyFont="1" applyFill="1" applyBorder="1" applyAlignment="1" applyProtection="1">
      <alignment vertical="center"/>
    </xf>
    <xf numFmtId="0" fontId="10" fillId="2" borderId="29" xfId="0" applyFont="1" applyFill="1" applyBorder="1" applyAlignment="1" applyProtection="1">
      <alignment vertical="center"/>
      <protection locked="0"/>
    </xf>
    <xf numFmtId="0" fontId="15" fillId="2" borderId="29" xfId="0" applyFont="1" applyFill="1" applyBorder="1" applyAlignment="1" applyProtection="1">
      <alignment vertical="center" shrinkToFit="1"/>
      <protection locked="0"/>
    </xf>
    <xf numFmtId="38" fontId="7" fillId="0" borderId="29" xfId="1" applyFont="1" applyFill="1" applyBorder="1" applyAlignment="1" applyProtection="1">
      <alignment vertical="center"/>
    </xf>
    <xf numFmtId="40" fontId="7" fillId="2" borderId="30" xfId="1" applyNumberFormat="1" applyFont="1" applyFill="1" applyBorder="1" applyAlignment="1" applyProtection="1">
      <alignment vertical="center"/>
      <protection locked="0"/>
    </xf>
    <xf numFmtId="40" fontId="7" fillId="2" borderId="29" xfId="1" applyNumberFormat="1" applyFont="1" applyFill="1" applyBorder="1" applyProtection="1">
      <alignment vertical="center"/>
      <protection locked="0"/>
    </xf>
    <xf numFmtId="38" fontId="7" fillId="0" borderId="29" xfId="1" applyNumberFormat="1" applyFont="1" applyFill="1" applyBorder="1" applyAlignment="1" applyProtection="1">
      <alignment vertical="center"/>
    </xf>
    <xf numFmtId="38" fontId="7" fillId="0" borderId="30" xfId="1" applyFont="1" applyFill="1" applyBorder="1" applyAlignment="1" applyProtection="1">
      <alignment vertical="center"/>
    </xf>
    <xf numFmtId="38" fontId="7" fillId="2" borderId="31" xfId="1" applyFont="1" applyFill="1" applyBorder="1" applyAlignment="1" applyProtection="1">
      <alignment vertical="center"/>
      <protection locked="0"/>
    </xf>
    <xf numFmtId="38" fontId="7" fillId="3" borderId="45" xfId="1" applyFont="1" applyFill="1" applyBorder="1" applyProtection="1">
      <alignment vertical="center"/>
      <protection locked="0"/>
    </xf>
    <xf numFmtId="38" fontId="7" fillId="0" borderId="26" xfId="1" applyFont="1" applyFill="1" applyBorder="1">
      <alignment vertical="center"/>
    </xf>
    <xf numFmtId="38" fontId="7" fillId="3" borderId="29" xfId="1" applyFont="1" applyFill="1" applyBorder="1" applyProtection="1">
      <alignment vertical="center"/>
      <protection locked="0"/>
    </xf>
    <xf numFmtId="38" fontId="7" fillId="3" borderId="32" xfId="1" applyFont="1" applyFill="1" applyBorder="1" applyProtection="1">
      <alignment vertical="center"/>
      <protection locked="0"/>
    </xf>
    <xf numFmtId="38" fontId="7" fillId="0" borderId="31" xfId="1" applyFont="1" applyFill="1" applyBorder="1" applyAlignment="1">
      <alignment vertical="center"/>
    </xf>
    <xf numFmtId="38" fontId="7" fillId="0" borderId="29" xfId="1" applyFont="1" applyFill="1" applyBorder="1">
      <alignment vertical="center"/>
    </xf>
    <xf numFmtId="38" fontId="7" fillId="3" borderId="30" xfId="1" applyFont="1" applyFill="1" applyBorder="1" applyProtection="1">
      <alignment vertical="center"/>
      <protection locked="0"/>
    </xf>
    <xf numFmtId="40" fontId="7"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10" fillId="0" borderId="0" xfId="0" applyNumberFormat="1" applyFont="1" applyFill="1">
      <alignment vertical="center"/>
    </xf>
    <xf numFmtId="0" fontId="9" fillId="0" borderId="46" xfId="0" applyFont="1" applyFill="1" applyBorder="1" applyAlignment="1">
      <alignment vertical="center"/>
    </xf>
    <xf numFmtId="0" fontId="9" fillId="0" borderId="19" xfId="0" applyFont="1" applyFill="1" applyBorder="1" applyAlignment="1">
      <alignment vertical="center"/>
    </xf>
    <xf numFmtId="38" fontId="9" fillId="0" borderId="24" xfId="1" applyFont="1" applyFill="1" applyBorder="1" applyAlignment="1">
      <alignment vertical="center"/>
    </xf>
    <xf numFmtId="0" fontId="16" fillId="0" borderId="37" xfId="0" applyFont="1" applyFill="1" applyBorder="1">
      <alignment vertical="center"/>
    </xf>
    <xf numFmtId="0" fontId="16" fillId="0" borderId="26" xfId="0" applyFont="1" applyFill="1" applyBorder="1">
      <alignment vertical="center"/>
    </xf>
    <xf numFmtId="38" fontId="9" fillId="0" borderId="47" xfId="1" applyFont="1" applyFill="1" applyBorder="1" applyAlignment="1">
      <alignment vertical="center"/>
    </xf>
    <xf numFmtId="0" fontId="10" fillId="0" borderId="0" xfId="0" applyFont="1" applyProtection="1">
      <alignment vertical="center"/>
    </xf>
    <xf numFmtId="0" fontId="10" fillId="0" borderId="0" xfId="0" applyFont="1">
      <alignment vertical="center"/>
    </xf>
    <xf numFmtId="57" fontId="8" fillId="0" borderId="1" xfId="1" applyNumberFormat="1" applyFont="1" applyFill="1" applyBorder="1" applyAlignment="1" applyProtection="1">
      <alignment horizontal="center" vertical="center" shrinkToFit="1"/>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xf>
    <xf numFmtId="0" fontId="10" fillId="0" borderId="1" xfId="0" applyFont="1" applyBorder="1" applyAlignment="1" applyProtection="1">
      <alignment horizontal="center" vertical="center"/>
    </xf>
    <xf numFmtId="0" fontId="10" fillId="0" borderId="6" xfId="0" applyFont="1" applyBorder="1" applyProtection="1">
      <alignment vertical="center"/>
    </xf>
    <xf numFmtId="38" fontId="8" fillId="0" borderId="6" xfId="1" applyFont="1" applyFill="1" applyBorder="1" applyAlignment="1" applyProtection="1">
      <alignment vertical="center"/>
    </xf>
    <xf numFmtId="0" fontId="10" fillId="0" borderId="5" xfId="0" applyFont="1" applyBorder="1" applyProtection="1">
      <alignment vertical="center"/>
    </xf>
    <xf numFmtId="0" fontId="10" fillId="0" borderId="7" xfId="0" applyFont="1" applyBorder="1" applyProtection="1">
      <alignment vertical="center"/>
    </xf>
    <xf numFmtId="0" fontId="10" fillId="0" borderId="33" xfId="0" applyNumberFormat="1" applyFont="1" applyBorder="1" applyAlignment="1" applyProtection="1">
      <alignment horizontal="right" vertical="center"/>
    </xf>
    <xf numFmtId="0" fontId="10" fillId="0" borderId="8" xfId="0" applyNumberFormat="1" applyFont="1" applyFill="1" applyBorder="1" applyAlignment="1" applyProtection="1">
      <alignment horizontal="center" vertical="center"/>
    </xf>
    <xf numFmtId="0" fontId="10" fillId="0" borderId="8" xfId="0" applyNumberFormat="1" applyFont="1" applyFill="1" applyBorder="1" applyProtection="1">
      <alignment vertical="center"/>
    </xf>
    <xf numFmtId="0" fontId="10" fillId="0" borderId="34" xfId="0" applyNumberFormat="1" applyFont="1" applyFill="1" applyBorder="1" applyProtection="1">
      <alignment vertical="center"/>
    </xf>
    <xf numFmtId="0" fontId="10" fillId="0" borderId="33" xfId="0" applyNumberFormat="1" applyFont="1" applyFill="1" applyBorder="1" applyAlignment="1" applyProtection="1">
      <alignment horizontal="right" vertical="center"/>
    </xf>
    <xf numFmtId="0" fontId="10" fillId="0" borderId="34" xfId="0" applyNumberFormat="1" applyFont="1" applyBorder="1" applyProtection="1">
      <alignment vertical="center"/>
    </xf>
    <xf numFmtId="0" fontId="10" fillId="0" borderId="0" xfId="0" applyFont="1" applyAlignment="1" applyProtection="1">
      <alignment horizontal="center" vertical="center"/>
    </xf>
    <xf numFmtId="0" fontId="11" fillId="0" borderId="0" xfId="0" applyNumberFormat="1" applyFont="1" applyProtection="1">
      <alignment vertical="center"/>
    </xf>
    <xf numFmtId="0" fontId="10" fillId="0" borderId="35" xfId="0" applyFont="1" applyBorder="1" applyAlignment="1" applyProtection="1">
      <alignment horizontal="right" vertical="center"/>
    </xf>
    <xf numFmtId="0" fontId="10" fillId="0" borderId="0" xfId="0" applyNumberFormat="1" applyFont="1" applyBorder="1" applyProtection="1">
      <alignment vertical="center"/>
    </xf>
    <xf numFmtId="0" fontId="10" fillId="0" borderId="0" xfId="0" applyFont="1" applyBorder="1" applyProtection="1">
      <alignment vertical="center"/>
    </xf>
    <xf numFmtId="0" fontId="10" fillId="0" borderId="36" xfId="0" applyFont="1" applyBorder="1" applyProtection="1">
      <alignment vertical="center"/>
    </xf>
    <xf numFmtId="0" fontId="10" fillId="0" borderId="35" xfId="0" applyFont="1" applyFill="1" applyBorder="1" applyProtection="1">
      <alignment vertical="center"/>
    </xf>
    <xf numFmtId="0" fontId="10" fillId="0" borderId="35" xfId="0" applyFont="1" applyBorder="1" applyProtection="1">
      <alignment vertical="center"/>
    </xf>
    <xf numFmtId="0" fontId="10" fillId="2" borderId="1" xfId="0" applyNumberFormat="1" applyFont="1" applyFill="1" applyBorder="1" applyAlignment="1" applyProtection="1">
      <alignment horizontal="center" vertical="center"/>
      <protection locked="0"/>
    </xf>
    <xf numFmtId="0" fontId="18" fillId="0" borderId="33" xfId="0" applyFont="1" applyFill="1" applyBorder="1" applyAlignment="1" applyProtection="1">
      <alignment horizontal="left" vertical="top" wrapText="1"/>
    </xf>
    <xf numFmtId="0" fontId="18" fillId="0" borderId="8" xfId="0" applyFont="1" applyFill="1" applyBorder="1" applyAlignment="1" applyProtection="1">
      <alignment horizontal="left" vertical="top" wrapText="1"/>
    </xf>
    <xf numFmtId="0" fontId="18" fillId="0" borderId="34" xfId="0" applyFont="1" applyFill="1" applyBorder="1" applyAlignment="1" applyProtection="1">
      <alignment horizontal="left" vertical="top" wrapText="1"/>
    </xf>
    <xf numFmtId="0" fontId="18" fillId="0" borderId="35"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36" xfId="0" applyFont="1" applyFill="1" applyBorder="1" applyAlignment="1" applyProtection="1">
      <alignment horizontal="left" vertical="center" wrapText="1"/>
    </xf>
    <xf numFmtId="38" fontId="8" fillId="0" borderId="5" xfId="1" applyFont="1" applyFill="1" applyBorder="1" applyAlignment="1" applyProtection="1">
      <alignment horizontal="distributed" vertical="center"/>
    </xf>
    <xf numFmtId="38" fontId="8" fillId="0" borderId="6" xfId="1" applyFont="1" applyFill="1" applyBorder="1" applyAlignment="1" applyProtection="1">
      <alignment horizontal="distributed" vertical="center"/>
    </xf>
    <xf numFmtId="38" fontId="8" fillId="0" borderId="7" xfId="1" applyFont="1" applyFill="1" applyBorder="1" applyAlignment="1" applyProtection="1">
      <alignment horizontal="distributed" vertical="center"/>
    </xf>
    <xf numFmtId="38" fontId="8" fillId="0" borderId="33" xfId="1" applyFont="1" applyFill="1" applyBorder="1" applyAlignment="1" applyProtection="1">
      <alignment horizontal="distributed" vertical="center"/>
    </xf>
    <xf numFmtId="38" fontId="8" fillId="0" borderId="8" xfId="1" applyFont="1" applyFill="1" applyBorder="1" applyAlignment="1" applyProtection="1">
      <alignment horizontal="distributed" vertical="center"/>
    </xf>
    <xf numFmtId="38" fontId="8" fillId="0" borderId="34" xfId="1" applyFont="1" applyFill="1" applyBorder="1" applyAlignment="1" applyProtection="1">
      <alignment horizontal="distributed" vertical="center"/>
    </xf>
    <xf numFmtId="49" fontId="8" fillId="2" borderId="1" xfId="1" applyNumberFormat="1" applyFont="1" applyFill="1" applyBorder="1" applyAlignment="1" applyProtection="1">
      <alignment horizontal="center" vertical="center" shrinkToFit="1"/>
      <protection locked="0"/>
    </xf>
    <xf numFmtId="38" fontId="8" fillId="0" borderId="2" xfId="1" applyFont="1" applyFill="1" applyBorder="1" applyAlignment="1" applyProtection="1">
      <alignment horizontal="distributed" vertical="center" wrapText="1"/>
    </xf>
    <xf numFmtId="38" fontId="8" fillId="0" borderId="4" xfId="1" applyFont="1" applyFill="1" applyBorder="1" applyAlignment="1" applyProtection="1">
      <alignment horizontal="distributed" vertical="center"/>
    </xf>
    <xf numFmtId="38" fontId="8" fillId="0" borderId="3" xfId="1" applyFont="1" applyFill="1" applyBorder="1" applyAlignment="1" applyProtection="1">
      <alignment horizontal="distributed" vertical="center"/>
    </xf>
    <xf numFmtId="0" fontId="17" fillId="0" borderId="0" xfId="0" applyFont="1" applyBorder="1" applyAlignment="1" applyProtection="1">
      <alignment horizontal="left" vertical="center" shrinkToFit="1"/>
    </xf>
    <xf numFmtId="38" fontId="8" fillId="0" borderId="1" xfId="1" applyFont="1" applyFill="1" applyBorder="1" applyAlignment="1" applyProtection="1">
      <alignment horizontal="distributed" vertical="center"/>
    </xf>
    <xf numFmtId="0" fontId="18" fillId="0" borderId="33" xfId="0" applyFont="1" applyFill="1" applyBorder="1" applyAlignment="1" applyProtection="1">
      <alignment horizontal="left" vertical="center" wrapText="1"/>
    </xf>
    <xf numFmtId="0" fontId="18" fillId="0" borderId="8" xfId="0" applyFont="1" applyFill="1" applyBorder="1" applyAlignment="1" applyProtection="1">
      <alignment horizontal="left" vertical="center" wrapText="1"/>
    </xf>
    <xf numFmtId="0" fontId="18" fillId="0" borderId="34" xfId="0" applyFont="1" applyFill="1" applyBorder="1" applyAlignment="1" applyProtection="1">
      <alignment horizontal="left" vertical="center" wrapText="1"/>
    </xf>
    <xf numFmtId="0" fontId="19" fillId="0" borderId="35"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36" xfId="0" applyFont="1" applyFill="1" applyBorder="1" applyAlignment="1" applyProtection="1">
      <alignment horizontal="left" vertical="center" wrapText="1"/>
    </xf>
    <xf numFmtId="38" fontId="8" fillId="0" borderId="2" xfId="1" applyFont="1" applyFill="1" applyBorder="1" applyAlignment="1" applyProtection="1">
      <alignment horizontal="distributed" vertical="center"/>
    </xf>
    <xf numFmtId="0" fontId="10" fillId="0" borderId="0" xfId="0" applyFont="1" applyAlignment="1" applyProtection="1">
      <alignment horizontal="left" vertical="center"/>
    </xf>
    <xf numFmtId="0" fontId="10" fillId="0" borderId="0" xfId="0" applyFont="1" applyAlignment="1" applyProtection="1">
      <alignment horizontal="left" vertical="top" wrapText="1"/>
    </xf>
    <xf numFmtId="38" fontId="8" fillId="0" borderId="5" xfId="1" applyFont="1" applyFill="1" applyBorder="1" applyAlignment="1" applyProtection="1">
      <alignment horizontal="distributed" vertical="center" wrapText="1"/>
    </xf>
    <xf numFmtId="49" fontId="8" fillId="2" borderId="2" xfId="1" applyNumberFormat="1" applyFont="1" applyFill="1" applyBorder="1" applyAlignment="1" applyProtection="1">
      <alignment horizontal="center" vertical="center" shrinkToFit="1"/>
      <protection locked="0"/>
    </xf>
    <xf numFmtId="49" fontId="8" fillId="2" borderId="4" xfId="1" applyNumberFormat="1" applyFont="1" applyFill="1" applyBorder="1" applyAlignment="1" applyProtection="1">
      <alignment horizontal="center" vertical="center" shrinkToFit="1"/>
      <protection locked="0"/>
    </xf>
    <xf numFmtId="49" fontId="8" fillId="2" borderId="3" xfId="1" applyNumberFormat="1" applyFont="1" applyFill="1" applyBorder="1" applyAlignment="1" applyProtection="1">
      <alignment horizontal="center" vertical="center" shrinkToFit="1"/>
      <protection locked="0"/>
    </xf>
    <xf numFmtId="49" fontId="8" fillId="2" borderId="1" xfId="1" applyNumberFormat="1" applyFont="1" applyFill="1" applyBorder="1" applyAlignment="1" applyProtection="1">
      <alignment horizontal="center" vertical="center" wrapText="1" shrinkToFit="1"/>
      <protection locked="0"/>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176" fontId="8" fillId="2" borderId="2" xfId="1"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38" fontId="8" fillId="0" borderId="1" xfId="1" applyFont="1" applyFill="1" applyBorder="1" applyAlignment="1" applyProtection="1">
      <alignment horizontal="distributed" vertical="center" indent="1"/>
    </xf>
    <xf numFmtId="0" fontId="10" fillId="0" borderId="1" xfId="0" applyFont="1" applyFill="1" applyBorder="1" applyAlignment="1" applyProtection="1">
      <alignment horizontal="distributed" vertical="center" indent="1"/>
    </xf>
    <xf numFmtId="38" fontId="8" fillId="0" borderId="5" xfId="1" applyFont="1" applyFill="1" applyBorder="1" applyAlignment="1" applyProtection="1">
      <alignment horizontal="distributed" vertical="center" indent="1"/>
    </xf>
    <xf numFmtId="0" fontId="10" fillId="0" borderId="6" xfId="0" applyFont="1" applyFill="1" applyBorder="1" applyAlignment="1" applyProtection="1">
      <alignment horizontal="distributed" vertical="center" indent="1"/>
    </xf>
    <xf numFmtId="0" fontId="10" fillId="0" borderId="7" xfId="0" applyFont="1" applyFill="1" applyBorder="1" applyAlignment="1" applyProtection="1">
      <alignment horizontal="distributed" vertical="center" indent="1"/>
    </xf>
    <xf numFmtId="38" fontId="8" fillId="0" borderId="0" xfId="1" applyFont="1" applyFill="1" applyAlignment="1">
      <alignment vertical="center" wrapText="1"/>
    </xf>
    <xf numFmtId="38" fontId="8" fillId="0" borderId="8" xfId="1" applyFont="1" applyFill="1" applyBorder="1" applyAlignment="1">
      <alignment vertical="center" wrapText="1"/>
    </xf>
    <xf numFmtId="0" fontId="10" fillId="0" borderId="4" xfId="0" applyFont="1" applyFill="1" applyBorder="1" applyAlignment="1" applyProtection="1">
      <alignment horizontal="distributed" vertical="center" indent="1"/>
    </xf>
    <xf numFmtId="0" fontId="10" fillId="0" borderId="3" xfId="0" applyFont="1" applyFill="1" applyBorder="1" applyAlignment="1" applyProtection="1">
      <alignment horizontal="distributed" vertical="center" indent="1"/>
    </xf>
    <xf numFmtId="0" fontId="12" fillId="0" borderId="1" xfId="0" applyFont="1" applyFill="1" applyBorder="1" applyAlignment="1" applyProtection="1">
      <alignment horizontal="left" vertical="center" shrinkToFit="1"/>
    </xf>
    <xf numFmtId="0" fontId="12" fillId="2" borderId="1" xfId="0" applyFont="1" applyFill="1" applyBorder="1" applyAlignment="1" applyProtection="1">
      <alignment horizontal="left" vertical="top"/>
      <protection locked="0"/>
    </xf>
    <xf numFmtId="38" fontId="8" fillId="0" borderId="9" xfId="1" applyFont="1" applyFill="1" applyBorder="1" applyAlignment="1" applyProtection="1">
      <alignment horizontal="center" vertical="center"/>
    </xf>
    <xf numFmtId="0" fontId="10" fillId="0" borderId="17" xfId="0" applyFont="1" applyFill="1" applyBorder="1" applyAlignment="1" applyProtection="1">
      <alignment horizontal="center" vertical="center"/>
    </xf>
    <xf numFmtId="38" fontId="8" fillId="0" borderId="10" xfId="1"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38" fontId="8" fillId="0" borderId="11" xfId="1" applyFont="1" applyFill="1" applyBorder="1" applyAlignment="1" applyProtection="1">
      <alignment horizontal="center" vertical="center" wrapText="1"/>
    </xf>
    <xf numFmtId="0" fontId="10" fillId="0" borderId="12" xfId="0" applyFont="1" applyFill="1" applyBorder="1" applyAlignment="1" applyProtection="1">
      <alignment vertical="center" wrapText="1"/>
    </xf>
    <xf numFmtId="0" fontId="10" fillId="0" borderId="13" xfId="0" applyFont="1" applyFill="1" applyBorder="1" applyAlignment="1" applyProtection="1">
      <alignment vertical="center" wrapText="1"/>
    </xf>
    <xf numFmtId="0" fontId="10" fillId="0" borderId="15"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38" fontId="8" fillId="0" borderId="24" xfId="1" applyFont="1" applyFill="1" applyBorder="1" applyAlignment="1">
      <alignment horizontal="center" vertical="center"/>
    </xf>
    <xf numFmtId="38" fontId="8" fillId="0" borderId="25" xfId="1" applyFont="1" applyFill="1" applyBorder="1" applyAlignment="1">
      <alignment horizontal="center" vertical="center"/>
    </xf>
    <xf numFmtId="38" fontId="8" fillId="0" borderId="19" xfId="1" applyFont="1" applyFill="1" applyBorder="1" applyAlignment="1">
      <alignment horizontal="center" vertical="center" wrapText="1"/>
    </xf>
    <xf numFmtId="38" fontId="8" fillId="0" borderId="27" xfId="1" applyFont="1" applyFill="1" applyBorder="1" applyAlignment="1">
      <alignment horizontal="center" vertical="center" wrapText="1"/>
    </xf>
    <xf numFmtId="38" fontId="14" fillId="0" borderId="38" xfId="1" applyFont="1" applyFill="1" applyBorder="1" applyAlignment="1">
      <alignment horizontal="center" vertical="center" wrapText="1"/>
    </xf>
    <xf numFmtId="38" fontId="14" fillId="0" borderId="22" xfId="1" applyFont="1" applyFill="1" applyBorder="1" applyAlignment="1">
      <alignment horizontal="center" vertical="center" wrapText="1"/>
    </xf>
    <xf numFmtId="38" fontId="8" fillId="0" borderId="23" xfId="1" applyFont="1" applyFill="1" applyBorder="1" applyAlignment="1">
      <alignment horizontal="center" vertical="center" wrapText="1"/>
    </xf>
    <xf numFmtId="38" fontId="8" fillId="0" borderId="22" xfId="1" applyFont="1" applyFill="1" applyBorder="1" applyAlignment="1">
      <alignment horizontal="center" vertical="center" wrapText="1"/>
    </xf>
    <xf numFmtId="38" fontId="8" fillId="0" borderId="12" xfId="1" applyFont="1" applyFill="1" applyBorder="1" applyAlignment="1">
      <alignment horizontal="center" vertical="center"/>
    </xf>
    <xf numFmtId="38" fontId="8" fillId="0" borderId="13" xfId="1" applyFont="1" applyFill="1" applyBorder="1" applyAlignment="1">
      <alignment horizontal="center" vertical="center"/>
    </xf>
    <xf numFmtId="38" fontId="8" fillId="0" borderId="11" xfId="1" applyFont="1" applyFill="1" applyBorder="1" applyAlignment="1">
      <alignment horizontal="center" vertical="center" wrapText="1"/>
    </xf>
    <xf numFmtId="38" fontId="8" fillId="0" borderId="13" xfId="1" applyFont="1" applyFill="1" applyBorder="1" applyAlignment="1">
      <alignment horizontal="center" vertical="center" wrapText="1"/>
    </xf>
  </cellXfs>
  <cellStyles count="2">
    <cellStyle name="桁区切り 2" xfId="1"/>
    <cellStyle name="標準" xfId="0" builtinId="0"/>
  </cellStyles>
  <dxfs count="17">
    <dxf>
      <font>
        <color theme="0"/>
      </font>
    </dxf>
    <dxf>
      <font>
        <color theme="0"/>
      </font>
    </dxf>
    <dxf>
      <fill>
        <patternFill>
          <bgColor indexed="45"/>
        </patternFill>
      </fill>
    </dxf>
    <dxf>
      <fill>
        <patternFill>
          <bgColor indexed="11"/>
        </patternFill>
      </fill>
    </dxf>
    <dxf>
      <font>
        <color rgb="FF9C0006"/>
      </font>
      <fill>
        <patternFill>
          <bgColor rgb="FFFFC7CE"/>
        </patternFill>
      </fill>
    </dxf>
    <dxf>
      <fill>
        <patternFill>
          <bgColor rgb="FFFFCCFF"/>
        </patternFill>
      </fill>
    </dxf>
    <dxf>
      <border>
        <right/>
        <bottom/>
        <vertical/>
        <horizontal/>
      </border>
    </dxf>
    <dxf>
      <border>
        <left style="thin">
          <color auto="1"/>
        </left>
        <right/>
        <bottom/>
        <vertical/>
        <horizontal/>
      </border>
    </dxf>
    <dxf>
      <fill>
        <patternFill patternType="none">
          <bgColor auto="1"/>
        </patternFill>
      </fill>
    </dxf>
    <dxf>
      <font>
        <color theme="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54"/>
  <sheetViews>
    <sheetView tabSelected="1" view="pageBreakPreview" zoomScale="130" zoomScaleNormal="100" zoomScaleSheetLayoutView="130" workbookViewId="0"/>
  </sheetViews>
  <sheetFormatPr defaultRowHeight="15.75" customHeight="1"/>
  <cols>
    <col min="1" max="17" width="4.25" style="65" customWidth="1"/>
    <col min="18" max="19" width="6" style="65" customWidth="1"/>
    <col min="20" max="27" width="4.25" style="65" customWidth="1"/>
    <col min="28" max="16384" width="9" style="65"/>
  </cols>
  <sheetData>
    <row r="1" spans="1:27" ht="15.75" customHeight="1">
      <c r="A1" s="64" t="s">
        <v>40</v>
      </c>
      <c r="B1" s="64"/>
      <c r="C1" s="64"/>
      <c r="D1" s="64"/>
      <c r="E1" s="64"/>
      <c r="F1" s="64"/>
      <c r="G1" s="64"/>
      <c r="H1" s="64"/>
      <c r="I1" s="64"/>
      <c r="J1" s="64"/>
      <c r="K1" s="64"/>
      <c r="L1" s="64"/>
      <c r="M1" s="64"/>
      <c r="N1" s="64"/>
      <c r="O1" s="64"/>
      <c r="P1" s="64"/>
      <c r="Q1" s="64"/>
      <c r="R1" s="64"/>
      <c r="S1" s="64"/>
      <c r="T1" s="64"/>
      <c r="U1" s="64"/>
      <c r="V1" s="64"/>
      <c r="W1" s="64"/>
      <c r="X1" s="64"/>
      <c r="Y1" s="64"/>
      <c r="Z1" s="64"/>
      <c r="AA1" s="64"/>
    </row>
    <row r="2" spans="1:27" ht="15.75" customHeight="1">
      <c r="A2" s="64" t="s">
        <v>61</v>
      </c>
      <c r="B2" s="64"/>
      <c r="C2" s="64"/>
      <c r="D2" s="64"/>
      <c r="E2" s="64"/>
      <c r="F2" s="64"/>
      <c r="G2" s="64"/>
      <c r="H2" s="64"/>
      <c r="I2" s="64"/>
      <c r="J2" s="64"/>
      <c r="K2" s="64"/>
      <c r="L2" s="64"/>
      <c r="M2" s="64"/>
      <c r="N2" s="64"/>
      <c r="O2" s="64"/>
      <c r="P2" s="64"/>
      <c r="Q2" s="64"/>
      <c r="R2" s="64"/>
      <c r="S2" s="64"/>
      <c r="T2" s="64"/>
      <c r="U2" s="64"/>
      <c r="V2" s="64"/>
      <c r="W2" s="64"/>
      <c r="X2" s="64"/>
      <c r="Y2" s="64"/>
      <c r="Z2" s="64"/>
      <c r="AA2" s="64"/>
    </row>
    <row r="3" spans="1:27" ht="15.75" customHeight="1">
      <c r="A3" s="64" t="s">
        <v>62</v>
      </c>
      <c r="B3" s="64"/>
      <c r="C3" s="64"/>
      <c r="D3" s="64"/>
      <c r="E3" s="64"/>
      <c r="F3" s="64"/>
      <c r="G3" s="64"/>
      <c r="H3" s="64"/>
      <c r="I3" s="64"/>
      <c r="J3" s="64"/>
      <c r="K3" s="64"/>
      <c r="L3" s="64"/>
      <c r="M3" s="64"/>
      <c r="N3" s="64"/>
      <c r="O3" s="64"/>
      <c r="P3" s="64"/>
      <c r="Q3" s="64"/>
      <c r="R3" s="64"/>
      <c r="S3" s="64"/>
      <c r="T3" s="64"/>
      <c r="U3" s="64"/>
      <c r="V3" s="64"/>
      <c r="W3" s="64"/>
      <c r="X3" s="64"/>
      <c r="Y3" s="64"/>
      <c r="Z3" s="64"/>
      <c r="AA3" s="64"/>
    </row>
    <row r="4" spans="1:27" ht="16.5" customHeight="1">
      <c r="A4" s="115" t="s">
        <v>67</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row>
    <row r="5" spans="1:27" ht="16.5" customHeight="1">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row>
    <row r="6" spans="1:27" ht="15.75" customHeight="1">
      <c r="A6" s="64"/>
      <c r="B6" s="64"/>
      <c r="C6" s="64"/>
      <c r="D6" s="64"/>
      <c r="E6" s="64"/>
      <c r="F6" s="64"/>
      <c r="G6" s="64"/>
      <c r="H6" s="64"/>
      <c r="I6" s="64"/>
      <c r="J6" s="64"/>
      <c r="K6" s="64"/>
      <c r="L6" s="64"/>
      <c r="M6" s="64"/>
      <c r="N6" s="64"/>
      <c r="O6" s="64"/>
      <c r="P6" s="64"/>
      <c r="Q6" s="64"/>
      <c r="R6" s="64"/>
      <c r="S6" s="64"/>
      <c r="T6" s="64"/>
      <c r="U6" s="64"/>
      <c r="V6" s="64"/>
      <c r="W6" s="64"/>
      <c r="X6" s="64"/>
      <c r="Y6" s="64"/>
      <c r="Z6" s="64"/>
      <c r="AA6" s="64"/>
    </row>
    <row r="7" spans="1:27" ht="24" customHeight="1">
      <c r="A7" s="106" t="s">
        <v>2</v>
      </c>
      <c r="B7" s="106"/>
      <c r="C7" s="106"/>
      <c r="D7" s="106"/>
      <c r="E7" s="106"/>
      <c r="F7" s="106"/>
      <c r="G7" s="120"/>
      <c r="H7" s="120"/>
      <c r="I7" s="120"/>
      <c r="J7" s="120"/>
      <c r="K7" s="120"/>
      <c r="L7" s="120"/>
      <c r="M7" s="120"/>
      <c r="N7" s="120"/>
      <c r="O7" s="113" t="s">
        <v>5</v>
      </c>
      <c r="P7" s="103"/>
      <c r="Q7" s="103"/>
      <c r="R7" s="103"/>
      <c r="S7" s="104"/>
      <c r="T7" s="101"/>
      <c r="U7" s="101"/>
      <c r="V7" s="101"/>
      <c r="W7" s="101"/>
      <c r="X7" s="101"/>
      <c r="Y7" s="101"/>
      <c r="Z7" s="101"/>
      <c r="AA7" s="101"/>
    </row>
    <row r="8" spans="1:27" ht="24" customHeight="1">
      <c r="A8" s="116" t="s">
        <v>135</v>
      </c>
      <c r="B8" s="96"/>
      <c r="C8" s="96"/>
      <c r="D8" s="96"/>
      <c r="E8" s="96"/>
      <c r="F8" s="97"/>
      <c r="G8" s="66" t="s">
        <v>52</v>
      </c>
      <c r="H8" s="67"/>
      <c r="I8" s="66" t="s">
        <v>53</v>
      </c>
      <c r="J8" s="67"/>
      <c r="K8" s="68" t="s">
        <v>54</v>
      </c>
      <c r="L8" s="88"/>
      <c r="M8" s="69" t="s">
        <v>55</v>
      </c>
      <c r="N8" s="69" t="s">
        <v>56</v>
      </c>
      <c r="O8" s="95" t="str">
        <f>IF(T7="","契約業者工期","下請業者工期")</f>
        <v>契約業者工期</v>
      </c>
      <c r="P8" s="96"/>
      <c r="Q8" s="96"/>
      <c r="R8" s="96"/>
      <c r="S8" s="97"/>
      <c r="T8" s="66" t="s">
        <v>52</v>
      </c>
      <c r="U8" s="67"/>
      <c r="V8" s="66" t="s">
        <v>53</v>
      </c>
      <c r="W8" s="67"/>
      <c r="X8" s="68" t="s">
        <v>54</v>
      </c>
      <c r="Y8" s="88"/>
      <c r="Z8" s="69" t="s">
        <v>55</v>
      </c>
      <c r="AA8" s="69" t="s">
        <v>56</v>
      </c>
    </row>
    <row r="9" spans="1:27" ht="24" customHeight="1">
      <c r="A9" s="98"/>
      <c r="B9" s="99"/>
      <c r="C9" s="99"/>
      <c r="D9" s="99"/>
      <c r="E9" s="99"/>
      <c r="F9" s="100"/>
      <c r="G9" s="66" t="s">
        <v>52</v>
      </c>
      <c r="H9" s="67"/>
      <c r="I9" s="66" t="s">
        <v>53</v>
      </c>
      <c r="J9" s="67"/>
      <c r="K9" s="68" t="s">
        <v>54</v>
      </c>
      <c r="L9" s="88"/>
      <c r="M9" s="69" t="s">
        <v>55</v>
      </c>
      <c r="N9" s="69" t="s">
        <v>57</v>
      </c>
      <c r="O9" s="98"/>
      <c r="P9" s="99"/>
      <c r="Q9" s="99"/>
      <c r="R9" s="99"/>
      <c r="S9" s="100"/>
      <c r="T9" s="66" t="s">
        <v>52</v>
      </c>
      <c r="U9" s="67"/>
      <c r="V9" s="66" t="s">
        <v>53</v>
      </c>
      <c r="W9" s="67"/>
      <c r="X9" s="68" t="s">
        <v>54</v>
      </c>
      <c r="Y9" s="88"/>
      <c r="Z9" s="69" t="s">
        <v>55</v>
      </c>
      <c r="AA9" s="69" t="s">
        <v>57</v>
      </c>
    </row>
    <row r="10" spans="1:27" ht="24.75" customHeight="1">
      <c r="A10" s="106" t="s">
        <v>134</v>
      </c>
      <c r="B10" s="106"/>
      <c r="C10" s="106"/>
      <c r="D10" s="106"/>
      <c r="E10" s="106"/>
      <c r="F10" s="106"/>
      <c r="G10" s="101"/>
      <c r="H10" s="101"/>
      <c r="I10" s="101"/>
      <c r="J10" s="101"/>
      <c r="K10" s="101"/>
      <c r="L10" s="101"/>
      <c r="M10" s="101"/>
      <c r="N10" s="101"/>
      <c r="O10" s="102" t="s">
        <v>139</v>
      </c>
      <c r="P10" s="103"/>
      <c r="Q10" s="103"/>
      <c r="R10" s="103"/>
      <c r="S10" s="104"/>
      <c r="T10" s="101"/>
      <c r="U10" s="101"/>
      <c r="V10" s="101"/>
      <c r="W10" s="101"/>
      <c r="X10" s="101"/>
      <c r="Y10" s="101"/>
      <c r="Z10" s="101"/>
      <c r="AA10" s="101"/>
    </row>
    <row r="11" spans="1:27" ht="24" customHeight="1">
      <c r="A11" s="106" t="s">
        <v>141</v>
      </c>
      <c r="B11" s="106"/>
      <c r="C11" s="106"/>
      <c r="D11" s="106"/>
      <c r="E11" s="106"/>
      <c r="F11" s="106"/>
      <c r="G11" s="101"/>
      <c r="H11" s="101"/>
      <c r="I11" s="101"/>
      <c r="J11" s="101"/>
      <c r="K11" s="101"/>
      <c r="L11" s="101"/>
      <c r="M11" s="101"/>
      <c r="N11" s="101"/>
      <c r="O11" s="113" t="s">
        <v>8</v>
      </c>
      <c r="P11" s="103"/>
      <c r="Q11" s="103"/>
      <c r="R11" s="103"/>
      <c r="S11" s="104"/>
      <c r="T11" s="101"/>
      <c r="U11" s="101"/>
      <c r="V11" s="101"/>
      <c r="W11" s="101"/>
      <c r="X11" s="101"/>
      <c r="Y11" s="101"/>
      <c r="Z11" s="101"/>
      <c r="AA11" s="101"/>
    </row>
    <row r="12" spans="1:27" ht="24" customHeight="1">
      <c r="A12" s="106" t="s">
        <v>142</v>
      </c>
      <c r="B12" s="106"/>
      <c r="C12" s="106"/>
      <c r="D12" s="106"/>
      <c r="E12" s="106"/>
      <c r="F12" s="106"/>
      <c r="G12" s="101"/>
      <c r="H12" s="101"/>
      <c r="I12" s="101"/>
      <c r="J12" s="101"/>
      <c r="K12" s="101"/>
      <c r="L12" s="101"/>
      <c r="M12" s="101"/>
      <c r="N12" s="101"/>
      <c r="O12" s="113" t="s">
        <v>9</v>
      </c>
      <c r="P12" s="103"/>
      <c r="Q12" s="103"/>
      <c r="R12" s="103"/>
      <c r="S12" s="104"/>
      <c r="T12" s="117"/>
      <c r="U12" s="118"/>
      <c r="V12" s="118"/>
      <c r="W12" s="118"/>
      <c r="X12" s="118"/>
      <c r="Y12" s="118"/>
      <c r="Z12" s="118"/>
      <c r="AA12" s="119"/>
    </row>
    <row r="13" spans="1:27" ht="24" customHeight="1">
      <c r="A13" s="106" t="s">
        <v>143</v>
      </c>
      <c r="B13" s="106"/>
      <c r="C13" s="106"/>
      <c r="D13" s="106"/>
      <c r="E13" s="106"/>
      <c r="F13" s="106"/>
      <c r="G13" s="101"/>
      <c r="H13" s="101"/>
      <c r="I13" s="101"/>
      <c r="J13" s="101"/>
      <c r="K13" s="101"/>
      <c r="L13" s="101"/>
      <c r="M13" s="101"/>
      <c r="N13" s="101"/>
      <c r="O13" s="113" t="s">
        <v>51</v>
      </c>
      <c r="P13" s="103"/>
      <c r="Q13" s="103"/>
      <c r="R13" s="103"/>
      <c r="S13" s="104"/>
      <c r="T13" s="101"/>
      <c r="U13" s="101"/>
      <c r="V13" s="101"/>
      <c r="W13" s="101"/>
      <c r="X13" s="101"/>
      <c r="Y13" s="101"/>
      <c r="Z13" s="101"/>
      <c r="AA13" s="101"/>
    </row>
    <row r="14" spans="1:27" ht="12.75" customHeight="1">
      <c r="A14" s="64"/>
      <c r="B14" s="64"/>
      <c r="C14" s="64"/>
      <c r="D14" s="64"/>
      <c r="E14" s="64"/>
      <c r="F14" s="64"/>
      <c r="G14" s="64"/>
      <c r="H14" s="64"/>
      <c r="I14" s="64"/>
      <c r="J14" s="64"/>
      <c r="K14" s="64"/>
      <c r="L14" s="64"/>
      <c r="M14" s="64"/>
      <c r="N14" s="70"/>
      <c r="O14" s="71"/>
      <c r="P14" s="71"/>
      <c r="Q14" s="71"/>
      <c r="R14" s="71"/>
      <c r="S14" s="71"/>
      <c r="T14" s="64"/>
      <c r="U14" s="64"/>
      <c r="V14" s="64"/>
      <c r="W14" s="64"/>
      <c r="X14" s="64"/>
      <c r="Y14" s="64"/>
      <c r="Z14" s="64"/>
      <c r="AA14" s="64"/>
    </row>
    <row r="15" spans="1:27" ht="15.75" customHeight="1">
      <c r="A15" s="64" t="s">
        <v>41</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row>
    <row r="16" spans="1:27" ht="15.75" customHeight="1">
      <c r="A16" s="64" t="s">
        <v>137</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row>
    <row r="17" spans="1:27" ht="13.5">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row>
    <row r="18" spans="1:27" ht="13.5">
      <c r="A18" s="72" t="str">
        <f>IF(T7&lt;&gt;"","下請業者工期開始","契約業者工期")</f>
        <v>契約業者工期</v>
      </c>
      <c r="B18" s="70"/>
      <c r="C18" s="70"/>
      <c r="D18" s="70"/>
      <c r="E18" s="73"/>
      <c r="F18" s="72" t="str">
        <f>IF(T7&lt;&gt;"","下請業者工期終了","契約業者工期終了")</f>
        <v>契約業者工期終了</v>
      </c>
      <c r="G18" s="70"/>
      <c r="H18" s="70"/>
      <c r="I18" s="70"/>
      <c r="J18" s="73"/>
      <c r="K18" s="64"/>
      <c r="L18" s="64"/>
      <c r="M18" s="64"/>
      <c r="N18" s="64"/>
      <c r="O18" s="64"/>
      <c r="P18" s="64"/>
      <c r="Q18" s="64"/>
      <c r="R18" s="64"/>
      <c r="S18" s="64"/>
      <c r="T18" s="64"/>
      <c r="U18" s="64"/>
      <c r="V18" s="64"/>
      <c r="W18" s="64"/>
      <c r="X18" s="64"/>
      <c r="Y18" s="64"/>
      <c r="Z18" s="64"/>
      <c r="AA18" s="64"/>
    </row>
    <row r="19" spans="1:27" ht="13.5">
      <c r="A19" s="74" t="s">
        <v>42</v>
      </c>
      <c r="B19" s="75">
        <f>U8</f>
        <v>0</v>
      </c>
      <c r="C19" s="76" t="s">
        <v>43</v>
      </c>
      <c r="D19" s="75">
        <f>W8</f>
        <v>0</v>
      </c>
      <c r="E19" s="77" t="s">
        <v>44</v>
      </c>
      <c r="F19" s="78" t="s">
        <v>42</v>
      </c>
      <c r="G19" s="75">
        <f>U9</f>
        <v>0</v>
      </c>
      <c r="H19" s="76" t="s">
        <v>43</v>
      </c>
      <c r="I19" s="75">
        <f>W9</f>
        <v>0</v>
      </c>
      <c r="J19" s="79" t="s">
        <v>44</v>
      </c>
      <c r="K19" s="64"/>
      <c r="L19" s="64"/>
      <c r="M19" s="64"/>
      <c r="N19" s="64"/>
      <c r="O19" s="64"/>
      <c r="P19" s="64"/>
      <c r="Q19" s="64"/>
      <c r="R19" s="64"/>
      <c r="S19" s="64"/>
      <c r="T19" s="64"/>
      <c r="U19" s="64"/>
      <c r="V19" s="64"/>
      <c r="W19" s="64"/>
      <c r="X19" s="64"/>
      <c r="Y19" s="64"/>
      <c r="Z19" s="64"/>
      <c r="AA19" s="64"/>
    </row>
    <row r="20" spans="1:27" ht="13.5">
      <c r="A20" s="105" t="str">
        <f>IF(T10="","","※ただし、"&amp;T10&amp;"の期間については、台帳の提出は不要です。")</f>
        <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1:27" ht="13.5">
      <c r="A21" s="64" t="s">
        <v>45</v>
      </c>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row>
    <row r="22" spans="1:27" ht="13.5">
      <c r="A22" s="12"/>
      <c r="B22" s="64" t="s">
        <v>60</v>
      </c>
      <c r="C22" s="64"/>
      <c r="D22" s="80"/>
      <c r="E22" s="64"/>
      <c r="F22" s="64"/>
      <c r="G22" s="64"/>
      <c r="H22" s="64"/>
      <c r="I22" s="64"/>
      <c r="J22" s="64"/>
      <c r="K22" s="64"/>
      <c r="L22" s="64"/>
      <c r="M22" s="64"/>
      <c r="N22" s="64"/>
      <c r="O22" s="64"/>
      <c r="P22" s="64"/>
      <c r="Q22" s="64"/>
      <c r="R22" s="64"/>
      <c r="S22" s="64"/>
      <c r="T22" s="64"/>
      <c r="U22" s="64"/>
      <c r="V22" s="64"/>
      <c r="W22" s="64"/>
      <c r="X22" s="64"/>
      <c r="Y22" s="64"/>
      <c r="Z22" s="64"/>
      <c r="AA22" s="64"/>
    </row>
    <row r="23" spans="1:27" ht="13.5">
      <c r="A23" s="81">
        <f>IF(I19&lt;4,G19-1,G19)-IF(D19&lt;4,B19-1,B19)+1</f>
        <v>1</v>
      </c>
      <c r="B23" s="114" t="s">
        <v>144</v>
      </c>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row>
    <row r="24" spans="1:27" ht="13.5">
      <c r="A24" s="72" t="s">
        <v>46</v>
      </c>
      <c r="B24" s="70"/>
      <c r="C24" s="70"/>
      <c r="D24" s="70"/>
      <c r="E24" s="73"/>
      <c r="F24" s="72" t="s">
        <v>47</v>
      </c>
      <c r="G24" s="70"/>
      <c r="H24" s="70"/>
      <c r="I24" s="70"/>
      <c r="J24" s="73"/>
      <c r="K24" s="72" t="str">
        <f>IF(D19=3,A23&amp;"回目提出期限(最終回提出期限)",A23+1&amp;"回目提出期限(最終回提出期限)")</f>
        <v>2回目提出期限(最終回提出期限)</v>
      </c>
      <c r="L24" s="70"/>
      <c r="M24" s="70"/>
      <c r="N24" s="70"/>
      <c r="O24" s="70"/>
      <c r="P24" s="70"/>
      <c r="Q24" s="73"/>
      <c r="R24" s="64"/>
      <c r="S24" s="64"/>
      <c r="T24" s="64"/>
      <c r="U24" s="64"/>
      <c r="V24" s="64"/>
      <c r="W24" s="64"/>
      <c r="X24" s="64"/>
      <c r="Y24" s="64"/>
      <c r="Z24" s="64"/>
      <c r="AA24" s="64"/>
    </row>
    <row r="25" spans="1:27" ht="13.5">
      <c r="A25" s="82" t="s">
        <v>42</v>
      </c>
      <c r="B25" s="83">
        <f>IF($A$22="○",IF(D19+2&gt;12,B19+1,B19),IF(D19+1&gt;12,B19+1,B19))</f>
        <v>0</v>
      </c>
      <c r="C25" s="84" t="s">
        <v>43</v>
      </c>
      <c r="D25" s="83">
        <f>IF($A$22="○",IF(D19+1&gt;12,D19+1-12,D19+1),IF(D19+2&gt;12,D19+2-12,D19+2))</f>
        <v>2</v>
      </c>
      <c r="E25" s="85" t="s">
        <v>48</v>
      </c>
      <c r="F25" s="82" t="s">
        <v>42</v>
      </c>
      <c r="G25" s="83">
        <f>IF($D$19&gt;3,$B$19+1,$B$19)</f>
        <v>0</v>
      </c>
      <c r="H25" s="84" t="s">
        <v>43</v>
      </c>
      <c r="I25" s="83">
        <f>IF($A$22="○",3+1,3+2)</f>
        <v>5</v>
      </c>
      <c r="J25" s="85" t="s">
        <v>48</v>
      </c>
      <c r="K25" s="82" t="s">
        <v>42</v>
      </c>
      <c r="L25" s="84">
        <f>IF($A$22="○",IF($I$19+1&gt;12,$G$19+1,$G$19),IF($I$19+2&gt;12,$G$19+1,$G$19))</f>
        <v>0</v>
      </c>
      <c r="M25" s="84" t="s">
        <v>43</v>
      </c>
      <c r="N25" s="84">
        <f>IF($A$22="○",IF($I$19+1&gt;12,$I$19+1-12,$I$19+1),IF($I$19+2&gt;12,$I$19+2-12,$I$19+2))</f>
        <v>2</v>
      </c>
      <c r="O25" s="84" t="s">
        <v>48</v>
      </c>
      <c r="P25" s="84"/>
      <c r="Q25" s="85"/>
      <c r="R25" s="64"/>
      <c r="S25" s="64"/>
      <c r="T25" s="64"/>
      <c r="U25" s="64"/>
      <c r="V25" s="64"/>
      <c r="W25" s="64"/>
      <c r="X25" s="64"/>
      <c r="Y25" s="64"/>
      <c r="Z25" s="64"/>
      <c r="AA25" s="64"/>
    </row>
    <row r="26" spans="1:27" ht="13.5">
      <c r="A26" s="86" t="s">
        <v>49</v>
      </c>
      <c r="B26" s="84"/>
      <c r="C26" s="84"/>
      <c r="D26" s="84"/>
      <c r="E26" s="85"/>
      <c r="F26" s="87" t="s">
        <v>49</v>
      </c>
      <c r="G26" s="84"/>
      <c r="H26" s="84"/>
      <c r="I26" s="84"/>
      <c r="J26" s="85"/>
      <c r="K26" s="87" t="s">
        <v>49</v>
      </c>
      <c r="L26" s="84"/>
      <c r="M26" s="84"/>
      <c r="N26" s="84"/>
      <c r="O26" s="84"/>
      <c r="P26" s="84"/>
      <c r="Q26" s="85"/>
      <c r="R26" s="64"/>
      <c r="S26" s="64"/>
      <c r="T26" s="64"/>
      <c r="U26" s="64"/>
      <c r="V26" s="64"/>
      <c r="W26" s="64"/>
      <c r="X26" s="64"/>
      <c r="Y26" s="64"/>
      <c r="Z26" s="64"/>
      <c r="AA26" s="64"/>
    </row>
    <row r="27" spans="1:27" ht="18.75" customHeight="1">
      <c r="A27" s="92" t="str">
        <f>"・"&amp;"R"&amp;B19&amp;"年"&amp;D19&amp;"月分労働状況台帳"&amp;IF(D19&gt;3,"(R"&amp;B19&amp;"年度様式)","(R"&amp;B19-1&amp;"年度様式)")</f>
        <v>・R0年0月分労働状況台帳(R-1年度様式)</v>
      </c>
      <c r="B27" s="93"/>
      <c r="C27" s="93"/>
      <c r="D27" s="93"/>
      <c r="E27" s="94"/>
      <c r="F27" s="92" t="str">
        <f>"・"&amp;IF(D19&lt;12,"R"&amp;B19&amp;"年"&amp;D19+1&amp;"月から","R"&amp;B19+1&amp;"年"&amp;D19-11&amp;"月から")&amp;"R"&amp;G25&amp;"年"&amp;"3月分労働状況台帳"&amp;IF(D19&gt;3,"(R"&amp;B19&amp;"年度様式)","(R"&amp;B19-1&amp;"年度様式)")</f>
        <v>・R0年1月からR0年3月分労働状況台帳(R-1年度様式)</v>
      </c>
      <c r="G27" s="93"/>
      <c r="H27" s="93"/>
      <c r="I27" s="93"/>
      <c r="J27" s="94"/>
      <c r="K27" s="110" t="str">
        <f>"・"&amp;IF(D19=3,A23-1&amp;"回目に提出した労働状況台帳の翌月分からR"&amp;G19&amp;"年"&amp;I19&amp;"月分までの労働状況台帳",A23&amp;"回目に提出した労働状況台帳の翌月分からR"&amp;G19&amp;"年"&amp;I19&amp;"月分までの労働状況台帳")&amp;IF(D19&gt;3,"(R"&amp;B19+A23-1&amp;"年度様式)","(R"&amp;B19+A23-2&amp;"年度様式)")</f>
        <v>・1回目に提出した労働状況台帳の翌月分からR0年0月分までの労働状況台帳(R-1年度様式)</v>
      </c>
      <c r="L27" s="111"/>
      <c r="M27" s="111"/>
      <c r="N27" s="111"/>
      <c r="O27" s="111"/>
      <c r="P27" s="111"/>
      <c r="Q27" s="112"/>
      <c r="R27" s="64"/>
      <c r="S27" s="64"/>
      <c r="T27" s="64"/>
      <c r="U27" s="64"/>
      <c r="V27" s="64"/>
      <c r="W27" s="64"/>
      <c r="X27" s="64"/>
      <c r="Y27" s="64"/>
      <c r="Z27" s="64"/>
      <c r="AA27" s="64"/>
    </row>
    <row r="28" spans="1:27" ht="13.5">
      <c r="A28" s="92"/>
      <c r="B28" s="93"/>
      <c r="C28" s="93"/>
      <c r="D28" s="93"/>
      <c r="E28" s="94"/>
      <c r="F28" s="92"/>
      <c r="G28" s="93"/>
      <c r="H28" s="93"/>
      <c r="I28" s="93"/>
      <c r="J28" s="94"/>
      <c r="K28" s="110"/>
      <c r="L28" s="111"/>
      <c r="M28" s="111"/>
      <c r="N28" s="111"/>
      <c r="O28" s="111"/>
      <c r="P28" s="111"/>
      <c r="Q28" s="112"/>
      <c r="R28" s="64"/>
      <c r="S28" s="64"/>
      <c r="T28" s="64"/>
      <c r="U28" s="64"/>
      <c r="V28" s="64"/>
      <c r="W28" s="64"/>
      <c r="X28" s="64"/>
      <c r="Y28" s="64"/>
      <c r="Z28" s="64"/>
      <c r="AA28" s="64"/>
    </row>
    <row r="29" spans="1:27" ht="37.5" customHeight="1">
      <c r="A29" s="107" t="str">
        <f>"・"&amp;IF(D19&gt;3,"R"&amp;B19&amp;"年度労働報酬下限額について説明し署名をもらった","R"&amp;B19-1&amp;"年度労働報酬下限額について説明し署名をもらった")&amp;"確認書"</f>
        <v>・R-1年度労働報酬下限額について説明し署名をもらった確認書</v>
      </c>
      <c r="B29" s="108"/>
      <c r="C29" s="108"/>
      <c r="D29" s="108"/>
      <c r="E29" s="109"/>
      <c r="F29" s="89" t="str">
        <f>"・"&amp;IF(D19&gt;3,"R"&amp;B19&amp;"年度労働報酬下限額について説明し署名をもらった確認書","R"&amp;B19-1&amp;"年度労働報酬下限額について説明し署名をもらった確認書")</f>
        <v>・R-1年度労働報酬下限額について説明し署名をもらった確認書</v>
      </c>
      <c r="G29" s="90"/>
      <c r="H29" s="90"/>
      <c r="I29" s="90"/>
      <c r="J29" s="91"/>
      <c r="K29" s="89" t="str">
        <f>IF(D19&gt;3,"・R"&amp;B19+A23-1&amp;"年度労働報酬下限額について説明し署名をもらった確認書","・R"&amp;B19+A23-2&amp;"年度労働報酬下限額について説明し署名をもらった確認書")</f>
        <v>・R-1年度労働報酬下限額について説明し署名をもらった確認書</v>
      </c>
      <c r="L29" s="90"/>
      <c r="M29" s="90"/>
      <c r="N29" s="90"/>
      <c r="O29" s="90"/>
      <c r="P29" s="90"/>
      <c r="Q29" s="91"/>
      <c r="R29" s="64"/>
      <c r="S29" s="64"/>
      <c r="T29" s="64"/>
      <c r="U29" s="64"/>
      <c r="V29" s="64"/>
      <c r="W29" s="64"/>
      <c r="X29" s="64"/>
      <c r="Y29" s="64"/>
      <c r="Z29" s="64"/>
      <c r="AA29" s="64"/>
    </row>
    <row r="30" spans="1:27" ht="13.5">
      <c r="A30" s="64"/>
      <c r="B30" s="64"/>
      <c r="C30" s="64"/>
      <c r="D30" s="64"/>
      <c r="E30" s="64"/>
      <c r="F30" s="72" t="str">
        <f>IF($D$19&lt;&gt;3,"3回目提出期限","2回目提出期限")</f>
        <v>3回目提出期限</v>
      </c>
      <c r="G30" s="70"/>
      <c r="H30" s="70"/>
      <c r="I30" s="70"/>
      <c r="J30" s="73"/>
      <c r="K30" s="64"/>
      <c r="L30" s="64"/>
      <c r="M30" s="64"/>
      <c r="N30" s="64"/>
      <c r="O30" s="64"/>
      <c r="P30" s="64"/>
      <c r="Q30" s="64"/>
      <c r="R30" s="64"/>
      <c r="S30" s="64"/>
      <c r="T30" s="64"/>
      <c r="U30" s="64"/>
      <c r="V30" s="64"/>
      <c r="W30" s="64"/>
      <c r="X30" s="64"/>
      <c r="Y30" s="64"/>
      <c r="Z30" s="64"/>
      <c r="AA30" s="64"/>
    </row>
    <row r="31" spans="1:27" ht="13.5">
      <c r="A31" s="64"/>
      <c r="B31" s="64"/>
      <c r="C31" s="64"/>
      <c r="D31" s="64"/>
      <c r="E31" s="64"/>
      <c r="F31" s="82" t="s">
        <v>50</v>
      </c>
      <c r="G31" s="83">
        <f>G25+1</f>
        <v>1</v>
      </c>
      <c r="H31" s="84" t="s">
        <v>43</v>
      </c>
      <c r="I31" s="83">
        <f>IF($A$22="○",3+1,3+2)</f>
        <v>5</v>
      </c>
      <c r="J31" s="85" t="s">
        <v>48</v>
      </c>
      <c r="K31" s="64"/>
      <c r="L31" s="64"/>
      <c r="M31" s="64"/>
      <c r="N31" s="64"/>
      <c r="O31" s="64"/>
      <c r="P31" s="64"/>
      <c r="Q31" s="64"/>
      <c r="R31" s="64"/>
      <c r="S31" s="64"/>
      <c r="T31" s="64"/>
      <c r="U31" s="64"/>
      <c r="V31" s="64"/>
      <c r="W31" s="64"/>
      <c r="X31" s="64"/>
      <c r="Y31" s="64"/>
      <c r="Z31" s="64"/>
      <c r="AA31" s="64"/>
    </row>
    <row r="32" spans="1:27" ht="13.5">
      <c r="A32" s="64"/>
      <c r="B32" s="64"/>
      <c r="C32" s="64"/>
      <c r="D32" s="64"/>
      <c r="E32" s="64"/>
      <c r="F32" s="92" t="str">
        <f>"・"&amp;"R"&amp;G25&amp;"年"&amp;4&amp;"月から"&amp;"R"&amp;G31&amp;"年"&amp;"3月分労働状況台帳"&amp;IF(D19&gt;3,"(R"&amp;B19+1&amp;"年度様式)","(R"&amp;B19&amp;"年度様式)")</f>
        <v>・R0年4月からR1年3月分労働状況台帳(R0年度様式)</v>
      </c>
      <c r="G32" s="93"/>
      <c r="H32" s="93"/>
      <c r="I32" s="93"/>
      <c r="J32" s="94"/>
      <c r="K32" s="64"/>
      <c r="L32" s="64"/>
      <c r="M32" s="64"/>
      <c r="N32" s="64"/>
      <c r="O32" s="64"/>
      <c r="P32" s="64"/>
      <c r="Q32" s="64"/>
      <c r="R32" s="64"/>
      <c r="S32" s="64"/>
      <c r="T32" s="64"/>
      <c r="U32" s="64"/>
      <c r="V32" s="64"/>
      <c r="W32" s="64"/>
      <c r="X32" s="64"/>
      <c r="Y32" s="64"/>
      <c r="Z32" s="64"/>
      <c r="AA32" s="64"/>
    </row>
    <row r="33" spans="1:27" ht="13.5">
      <c r="A33" s="64"/>
      <c r="B33" s="64"/>
      <c r="C33" s="64"/>
      <c r="D33" s="64"/>
      <c r="E33" s="64"/>
      <c r="F33" s="92"/>
      <c r="G33" s="93"/>
      <c r="H33" s="93"/>
      <c r="I33" s="93"/>
      <c r="J33" s="94"/>
      <c r="K33" s="64"/>
      <c r="L33" s="64"/>
      <c r="M33" s="64"/>
      <c r="N33" s="64"/>
      <c r="O33" s="64"/>
      <c r="P33" s="64"/>
      <c r="Q33" s="64"/>
      <c r="R33" s="64"/>
      <c r="S33" s="64"/>
      <c r="T33" s="64"/>
      <c r="U33" s="64"/>
      <c r="V33" s="64"/>
      <c r="W33" s="64"/>
      <c r="X33" s="64"/>
      <c r="Y33" s="64"/>
      <c r="Z33" s="64"/>
      <c r="AA33" s="64"/>
    </row>
    <row r="34" spans="1:27" ht="37.5" customHeight="1">
      <c r="A34" s="64"/>
      <c r="B34" s="64"/>
      <c r="C34" s="64"/>
      <c r="D34" s="64"/>
      <c r="E34" s="64"/>
      <c r="F34" s="89" t="str">
        <f>IF(D19&gt;3,"・R"&amp;B19+1&amp;"年度労働報酬下限額について説明し署名をもらった確認書","・R"&amp;B19&amp;"年度労働報酬下限額について説明し署名をもらった確認書")</f>
        <v>・R0年度労働報酬下限額について説明し署名をもらった確認書</v>
      </c>
      <c r="G34" s="90"/>
      <c r="H34" s="90"/>
      <c r="I34" s="90"/>
      <c r="J34" s="91"/>
      <c r="K34" s="64"/>
      <c r="L34" s="64"/>
      <c r="M34" s="64"/>
      <c r="N34" s="64"/>
      <c r="O34" s="64"/>
      <c r="P34" s="64"/>
      <c r="Q34" s="64"/>
      <c r="R34" s="64"/>
      <c r="S34" s="64"/>
      <c r="T34" s="64"/>
      <c r="U34" s="64"/>
      <c r="V34" s="64"/>
      <c r="W34" s="64"/>
      <c r="X34" s="64"/>
      <c r="Y34" s="64"/>
      <c r="Z34" s="64"/>
      <c r="AA34" s="64"/>
    </row>
    <row r="35" spans="1:27" ht="13.5">
      <c r="A35" s="64"/>
      <c r="B35" s="64"/>
      <c r="C35" s="64"/>
      <c r="D35" s="64"/>
      <c r="E35" s="64"/>
      <c r="F35" s="72" t="str">
        <f>IF($D$19&lt;&gt;3,"4回目提出期限","3回目提出期限")</f>
        <v>4回目提出期限</v>
      </c>
      <c r="G35" s="70"/>
      <c r="H35" s="70"/>
      <c r="I35" s="70"/>
      <c r="J35" s="73"/>
      <c r="K35" s="64"/>
      <c r="L35" s="64"/>
      <c r="M35" s="64"/>
      <c r="N35" s="64"/>
      <c r="O35" s="64"/>
      <c r="P35" s="64"/>
      <c r="Q35" s="64"/>
      <c r="R35" s="64"/>
      <c r="S35" s="64"/>
      <c r="T35" s="64"/>
      <c r="U35" s="64"/>
      <c r="V35" s="64"/>
      <c r="W35" s="64"/>
      <c r="X35" s="64"/>
      <c r="Y35" s="64"/>
      <c r="Z35" s="64"/>
      <c r="AA35" s="64"/>
    </row>
    <row r="36" spans="1:27" ht="13.5">
      <c r="A36" s="64"/>
      <c r="B36" s="64"/>
      <c r="C36" s="64"/>
      <c r="D36" s="64"/>
      <c r="E36" s="64"/>
      <c r="F36" s="82" t="s">
        <v>50</v>
      </c>
      <c r="G36" s="83">
        <f>G31+1</f>
        <v>2</v>
      </c>
      <c r="H36" s="84" t="s">
        <v>43</v>
      </c>
      <c r="I36" s="83">
        <f>IF($A$22="○",3+1,3+2)</f>
        <v>5</v>
      </c>
      <c r="J36" s="85" t="s">
        <v>48</v>
      </c>
      <c r="K36" s="64"/>
      <c r="L36" s="64"/>
      <c r="M36" s="64"/>
      <c r="N36" s="64"/>
      <c r="O36" s="64"/>
      <c r="P36" s="64"/>
      <c r="Q36" s="64"/>
      <c r="R36" s="64"/>
      <c r="S36" s="64"/>
      <c r="T36" s="64"/>
      <c r="U36" s="64"/>
      <c r="V36" s="64"/>
      <c r="W36" s="64"/>
      <c r="X36" s="64"/>
      <c r="Y36" s="64"/>
      <c r="Z36" s="64"/>
      <c r="AA36" s="64"/>
    </row>
    <row r="37" spans="1:27" ht="13.5">
      <c r="A37" s="64"/>
      <c r="B37" s="64"/>
      <c r="C37" s="64"/>
      <c r="D37" s="64"/>
      <c r="E37" s="64"/>
      <c r="F37" s="92" t="str">
        <f>"・"&amp;"R"&amp;G31&amp;"年"&amp;4&amp;"月から"&amp;"R"&amp;G36&amp;"年"&amp;"3月分労働状況台帳"&amp;IF(D19&gt;3,"(R"&amp;B19+2&amp;"年度様式)","(R"&amp;B19+1&amp;"年度様式)")</f>
        <v>・R1年4月からR2年3月分労働状況台帳(R1年度様式)</v>
      </c>
      <c r="G37" s="93"/>
      <c r="H37" s="93"/>
      <c r="I37" s="93"/>
      <c r="J37" s="94"/>
      <c r="K37" s="64"/>
      <c r="L37" s="64"/>
      <c r="M37" s="64"/>
      <c r="N37" s="64"/>
      <c r="O37" s="64"/>
      <c r="P37" s="64"/>
      <c r="Q37" s="64"/>
      <c r="R37" s="64"/>
      <c r="S37" s="64"/>
      <c r="T37" s="64"/>
      <c r="U37" s="64"/>
      <c r="V37" s="64"/>
      <c r="W37" s="64"/>
      <c r="X37" s="64"/>
      <c r="Y37" s="64"/>
      <c r="Z37" s="64"/>
      <c r="AA37" s="64"/>
    </row>
    <row r="38" spans="1:27" ht="13.5">
      <c r="A38" s="64"/>
      <c r="B38" s="64"/>
      <c r="C38" s="64"/>
      <c r="D38" s="64"/>
      <c r="E38" s="64"/>
      <c r="F38" s="92"/>
      <c r="G38" s="93"/>
      <c r="H38" s="93"/>
      <c r="I38" s="93"/>
      <c r="J38" s="94"/>
      <c r="K38" s="64"/>
      <c r="L38" s="64"/>
      <c r="M38" s="64"/>
      <c r="N38" s="64"/>
      <c r="O38" s="64"/>
      <c r="P38" s="64"/>
      <c r="Q38" s="64"/>
      <c r="R38" s="64"/>
      <c r="S38" s="64"/>
      <c r="T38" s="64"/>
      <c r="U38" s="64"/>
      <c r="V38" s="64"/>
      <c r="W38" s="64"/>
      <c r="X38" s="64"/>
      <c r="Y38" s="64"/>
      <c r="Z38" s="64"/>
      <c r="AA38" s="64"/>
    </row>
    <row r="39" spans="1:27" ht="37.5" customHeight="1">
      <c r="A39" s="64"/>
      <c r="B39" s="64"/>
      <c r="C39" s="64"/>
      <c r="D39" s="64"/>
      <c r="E39" s="64"/>
      <c r="F39" s="89" t="str">
        <f>IF(D19&gt;3,"・R"&amp;B19+2&amp;"年度労働報酬下限額について説明し署名をもらった確認書","・R"&amp;B19+1&amp;"年度労働報酬下限額について説明し署名をもらった確認書")</f>
        <v>・R1年度労働報酬下限額について説明し署名をもらった確認書</v>
      </c>
      <c r="G39" s="90"/>
      <c r="H39" s="90"/>
      <c r="I39" s="90"/>
      <c r="J39" s="91"/>
      <c r="K39" s="64"/>
      <c r="L39" s="64"/>
      <c r="M39" s="64"/>
      <c r="N39" s="64"/>
      <c r="O39" s="64"/>
      <c r="P39" s="64"/>
      <c r="Q39" s="64"/>
      <c r="R39" s="64"/>
      <c r="S39" s="64"/>
      <c r="T39" s="64"/>
      <c r="U39" s="64"/>
      <c r="V39" s="64"/>
      <c r="W39" s="64"/>
      <c r="X39" s="64"/>
      <c r="Y39" s="64"/>
      <c r="Z39" s="64"/>
      <c r="AA39" s="64"/>
    </row>
    <row r="40" spans="1:27" ht="13.5">
      <c r="A40" s="64"/>
      <c r="B40" s="64"/>
      <c r="C40" s="64"/>
      <c r="D40" s="64"/>
      <c r="E40" s="64"/>
      <c r="F40" s="72" t="str">
        <f>IF($D$19&lt;&gt;3,"5回目提出期限","4回目提出期限")</f>
        <v>5回目提出期限</v>
      </c>
      <c r="G40" s="70"/>
      <c r="H40" s="70"/>
      <c r="I40" s="70"/>
      <c r="J40" s="73"/>
      <c r="K40" s="64"/>
      <c r="L40" s="64"/>
      <c r="M40" s="64"/>
      <c r="N40" s="64"/>
      <c r="O40" s="64"/>
      <c r="P40" s="64"/>
      <c r="Q40" s="64"/>
      <c r="R40" s="64"/>
      <c r="S40" s="64"/>
      <c r="T40" s="64"/>
      <c r="U40" s="64"/>
      <c r="V40" s="64"/>
      <c r="W40" s="64"/>
      <c r="X40" s="64"/>
      <c r="Y40" s="64"/>
      <c r="Z40" s="64"/>
      <c r="AA40" s="64"/>
    </row>
    <row r="41" spans="1:27" ht="13.5">
      <c r="A41" s="64"/>
      <c r="B41" s="64"/>
      <c r="C41" s="64"/>
      <c r="D41" s="64"/>
      <c r="E41" s="64"/>
      <c r="F41" s="82" t="s">
        <v>42</v>
      </c>
      <c r="G41" s="83">
        <f>G36+1</f>
        <v>3</v>
      </c>
      <c r="H41" s="84" t="s">
        <v>43</v>
      </c>
      <c r="I41" s="83">
        <f>IF($A$22="○",3+1,3+2)</f>
        <v>5</v>
      </c>
      <c r="J41" s="85" t="s">
        <v>48</v>
      </c>
      <c r="K41" s="64"/>
      <c r="L41" s="64"/>
      <c r="M41" s="64"/>
      <c r="N41" s="64"/>
      <c r="O41" s="64"/>
      <c r="P41" s="64"/>
      <c r="Q41" s="64"/>
      <c r="R41" s="64"/>
      <c r="S41" s="64"/>
      <c r="T41" s="64"/>
      <c r="U41" s="64"/>
      <c r="V41" s="64"/>
      <c r="W41" s="64"/>
      <c r="X41" s="64"/>
      <c r="Y41" s="64"/>
      <c r="Z41" s="64"/>
      <c r="AA41" s="64"/>
    </row>
    <row r="42" spans="1:27" ht="13.5">
      <c r="A42" s="64"/>
      <c r="B42" s="64"/>
      <c r="C42" s="64"/>
      <c r="D42" s="64"/>
      <c r="E42" s="64"/>
      <c r="F42" s="92" t="str">
        <f>"・"&amp;"R"&amp;G36&amp;"年"&amp;4&amp;"月から"&amp;"R"&amp;G41&amp;"年"&amp;"3月分労働状況台帳"&amp;IF(D19&gt;3,"(R"&amp;B19+3&amp;"年度様式)","(R"&amp;B19+2&amp;"年度様式)")</f>
        <v>・R2年4月からR3年3月分労働状況台帳(R2年度様式)</v>
      </c>
      <c r="G42" s="93"/>
      <c r="H42" s="93"/>
      <c r="I42" s="93"/>
      <c r="J42" s="94"/>
      <c r="K42" s="64"/>
      <c r="L42" s="64"/>
      <c r="M42" s="64"/>
      <c r="N42" s="64"/>
      <c r="O42" s="64"/>
      <c r="P42" s="64"/>
      <c r="Q42" s="64"/>
      <c r="R42" s="64"/>
      <c r="S42" s="64"/>
      <c r="T42" s="64"/>
      <c r="U42" s="64"/>
      <c r="V42" s="64"/>
      <c r="W42" s="64"/>
      <c r="X42" s="64"/>
      <c r="Y42" s="64"/>
      <c r="Z42" s="64"/>
      <c r="AA42" s="64"/>
    </row>
    <row r="43" spans="1:27" ht="13.5">
      <c r="A43" s="64"/>
      <c r="B43" s="64"/>
      <c r="C43" s="64"/>
      <c r="D43" s="64"/>
      <c r="E43" s="64"/>
      <c r="F43" s="92"/>
      <c r="G43" s="93"/>
      <c r="H43" s="93"/>
      <c r="I43" s="93"/>
      <c r="J43" s="94"/>
      <c r="K43" s="64"/>
      <c r="L43" s="64"/>
      <c r="M43" s="64"/>
      <c r="N43" s="64"/>
      <c r="O43" s="64"/>
      <c r="P43" s="64"/>
      <c r="Q43" s="64"/>
      <c r="R43" s="64"/>
      <c r="S43" s="64"/>
      <c r="T43" s="64"/>
      <c r="U43" s="64"/>
      <c r="V43" s="64"/>
      <c r="W43" s="64"/>
      <c r="X43" s="64"/>
      <c r="Y43" s="64"/>
      <c r="Z43" s="64"/>
      <c r="AA43" s="64"/>
    </row>
    <row r="44" spans="1:27" ht="37.5" customHeight="1">
      <c r="A44" s="64"/>
      <c r="B44" s="64"/>
      <c r="C44" s="64"/>
      <c r="D44" s="64"/>
      <c r="E44" s="64"/>
      <c r="F44" s="89" t="str">
        <f>IF(D19&gt;3,"・R"&amp;B19+3&amp;"年度労働報酬下限額について説明し署名をもらった確認書","・R"&amp;B19+2&amp;"年度労働報酬下限額について説明し署名をもらった確認書")</f>
        <v>・R2年度労働報酬下限額について説明し署名をもらった確認書</v>
      </c>
      <c r="G44" s="90"/>
      <c r="H44" s="90"/>
      <c r="I44" s="90"/>
      <c r="J44" s="91"/>
      <c r="K44" s="64"/>
      <c r="L44" s="64"/>
      <c r="M44" s="64"/>
      <c r="N44" s="64"/>
      <c r="O44" s="64"/>
      <c r="P44" s="64"/>
      <c r="Q44" s="64"/>
      <c r="R44" s="64"/>
      <c r="S44" s="64"/>
      <c r="T44" s="64"/>
      <c r="U44" s="64"/>
      <c r="V44" s="64"/>
      <c r="W44" s="64"/>
      <c r="X44" s="64"/>
      <c r="Y44" s="64"/>
      <c r="Z44" s="64"/>
      <c r="AA44" s="64"/>
    </row>
    <row r="45" spans="1:27" ht="13.5">
      <c r="A45" s="64"/>
      <c r="B45" s="64"/>
      <c r="C45" s="64"/>
      <c r="D45" s="64"/>
      <c r="E45" s="64"/>
      <c r="F45" s="72" t="str">
        <f>IF($D$19&lt;&gt;3,"6回目提出期限","5回目提出期限")</f>
        <v>6回目提出期限</v>
      </c>
      <c r="G45" s="70"/>
      <c r="H45" s="70"/>
      <c r="I45" s="70"/>
      <c r="J45" s="73"/>
      <c r="K45" s="64"/>
      <c r="L45" s="64"/>
      <c r="M45" s="64"/>
      <c r="N45" s="64"/>
      <c r="O45" s="64"/>
      <c r="P45" s="64"/>
      <c r="Q45" s="64"/>
      <c r="R45" s="64"/>
      <c r="S45" s="64"/>
      <c r="T45" s="64"/>
      <c r="U45" s="64"/>
      <c r="V45" s="64"/>
      <c r="W45" s="64"/>
      <c r="X45" s="64"/>
      <c r="Y45" s="64"/>
      <c r="Z45" s="64"/>
      <c r="AA45" s="64"/>
    </row>
    <row r="46" spans="1:27" ht="13.5">
      <c r="A46" s="64"/>
      <c r="B46" s="64"/>
      <c r="C46" s="64"/>
      <c r="D46" s="64"/>
      <c r="E46" s="64"/>
      <c r="F46" s="82" t="s">
        <v>50</v>
      </c>
      <c r="G46" s="83">
        <f>G41+1</f>
        <v>4</v>
      </c>
      <c r="H46" s="84" t="s">
        <v>43</v>
      </c>
      <c r="I46" s="83">
        <f>IF($A$22="○",3+1,3+2)</f>
        <v>5</v>
      </c>
      <c r="J46" s="85" t="s">
        <v>48</v>
      </c>
      <c r="K46" s="64"/>
      <c r="L46" s="64"/>
      <c r="M46" s="64"/>
      <c r="N46" s="64"/>
      <c r="O46" s="64"/>
      <c r="P46" s="64"/>
      <c r="Q46" s="64"/>
      <c r="R46" s="64"/>
      <c r="S46" s="64"/>
      <c r="T46" s="64"/>
      <c r="U46" s="64"/>
      <c r="V46" s="64"/>
      <c r="W46" s="64"/>
      <c r="X46" s="64"/>
      <c r="Y46" s="64"/>
      <c r="Z46" s="64"/>
      <c r="AA46" s="64"/>
    </row>
    <row r="47" spans="1:27" ht="18.75" customHeight="1">
      <c r="A47" s="64"/>
      <c r="B47" s="64"/>
      <c r="C47" s="64"/>
      <c r="D47" s="64"/>
      <c r="E47" s="64"/>
      <c r="F47" s="92" t="str">
        <f>"・"&amp;"R"&amp;G41&amp;"年"&amp;4&amp;"月から"&amp;"R"&amp;G46&amp;"年"&amp;"3月分労働状況台帳"&amp;IF(D19&gt;3,"(R"&amp;B19+4&amp;"年度様式)","(R"&amp;B19+3&amp;"年度様式)")</f>
        <v>・R3年4月からR4年3月分労働状況台帳(R3年度様式)</v>
      </c>
      <c r="G47" s="93"/>
      <c r="H47" s="93"/>
      <c r="I47" s="93"/>
      <c r="J47" s="94"/>
      <c r="K47" s="64"/>
      <c r="L47" s="64"/>
      <c r="M47" s="64"/>
      <c r="N47" s="64"/>
      <c r="O47" s="64"/>
      <c r="P47" s="64"/>
      <c r="Q47" s="64"/>
      <c r="R47" s="64"/>
      <c r="S47" s="64"/>
      <c r="T47" s="64"/>
      <c r="U47" s="64"/>
      <c r="V47" s="64"/>
      <c r="W47" s="64"/>
      <c r="X47" s="64"/>
      <c r="Y47" s="64"/>
      <c r="Z47" s="64"/>
      <c r="AA47" s="64"/>
    </row>
    <row r="48" spans="1:27" ht="13.5">
      <c r="A48" s="64"/>
      <c r="B48" s="64"/>
      <c r="C48" s="64"/>
      <c r="D48" s="64"/>
      <c r="E48" s="64"/>
      <c r="F48" s="92"/>
      <c r="G48" s="93"/>
      <c r="H48" s="93"/>
      <c r="I48" s="93"/>
      <c r="J48" s="94"/>
      <c r="K48" s="64"/>
      <c r="L48" s="64"/>
      <c r="M48" s="64"/>
      <c r="N48" s="64"/>
      <c r="O48" s="64"/>
      <c r="P48" s="64"/>
      <c r="Q48" s="64"/>
      <c r="R48" s="64"/>
      <c r="S48" s="64"/>
      <c r="T48" s="64"/>
      <c r="U48" s="64"/>
      <c r="V48" s="64"/>
      <c r="W48" s="64"/>
      <c r="X48" s="64"/>
      <c r="Y48" s="64"/>
      <c r="Z48" s="64"/>
      <c r="AA48" s="64"/>
    </row>
    <row r="49" spans="1:27" ht="37.5" customHeight="1">
      <c r="A49" s="64"/>
      <c r="B49" s="64"/>
      <c r="C49" s="64"/>
      <c r="D49" s="64"/>
      <c r="E49" s="64"/>
      <c r="F49" s="89" t="str">
        <f>IF(D19&gt;3,"・R"&amp;B19+4&amp;"年度労働報酬下限額について説明し署名をもらった確認書)","・R"&amp;B19+3&amp;"年度労働報酬下限額について説明し署名をもらった確認書")</f>
        <v>・R3年度労働報酬下限額について説明し署名をもらった確認書</v>
      </c>
      <c r="G49" s="90"/>
      <c r="H49" s="90"/>
      <c r="I49" s="90"/>
      <c r="J49" s="91"/>
      <c r="K49" s="64"/>
      <c r="L49" s="64"/>
      <c r="M49" s="64"/>
      <c r="N49" s="64"/>
      <c r="O49" s="64"/>
      <c r="P49" s="64"/>
      <c r="Q49" s="64"/>
      <c r="R49" s="64"/>
      <c r="S49" s="64"/>
      <c r="T49" s="64"/>
      <c r="U49" s="64"/>
      <c r="V49" s="64"/>
      <c r="W49" s="64"/>
      <c r="X49" s="64"/>
      <c r="Y49" s="64"/>
      <c r="Z49" s="64"/>
      <c r="AA49" s="64"/>
    </row>
    <row r="50" spans="1:27" ht="13.5">
      <c r="A50" s="64"/>
      <c r="B50" s="64"/>
      <c r="C50" s="64"/>
      <c r="D50" s="64"/>
      <c r="E50" s="64"/>
      <c r="F50" s="72" t="str">
        <f>IF($D$19&lt;&gt;3,"7回目提出期限","6回目提出期限")</f>
        <v>7回目提出期限</v>
      </c>
      <c r="G50" s="70"/>
      <c r="H50" s="70"/>
      <c r="I50" s="70"/>
      <c r="J50" s="73"/>
      <c r="K50" s="64"/>
      <c r="L50" s="64"/>
      <c r="M50" s="64"/>
      <c r="N50" s="64"/>
      <c r="O50" s="64"/>
      <c r="P50" s="64"/>
      <c r="Q50" s="64"/>
      <c r="R50" s="64"/>
      <c r="S50" s="64"/>
      <c r="T50" s="64"/>
      <c r="U50" s="64"/>
      <c r="V50" s="64"/>
      <c r="W50" s="64"/>
      <c r="X50" s="64"/>
      <c r="Y50" s="64"/>
      <c r="Z50" s="64"/>
      <c r="AA50" s="64"/>
    </row>
    <row r="51" spans="1:27" ht="13.5">
      <c r="A51" s="64"/>
      <c r="B51" s="64"/>
      <c r="C51" s="64"/>
      <c r="D51" s="64"/>
      <c r="E51" s="64"/>
      <c r="F51" s="82" t="s">
        <v>50</v>
      </c>
      <c r="G51" s="83">
        <f>G46+1</f>
        <v>5</v>
      </c>
      <c r="H51" s="84" t="s">
        <v>43</v>
      </c>
      <c r="I51" s="83">
        <f>IF($A$22="○",3+1,3+2)</f>
        <v>5</v>
      </c>
      <c r="J51" s="85" t="s">
        <v>48</v>
      </c>
      <c r="K51" s="64"/>
      <c r="L51" s="64"/>
      <c r="M51" s="64"/>
      <c r="N51" s="64"/>
      <c r="O51" s="64"/>
      <c r="P51" s="64"/>
      <c r="Q51" s="64"/>
      <c r="R51" s="64"/>
      <c r="S51" s="64"/>
      <c r="T51" s="64"/>
      <c r="U51" s="64"/>
      <c r="V51" s="64"/>
      <c r="W51" s="64"/>
      <c r="X51" s="64"/>
      <c r="Y51" s="64"/>
      <c r="Z51" s="64"/>
      <c r="AA51" s="64"/>
    </row>
    <row r="52" spans="1:27" ht="13.5">
      <c r="A52" s="64"/>
      <c r="B52" s="64"/>
      <c r="C52" s="64"/>
      <c r="D52" s="64"/>
      <c r="E52" s="64"/>
      <c r="F52" s="92" t="str">
        <f>"・"&amp;"R"&amp;G46&amp;"年"&amp;4&amp;"月から"&amp;"R"&amp;G51&amp;"年"&amp;"3月分労働状況台帳"&amp;IF(D19&gt;3,"(R"&amp;B19+5&amp;"年度様式)","(R"&amp;B19+4&amp;"年度様式)")</f>
        <v>・R4年4月からR5年3月分労働状況台帳(R4年度様式)</v>
      </c>
      <c r="G52" s="93"/>
      <c r="H52" s="93"/>
      <c r="I52" s="93"/>
      <c r="J52" s="94"/>
      <c r="K52" s="64"/>
      <c r="L52" s="64"/>
      <c r="M52" s="64"/>
      <c r="N52" s="64"/>
      <c r="O52" s="64"/>
      <c r="P52" s="64"/>
      <c r="Q52" s="64"/>
      <c r="R52" s="64"/>
      <c r="S52" s="64"/>
      <c r="T52" s="64"/>
      <c r="U52" s="64"/>
      <c r="V52" s="64"/>
      <c r="W52" s="64"/>
      <c r="X52" s="64"/>
      <c r="Y52" s="64"/>
      <c r="Z52" s="64"/>
      <c r="AA52" s="64"/>
    </row>
    <row r="53" spans="1:27" ht="13.5">
      <c r="A53" s="64"/>
      <c r="B53" s="64"/>
      <c r="C53" s="64"/>
      <c r="D53" s="64"/>
      <c r="E53" s="64"/>
      <c r="F53" s="92"/>
      <c r="G53" s="93"/>
      <c r="H53" s="93"/>
      <c r="I53" s="93"/>
      <c r="J53" s="94"/>
      <c r="K53" s="64"/>
      <c r="L53" s="64"/>
      <c r="M53" s="64"/>
      <c r="N53" s="64"/>
      <c r="O53" s="64"/>
      <c r="P53" s="64"/>
      <c r="Q53" s="64"/>
      <c r="R53" s="64"/>
      <c r="S53" s="64"/>
      <c r="T53" s="64"/>
      <c r="U53" s="64"/>
      <c r="V53" s="64"/>
      <c r="W53" s="64"/>
      <c r="X53" s="64"/>
      <c r="Y53" s="64"/>
      <c r="Z53" s="64"/>
      <c r="AA53" s="64"/>
    </row>
    <row r="54" spans="1:27" ht="37.5" customHeight="1">
      <c r="A54" s="64"/>
      <c r="B54" s="64"/>
      <c r="C54" s="64"/>
      <c r="D54" s="64"/>
      <c r="E54" s="64"/>
      <c r="F54" s="89" t="str">
        <f>IF(D19&gt;3,"・R"&amp;B19+5&amp;"年度労働報酬下限額について説明し署名をもらった確認書","・R"&amp;B19+4&amp;"年度労働報酬下限額について説明し署名をもらった確認書")</f>
        <v>・R4年度労働報酬下限額について説明し署名をもらった確認書</v>
      </c>
      <c r="G54" s="90"/>
      <c r="H54" s="90"/>
      <c r="I54" s="90"/>
      <c r="J54" s="91"/>
      <c r="K54" s="64"/>
      <c r="L54" s="64"/>
      <c r="M54" s="64"/>
      <c r="N54" s="64"/>
      <c r="O54" s="64"/>
      <c r="P54" s="64"/>
      <c r="Q54" s="64"/>
      <c r="R54" s="64"/>
      <c r="S54" s="64"/>
      <c r="T54" s="64"/>
      <c r="U54" s="64"/>
      <c r="V54" s="64"/>
      <c r="W54" s="64"/>
      <c r="X54" s="64"/>
      <c r="Y54" s="64"/>
      <c r="Z54" s="64"/>
      <c r="AA54" s="64"/>
    </row>
  </sheetData>
  <sheetProtection algorithmName="SHA-512" hashValue="H0ZM0tKV4LJgZwuVUuZbqi+I7mIuE/yjLrjuhbQvKHAhExy74ETWfs1CjHq2gNPWbakvNQzqOayocZjvvR53uQ==" saltValue="ZS63rAIH6XsrN0NqaQ2WbQ==" spinCount="100000" sheet="1" objects="1" scenarios="1"/>
  <mergeCells count="41">
    <mergeCell ref="A7:F7"/>
    <mergeCell ref="A12:F12"/>
    <mergeCell ref="G12:N12"/>
    <mergeCell ref="A4:AA5"/>
    <mergeCell ref="A8:F9"/>
    <mergeCell ref="O11:S11"/>
    <mergeCell ref="T12:AA12"/>
    <mergeCell ref="O7:S7"/>
    <mergeCell ref="T7:AA7"/>
    <mergeCell ref="A10:F10"/>
    <mergeCell ref="G10:N10"/>
    <mergeCell ref="G7:N7"/>
    <mergeCell ref="A11:F11"/>
    <mergeCell ref="G11:N11"/>
    <mergeCell ref="T11:AA11"/>
    <mergeCell ref="O12:S12"/>
    <mergeCell ref="O8:S9"/>
    <mergeCell ref="T13:AA13"/>
    <mergeCell ref="O10:S10"/>
    <mergeCell ref="T10:AA10"/>
    <mergeCell ref="F49:J49"/>
    <mergeCell ref="A20:AA20"/>
    <mergeCell ref="A13:F13"/>
    <mergeCell ref="G13:N13"/>
    <mergeCell ref="A29:E29"/>
    <mergeCell ref="A27:E28"/>
    <mergeCell ref="F27:J28"/>
    <mergeCell ref="K27:Q28"/>
    <mergeCell ref="O13:S13"/>
    <mergeCell ref="B23:AA23"/>
    <mergeCell ref="F54:J54"/>
    <mergeCell ref="K29:Q29"/>
    <mergeCell ref="F52:J53"/>
    <mergeCell ref="F37:J38"/>
    <mergeCell ref="F42:J43"/>
    <mergeCell ref="F47:J48"/>
    <mergeCell ref="F34:J34"/>
    <mergeCell ref="F32:J33"/>
    <mergeCell ref="F29:J29"/>
    <mergeCell ref="F39:J39"/>
    <mergeCell ref="F44:J44"/>
  </mergeCells>
  <phoneticPr fontId="1"/>
  <conditionalFormatting sqref="F24:J28 F29">
    <cfRule type="expression" dxfId="16" priority="5">
      <formula>$A$23&lt;2</formula>
    </cfRule>
    <cfRule type="expression" dxfId="15" priority="12">
      <formula>$D$19=3</formula>
    </cfRule>
  </conditionalFormatting>
  <conditionalFormatting sqref="F50:J53 F54">
    <cfRule type="expression" dxfId="14" priority="11">
      <formula>$A$23&lt;7</formula>
    </cfRule>
  </conditionalFormatting>
  <conditionalFormatting sqref="F45:J48 F49">
    <cfRule type="expression" dxfId="13" priority="10">
      <formula>$A$23&lt;6</formula>
    </cfRule>
  </conditionalFormatting>
  <conditionalFormatting sqref="F40:J43 F44">
    <cfRule type="expression" dxfId="12" priority="9">
      <formula>$A$23&lt;5</formula>
    </cfRule>
  </conditionalFormatting>
  <conditionalFormatting sqref="F35:J38 F39">
    <cfRule type="expression" dxfId="11" priority="8">
      <formula>$A$23&lt;4</formula>
    </cfRule>
  </conditionalFormatting>
  <conditionalFormatting sqref="F30:J33 F34">
    <cfRule type="expression" dxfId="10" priority="6">
      <formula>$A$23&lt;3</formula>
    </cfRule>
  </conditionalFormatting>
  <conditionalFormatting sqref="O11:S13">
    <cfRule type="expression" dxfId="9" priority="4">
      <formula>$T$7=""</formula>
    </cfRule>
  </conditionalFormatting>
  <conditionalFormatting sqref="T11:AA13">
    <cfRule type="expression" dxfId="8" priority="3">
      <formula>$T$7=""</formula>
    </cfRule>
  </conditionalFormatting>
  <conditionalFormatting sqref="O11:S13">
    <cfRule type="expression" dxfId="7" priority="2">
      <formula>$T$7=""</formula>
    </cfRule>
  </conditionalFormatting>
  <conditionalFormatting sqref="T11:AA13">
    <cfRule type="expression" dxfId="6" priority="1">
      <formula>$T$7=""</formula>
    </cfRule>
  </conditionalFormatting>
  <dataValidations count="5">
    <dataValidation imeMode="on" allowBlank="1" showErrorMessage="1" sqref="K8:K9 G8:G9 I8:I9 Z8:AA9 X8:X9 T8:T9 M8:N9 V8:V9"/>
    <dataValidation imeMode="disabled" allowBlank="1" showErrorMessage="1" sqref="J8:J9 L8:L9 U8:U9 W8:W9 H8:H9 Y8:Y9"/>
    <dataValidation type="list" allowBlank="1" showInputMessage="1" showErrorMessage="1" sqref="A22">
      <formula1>"○, "</formula1>
    </dataValidation>
    <dataValidation imeMode="disabled" allowBlank="1" showInputMessage="1" showErrorMessage="1" sqref="G19 D19 B19 I19"/>
    <dataValidation allowBlank="1" showInputMessage="1" showErrorMessage="1" promptTitle="休工期間などがある場合は、次のようにご記入ください。" prompt="R6.5,R6.12_x000a_連続する場合は次のとおりご記入ください。_x000a_R6.5～R6.12" sqref="T10:AA10"/>
  </dataValidations>
  <pageMargins left="0.7" right="0.7" top="0.75" bottom="0.75" header="0.3" footer="0.3"/>
  <pageSetup paperSize="9" scale="66"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B67"/>
  <sheetViews>
    <sheetView view="pageBreakPreview" zoomScaleNormal="85" zoomScaleSheetLayoutView="100" workbookViewId="0">
      <selection activeCell="C12" sqref="C12"/>
    </sheetView>
  </sheetViews>
  <sheetFormatPr defaultRowHeight="14.25"/>
  <cols>
    <col min="1" max="1" width="4.375" style="23" customWidth="1"/>
    <col min="2" max="2" width="18.75" style="23" customWidth="1"/>
    <col min="3" max="3" width="15" style="23" customWidth="1"/>
    <col min="4" max="4" width="10.875" style="23" customWidth="1"/>
    <col min="5" max="5" width="12.625" style="23" customWidth="1"/>
    <col min="6" max="9" width="10.625" style="23" customWidth="1"/>
    <col min="10" max="12" width="10.875" style="23" customWidth="1"/>
    <col min="13" max="13" width="13.5" style="23" customWidth="1"/>
    <col min="14" max="14" width="10.875" style="4" bestFit="1" customWidth="1"/>
    <col min="15" max="15" width="10.875" style="4" customWidth="1"/>
    <col min="16" max="16" width="10.625" style="4" bestFit="1" customWidth="1"/>
    <col min="17" max="17" width="10.625" style="4" customWidth="1"/>
    <col min="18" max="18" width="11.25" style="4" bestFit="1" customWidth="1"/>
    <col min="19" max="21" width="11.25" style="4" customWidth="1"/>
    <col min="22" max="22" width="10.875" style="4" bestFit="1" customWidth="1"/>
    <col min="23" max="25" width="9" style="23"/>
    <col min="26" max="26" width="4.625" style="5" bestFit="1" customWidth="1"/>
    <col min="27" max="27" width="17.125" style="5" bestFit="1" customWidth="1"/>
    <col min="28" max="28" width="17.25" style="6" bestFit="1" customWidth="1"/>
    <col min="29" max="16384" width="9" style="23"/>
  </cols>
  <sheetData>
    <row r="1" spans="1:28" s="4" customFormat="1" ht="17.100000000000001" customHeight="1">
      <c r="A1" s="1" t="s">
        <v>133</v>
      </c>
      <c r="B1" s="2"/>
      <c r="C1" s="2"/>
      <c r="D1" s="2"/>
      <c r="E1" s="2"/>
      <c r="F1" s="2"/>
      <c r="G1" s="2"/>
      <c r="H1" s="2"/>
      <c r="I1" s="2"/>
      <c r="J1" s="2"/>
      <c r="K1" s="2"/>
      <c r="L1" s="3" t="s">
        <v>1</v>
      </c>
      <c r="Z1" s="5"/>
      <c r="AA1" s="5"/>
      <c r="AB1" s="6"/>
    </row>
    <row r="2" spans="1:28" s="4" customFormat="1" ht="8.25" customHeight="1">
      <c r="A2" s="2"/>
      <c r="B2" s="2"/>
      <c r="C2" s="2"/>
      <c r="D2" s="2"/>
      <c r="E2" s="2"/>
      <c r="F2" s="2"/>
      <c r="G2" s="2"/>
      <c r="H2" s="2"/>
      <c r="I2" s="2"/>
      <c r="J2" s="2"/>
      <c r="K2" s="2"/>
      <c r="L2" s="2"/>
      <c r="Z2" s="5"/>
      <c r="AA2" s="5"/>
      <c r="AB2" s="6"/>
    </row>
    <row r="3" spans="1:28" s="4" customFormat="1" ht="17.100000000000001" customHeight="1">
      <c r="A3" s="124" t="s">
        <v>2</v>
      </c>
      <c r="B3" s="125"/>
      <c r="C3" s="126"/>
      <c r="D3" s="121" t="str">
        <f>IF(基本情報入力シート!G7="","",基本情報入力シート!G7)</f>
        <v/>
      </c>
      <c r="E3" s="122"/>
      <c r="F3" s="123"/>
      <c r="G3" s="124" t="s">
        <v>5</v>
      </c>
      <c r="H3" s="137"/>
      <c r="I3" s="138"/>
      <c r="J3" s="121" t="str">
        <f>IF(基本情報入力シート!T7="","",基本情報入力シート!T7)</f>
        <v/>
      </c>
      <c r="K3" s="122"/>
      <c r="L3" s="123"/>
      <c r="AA3" s="5"/>
      <c r="AB3" s="5"/>
    </row>
    <row r="4" spans="1:28" s="4" customFormat="1" ht="17.100000000000001" customHeight="1">
      <c r="A4" s="124" t="s">
        <v>3</v>
      </c>
      <c r="B4" s="125"/>
      <c r="C4" s="126"/>
      <c r="D4" s="7" t="str">
        <f>IF(基本情報入力シート!H8="","","R"&amp;基本情報入力シート!H8&amp;"."&amp;基本情報入力シート!J8&amp;"."&amp;基本情報入力シート!L8)</f>
        <v/>
      </c>
      <c r="E4" s="8" t="s">
        <v>4</v>
      </c>
      <c r="F4" s="8" t="str">
        <f>IF(基本情報入力シート!H9="","","R"&amp;基本情報入力シート!H9&amp;"."&amp;基本情報入力シート!J9&amp;"."&amp;基本情報入力シート!L9)</f>
        <v/>
      </c>
      <c r="G4" s="106" t="str">
        <f>IF(J3="","契約業者工期","下請業者工期")</f>
        <v>契約業者工期</v>
      </c>
      <c r="H4" s="106"/>
      <c r="I4" s="106"/>
      <c r="J4" s="7" t="str">
        <f>IF(基本情報入力シート!U8="","","R"&amp;基本情報入力シート!U8&amp;"."&amp;基本情報入力シート!W8&amp;"."&amp;基本情報入力シート!Y8)</f>
        <v/>
      </c>
      <c r="K4" s="8" t="s">
        <v>4</v>
      </c>
      <c r="L4" s="9" t="str">
        <f>IF(基本情報入力シート!U9="","","R"&amp;基本情報入力シート!U9&amp;"."&amp;基本情報入力シート!W9&amp;"."&amp;基本情報入力シート!Y9)</f>
        <v/>
      </c>
      <c r="AA4" s="5"/>
      <c r="AB4" s="5"/>
    </row>
    <row r="5" spans="1:28" s="4" customFormat="1" ht="17.100000000000001" customHeight="1">
      <c r="A5" s="124" t="s">
        <v>136</v>
      </c>
      <c r="B5" s="125"/>
      <c r="C5" s="126"/>
      <c r="D5" s="121" t="str">
        <f>IF(基本情報入力シート!G10="","",基本情報入力シート!G10)</f>
        <v/>
      </c>
      <c r="E5" s="122"/>
      <c r="F5" s="123"/>
      <c r="G5" s="95" t="s">
        <v>140</v>
      </c>
      <c r="H5" s="96"/>
      <c r="I5" s="96"/>
      <c r="J5" s="121" t="str">
        <f>IF(基本情報入力シート!T10="","",基本情報入力シート!T10)</f>
        <v/>
      </c>
      <c r="K5" s="122"/>
      <c r="L5" s="123"/>
      <c r="AA5" s="5"/>
      <c r="AB5" s="5"/>
    </row>
    <row r="6" spans="1:28" s="4" customFormat="1" ht="17.100000000000001" customHeight="1">
      <c r="A6" s="124" t="s">
        <v>6</v>
      </c>
      <c r="B6" s="125"/>
      <c r="C6" s="126"/>
      <c r="D6" s="121" t="str">
        <f>IF(基本情報入力シート!G11="","",基本情報入力シート!G11)</f>
        <v/>
      </c>
      <c r="E6" s="122"/>
      <c r="F6" s="123"/>
      <c r="G6" s="132" t="s">
        <v>59</v>
      </c>
      <c r="H6" s="133"/>
      <c r="I6" s="134"/>
      <c r="J6" s="121" t="str">
        <f>IF(基本情報入力シート!T11="","",基本情報入力シート!T11)</f>
        <v/>
      </c>
      <c r="K6" s="122"/>
      <c r="L6" s="123"/>
      <c r="AA6" s="5"/>
      <c r="AB6" s="5"/>
    </row>
    <row r="7" spans="1:28" s="4" customFormat="1" ht="16.5" customHeight="1">
      <c r="A7" s="124" t="s">
        <v>7</v>
      </c>
      <c r="B7" s="125"/>
      <c r="C7" s="126"/>
      <c r="D7" s="121" t="str">
        <f>IF(基本情報入力シート!G12="","",基本情報入力シート!G12)</f>
        <v/>
      </c>
      <c r="E7" s="122"/>
      <c r="F7" s="123"/>
      <c r="G7" s="130" t="s">
        <v>9</v>
      </c>
      <c r="H7" s="131"/>
      <c r="I7" s="131"/>
      <c r="J7" s="121" t="str">
        <f>IF(基本情報入力シート!T12="","",基本情報入力シート!T12)</f>
        <v/>
      </c>
      <c r="K7" s="122"/>
      <c r="L7" s="123"/>
      <c r="AA7" s="5"/>
      <c r="AB7" s="5"/>
    </row>
    <row r="8" spans="1:28" s="4" customFormat="1" ht="16.5" customHeight="1">
      <c r="A8" s="124" t="s">
        <v>39</v>
      </c>
      <c r="B8" s="125"/>
      <c r="C8" s="126"/>
      <c r="D8" s="121" t="str">
        <f>IF(基本情報入力シート!G13="","",基本情報入力シート!G13)</f>
        <v/>
      </c>
      <c r="E8" s="122"/>
      <c r="F8" s="123"/>
      <c r="G8" s="130" t="s">
        <v>58</v>
      </c>
      <c r="H8" s="131"/>
      <c r="I8" s="131"/>
      <c r="J8" s="121" t="str">
        <f>IF(基本情報入力シート!T13="","",基本情報入力シート!T13)</f>
        <v/>
      </c>
      <c r="K8" s="122"/>
      <c r="L8" s="123"/>
      <c r="N8" s="135" t="s">
        <v>70</v>
      </c>
      <c r="O8" s="135"/>
      <c r="P8" s="135"/>
      <c r="Q8" s="135"/>
      <c r="R8" s="135"/>
      <c r="S8" s="135"/>
      <c r="T8" s="135"/>
      <c r="U8" s="135"/>
      <c r="V8" s="135"/>
      <c r="Z8" s="5"/>
      <c r="AA8" s="5"/>
      <c r="AB8" s="6"/>
    </row>
    <row r="9" spans="1:28" s="4" customFormat="1" ht="16.5" customHeight="1">
      <c r="A9" s="124" t="s">
        <v>138</v>
      </c>
      <c r="B9" s="125"/>
      <c r="C9" s="126"/>
      <c r="D9" s="127"/>
      <c r="E9" s="128"/>
      <c r="F9" s="129"/>
      <c r="G9" s="130" t="s">
        <v>0</v>
      </c>
      <c r="H9" s="131"/>
      <c r="I9" s="131"/>
      <c r="J9" s="10"/>
      <c r="K9" s="8" t="s">
        <v>4</v>
      </c>
      <c r="L9" s="11"/>
      <c r="N9" s="135"/>
      <c r="O9" s="135"/>
      <c r="P9" s="135"/>
      <c r="Q9" s="135"/>
      <c r="R9" s="135"/>
      <c r="S9" s="135"/>
      <c r="T9" s="135"/>
      <c r="U9" s="135"/>
      <c r="V9" s="135"/>
      <c r="Z9" s="5"/>
      <c r="AA9" s="5"/>
      <c r="AB9" s="6"/>
    </row>
    <row r="10" spans="1:28" s="4" customFormat="1" ht="16.5" customHeight="1">
      <c r="A10" s="12"/>
      <c r="B10" s="13" t="s">
        <v>68</v>
      </c>
      <c r="C10" s="13"/>
      <c r="D10" s="13"/>
      <c r="E10" s="13"/>
      <c r="F10" s="13"/>
      <c r="G10" s="139" t="s">
        <v>10</v>
      </c>
      <c r="H10" s="139"/>
      <c r="I10" s="139"/>
      <c r="J10" s="139"/>
      <c r="K10" s="139"/>
      <c r="L10" s="139"/>
      <c r="N10" s="135"/>
      <c r="O10" s="135"/>
      <c r="P10" s="135"/>
      <c r="Q10" s="135"/>
      <c r="R10" s="135"/>
      <c r="S10" s="135"/>
      <c r="T10" s="135"/>
      <c r="U10" s="135"/>
      <c r="V10" s="135"/>
    </row>
    <row r="11" spans="1:28" s="4" customFormat="1" ht="16.5" customHeight="1">
      <c r="A11" s="14" t="s">
        <v>69</v>
      </c>
      <c r="B11" s="14"/>
      <c r="C11" s="13"/>
      <c r="D11" s="13"/>
      <c r="E11" s="13"/>
      <c r="F11" s="13"/>
      <c r="G11" s="140"/>
      <c r="H11" s="140"/>
      <c r="I11" s="140"/>
      <c r="J11" s="140"/>
      <c r="K11" s="140"/>
      <c r="L11" s="140"/>
      <c r="N11" s="135"/>
      <c r="O11" s="135"/>
      <c r="P11" s="135"/>
      <c r="Q11" s="135"/>
      <c r="R11" s="135"/>
      <c r="S11" s="135"/>
      <c r="T11" s="135"/>
      <c r="U11" s="135"/>
      <c r="V11" s="135"/>
    </row>
    <row r="12" spans="1:28" s="4" customFormat="1" ht="16.5" customHeight="1">
      <c r="A12" s="15"/>
      <c r="B12" s="16" t="s">
        <v>63</v>
      </c>
      <c r="C12" s="17"/>
      <c r="D12" s="13" t="s">
        <v>64</v>
      </c>
      <c r="E12" s="13"/>
      <c r="F12" s="13"/>
      <c r="G12" s="140"/>
      <c r="H12" s="140"/>
      <c r="I12" s="140"/>
      <c r="J12" s="140"/>
      <c r="K12" s="140"/>
      <c r="L12" s="140"/>
      <c r="N12" s="135"/>
      <c r="O12" s="135"/>
      <c r="P12" s="135"/>
      <c r="Q12" s="135"/>
      <c r="R12" s="135"/>
      <c r="S12" s="135"/>
      <c r="T12" s="135"/>
      <c r="U12" s="135"/>
      <c r="V12" s="135"/>
    </row>
    <row r="13" spans="1:28" s="4" customFormat="1">
      <c r="A13" s="13"/>
      <c r="B13" s="13"/>
      <c r="C13" s="13"/>
      <c r="D13" s="18"/>
      <c r="E13" s="18"/>
      <c r="F13" s="13"/>
      <c r="G13" s="13"/>
      <c r="H13" s="13"/>
      <c r="I13" s="13"/>
      <c r="J13" s="13"/>
      <c r="K13" s="13"/>
      <c r="L13" s="13"/>
      <c r="N13" s="136"/>
      <c r="O13" s="136"/>
      <c r="P13" s="136"/>
      <c r="Q13" s="136"/>
      <c r="R13" s="136"/>
      <c r="S13" s="136"/>
      <c r="T13" s="136"/>
      <c r="U13" s="136"/>
      <c r="V13" s="136"/>
      <c r="Z13" s="5"/>
      <c r="AA13" s="5"/>
      <c r="AB13" s="6"/>
    </row>
    <row r="14" spans="1:28" ht="30" customHeight="1">
      <c r="A14" s="141" t="s">
        <v>11</v>
      </c>
      <c r="B14" s="143" t="s">
        <v>12</v>
      </c>
      <c r="C14" s="143" t="s">
        <v>13</v>
      </c>
      <c r="D14" s="19" t="s">
        <v>14</v>
      </c>
      <c r="E14" s="20" t="s">
        <v>15</v>
      </c>
      <c r="F14" s="145" t="s">
        <v>65</v>
      </c>
      <c r="G14" s="146"/>
      <c r="H14" s="146"/>
      <c r="I14" s="147"/>
      <c r="J14" s="21" t="s">
        <v>16</v>
      </c>
      <c r="K14" s="22" t="s">
        <v>17</v>
      </c>
      <c r="L14" s="148" t="s">
        <v>18</v>
      </c>
      <c r="M14" s="23" t="s">
        <v>19</v>
      </c>
      <c r="N14" s="159" t="s">
        <v>20</v>
      </c>
      <c r="O14" s="159"/>
      <c r="P14" s="159"/>
      <c r="Q14" s="159"/>
      <c r="R14" s="159"/>
      <c r="S14" s="160"/>
      <c r="T14" s="161" t="s">
        <v>71</v>
      </c>
      <c r="U14" s="162"/>
      <c r="V14" s="24"/>
      <c r="AA14" s="5" t="s">
        <v>72</v>
      </c>
    </row>
    <row r="15" spans="1:28" ht="15" customHeight="1">
      <c r="A15" s="142"/>
      <c r="B15" s="144"/>
      <c r="C15" s="144"/>
      <c r="D15" s="25" t="s">
        <v>66</v>
      </c>
      <c r="E15" s="26" t="s">
        <v>21</v>
      </c>
      <c r="F15" s="27" t="s">
        <v>21</v>
      </c>
      <c r="G15" s="27" t="s">
        <v>22</v>
      </c>
      <c r="H15" s="26" t="s">
        <v>23</v>
      </c>
      <c r="I15" s="26" t="s">
        <v>24</v>
      </c>
      <c r="J15" s="28"/>
      <c r="K15" s="29"/>
      <c r="L15" s="149"/>
      <c r="N15" s="155" t="s">
        <v>25</v>
      </c>
      <c r="O15" s="156"/>
      <c r="P15" s="157" t="s">
        <v>73</v>
      </c>
      <c r="Q15" s="158"/>
      <c r="R15" s="157" t="s">
        <v>74</v>
      </c>
      <c r="S15" s="158"/>
      <c r="T15" s="153" t="s">
        <v>75</v>
      </c>
      <c r="U15" s="153" t="s">
        <v>26</v>
      </c>
      <c r="V15" s="151" t="s">
        <v>76</v>
      </c>
      <c r="Z15" s="30" t="s">
        <v>77</v>
      </c>
      <c r="AA15" s="31" t="s">
        <v>13</v>
      </c>
      <c r="AB15" s="32" t="s">
        <v>78</v>
      </c>
    </row>
    <row r="16" spans="1:28" ht="15" customHeight="1">
      <c r="A16" s="142"/>
      <c r="B16" s="144"/>
      <c r="C16" s="144"/>
      <c r="D16" s="33" t="s">
        <v>27</v>
      </c>
      <c r="E16" s="33" t="s">
        <v>28</v>
      </c>
      <c r="F16" s="33" t="s">
        <v>29</v>
      </c>
      <c r="G16" s="33" t="s">
        <v>30</v>
      </c>
      <c r="H16" s="28" t="s">
        <v>31</v>
      </c>
      <c r="I16" s="28" t="s">
        <v>32</v>
      </c>
      <c r="J16" s="28" t="s">
        <v>33</v>
      </c>
      <c r="K16" s="29" t="s">
        <v>34</v>
      </c>
      <c r="L16" s="150"/>
      <c r="N16" s="34" t="s">
        <v>35</v>
      </c>
      <c r="O16" s="35" t="s">
        <v>36</v>
      </c>
      <c r="P16" s="35" t="s">
        <v>35</v>
      </c>
      <c r="Q16" s="35" t="s">
        <v>36</v>
      </c>
      <c r="R16" s="35" t="s">
        <v>35</v>
      </c>
      <c r="S16" s="35" t="s">
        <v>36</v>
      </c>
      <c r="T16" s="154"/>
      <c r="U16" s="154"/>
      <c r="V16" s="152"/>
      <c r="Z16" s="36">
        <v>1</v>
      </c>
      <c r="AA16" s="37" t="s">
        <v>79</v>
      </c>
      <c r="AB16" s="38">
        <v>3207</v>
      </c>
    </row>
    <row r="17" spans="1:28" ht="17.100000000000001" customHeight="1">
      <c r="A17" s="39">
        <v>1</v>
      </c>
      <c r="B17" s="40"/>
      <c r="C17" s="41"/>
      <c r="D17" s="42" t="str">
        <f>IF(C17="","",VLOOKUP(C17,$AA$16:$AB$67,2,FALSE))</f>
        <v/>
      </c>
      <c r="E17" s="43"/>
      <c r="F17" s="43"/>
      <c r="G17" s="44"/>
      <c r="H17" s="44"/>
      <c r="I17" s="44"/>
      <c r="J17" s="45" t="str">
        <f>IF(SUM(F17:I17)=0,"",ROUND((F17+G17*1.25+H17*1.35+I17*0.25),0))</f>
        <v/>
      </c>
      <c r="K17" s="46" t="str">
        <f>IF(J17="","",D17*J17)</f>
        <v/>
      </c>
      <c r="L17" s="47"/>
      <c r="M17" s="23" t="str">
        <f>IF(OR(L17&gt;K17,L17=K17),"ok","×下回ってます！")</f>
        <v>ok</v>
      </c>
      <c r="N17" s="48"/>
      <c r="O17" s="49" t="e">
        <f t="shared" ref="O17:O36" si="0">N17*F17/E17</f>
        <v>#DIV/0!</v>
      </c>
      <c r="P17" s="50"/>
      <c r="Q17" s="49" t="e">
        <f t="shared" ref="Q17:Q36" si="1">P17*F17/E17</f>
        <v>#DIV/0!</v>
      </c>
      <c r="R17" s="50"/>
      <c r="S17" s="49" t="e">
        <f t="shared" ref="S17:S36" si="2">R17*F17/E17</f>
        <v>#DIV/0!</v>
      </c>
      <c r="T17" s="51"/>
      <c r="U17" s="51"/>
      <c r="V17" s="52" t="e">
        <f t="shared" ref="V17:V36" si="3">O17+Q17+S17+T17+U17</f>
        <v>#DIV/0!</v>
      </c>
      <c r="Z17" s="36">
        <v>2</v>
      </c>
      <c r="AA17" s="37" t="s">
        <v>80</v>
      </c>
      <c r="AB17" s="38">
        <v>2847</v>
      </c>
    </row>
    <row r="18" spans="1:28" ht="17.100000000000001" customHeight="1">
      <c r="A18" s="39">
        <v>2</v>
      </c>
      <c r="B18" s="40"/>
      <c r="C18" s="41"/>
      <c r="D18" s="42" t="str">
        <f t="shared" ref="D18:D36" si="4">IF(C18="","",VLOOKUP(C18,$AA$16:$AB$67,2,FALSE))</f>
        <v/>
      </c>
      <c r="E18" s="43"/>
      <c r="F18" s="43"/>
      <c r="G18" s="44"/>
      <c r="H18" s="44"/>
      <c r="I18" s="44"/>
      <c r="J18" s="45" t="str">
        <f t="shared" ref="J18:J36" si="5">IF(SUM(F18:I18)=0,"",ROUND((F18+G18*1.25+H18*1.35+I18*0.25),0))</f>
        <v/>
      </c>
      <c r="K18" s="46" t="str">
        <f>IF(J18="","",D18*J18)</f>
        <v/>
      </c>
      <c r="L18" s="47"/>
      <c r="M18" s="23" t="str">
        <f>IF(OR(L18&gt;K18,L18=K18),"ok","×下回ってます！")</f>
        <v>ok</v>
      </c>
      <c r="N18" s="48"/>
      <c r="O18" s="53" t="e">
        <f t="shared" si="0"/>
        <v>#DIV/0!</v>
      </c>
      <c r="P18" s="50"/>
      <c r="Q18" s="53" t="e">
        <f t="shared" si="1"/>
        <v>#DIV/0!</v>
      </c>
      <c r="R18" s="50"/>
      <c r="S18" s="53" t="e">
        <f t="shared" si="2"/>
        <v>#DIV/0!</v>
      </c>
      <c r="T18" s="54"/>
      <c r="U18" s="54"/>
      <c r="V18" s="52" t="e">
        <f t="shared" si="3"/>
        <v>#DIV/0!</v>
      </c>
      <c r="Z18" s="36">
        <v>3</v>
      </c>
      <c r="AA18" s="37" t="s">
        <v>81</v>
      </c>
      <c r="AB18" s="38">
        <v>1935</v>
      </c>
    </row>
    <row r="19" spans="1:28" ht="17.100000000000001" customHeight="1">
      <c r="A19" s="39">
        <v>3</v>
      </c>
      <c r="B19" s="40"/>
      <c r="C19" s="41"/>
      <c r="D19" s="42" t="str">
        <f>IF(C19="","",VLOOKUP(C19,$AA$16:$AB$67,2,FALSE))</f>
        <v/>
      </c>
      <c r="E19" s="43"/>
      <c r="F19" s="43"/>
      <c r="G19" s="44"/>
      <c r="H19" s="44"/>
      <c r="I19" s="44"/>
      <c r="J19" s="45" t="str">
        <f t="shared" si="5"/>
        <v/>
      </c>
      <c r="K19" s="46" t="str">
        <f t="shared" ref="K19:K36" si="6">IF(J19="","",D19*J19)</f>
        <v/>
      </c>
      <c r="L19" s="47"/>
      <c r="M19" s="23" t="str">
        <f t="shared" ref="M19:M36" si="7">IF(OR(L19&gt;K19,L19=K19),"ok","×下回ってます！")</f>
        <v>ok</v>
      </c>
      <c r="N19" s="48"/>
      <c r="O19" s="49" t="e">
        <f t="shared" si="0"/>
        <v>#DIV/0!</v>
      </c>
      <c r="P19" s="50"/>
      <c r="Q19" s="49" t="e">
        <f t="shared" si="1"/>
        <v>#DIV/0!</v>
      </c>
      <c r="R19" s="50"/>
      <c r="S19" s="49" t="e">
        <f t="shared" si="2"/>
        <v>#DIV/0!</v>
      </c>
      <c r="T19" s="51"/>
      <c r="U19" s="51"/>
      <c r="V19" s="52" t="e">
        <f t="shared" si="3"/>
        <v>#DIV/0!</v>
      </c>
      <c r="Z19" s="36">
        <v>4</v>
      </c>
      <c r="AA19" s="37" t="s">
        <v>82</v>
      </c>
      <c r="AB19" s="38">
        <v>2835</v>
      </c>
    </row>
    <row r="20" spans="1:28" ht="17.100000000000001" customHeight="1">
      <c r="A20" s="39">
        <v>4</v>
      </c>
      <c r="B20" s="40"/>
      <c r="C20" s="41"/>
      <c r="D20" s="42" t="str">
        <f>IF(C20="","",VLOOKUP(C20,$AA$16:$AB$67,2,FALSE))</f>
        <v/>
      </c>
      <c r="E20" s="43"/>
      <c r="F20" s="43"/>
      <c r="G20" s="44"/>
      <c r="H20" s="44"/>
      <c r="I20" s="44"/>
      <c r="J20" s="45" t="str">
        <f t="shared" si="5"/>
        <v/>
      </c>
      <c r="K20" s="46" t="str">
        <f t="shared" si="6"/>
        <v/>
      </c>
      <c r="L20" s="47"/>
      <c r="M20" s="23" t="str">
        <f t="shared" si="7"/>
        <v>ok</v>
      </c>
      <c r="N20" s="48"/>
      <c r="O20" s="53" t="e">
        <f t="shared" si="0"/>
        <v>#DIV/0!</v>
      </c>
      <c r="P20" s="50"/>
      <c r="Q20" s="53" t="e">
        <f t="shared" si="1"/>
        <v>#DIV/0!</v>
      </c>
      <c r="R20" s="50"/>
      <c r="S20" s="53" t="e">
        <f t="shared" si="2"/>
        <v>#DIV/0!</v>
      </c>
      <c r="T20" s="54"/>
      <c r="U20" s="54"/>
      <c r="V20" s="52" t="e">
        <f t="shared" si="3"/>
        <v>#DIV/0!</v>
      </c>
      <c r="Z20" s="36">
        <v>5</v>
      </c>
      <c r="AA20" s="37" t="s">
        <v>83</v>
      </c>
      <c r="AB20" s="38">
        <v>3365</v>
      </c>
    </row>
    <row r="21" spans="1:28" ht="17.100000000000001" customHeight="1">
      <c r="A21" s="39">
        <v>5</v>
      </c>
      <c r="B21" s="40"/>
      <c r="C21" s="41"/>
      <c r="D21" s="42" t="str">
        <f t="shared" si="4"/>
        <v/>
      </c>
      <c r="E21" s="43"/>
      <c r="F21" s="43"/>
      <c r="G21" s="55"/>
      <c r="H21" s="55"/>
      <c r="I21" s="55"/>
      <c r="J21" s="45" t="str">
        <f t="shared" si="5"/>
        <v/>
      </c>
      <c r="K21" s="46" t="str">
        <f t="shared" si="6"/>
        <v/>
      </c>
      <c r="L21" s="47"/>
      <c r="M21" s="23" t="str">
        <f t="shared" si="7"/>
        <v>ok</v>
      </c>
      <c r="N21" s="48"/>
      <c r="O21" s="49" t="e">
        <f t="shared" si="0"/>
        <v>#DIV/0!</v>
      </c>
      <c r="P21" s="50"/>
      <c r="Q21" s="49" t="e">
        <f t="shared" si="1"/>
        <v>#DIV/0!</v>
      </c>
      <c r="R21" s="50"/>
      <c r="S21" s="49" t="e">
        <f t="shared" si="2"/>
        <v>#DIV/0!</v>
      </c>
      <c r="T21" s="51"/>
      <c r="U21" s="51"/>
      <c r="V21" s="52" t="e">
        <f t="shared" si="3"/>
        <v>#DIV/0!</v>
      </c>
      <c r="Z21" s="36">
        <v>6</v>
      </c>
      <c r="AA21" s="37" t="s">
        <v>84</v>
      </c>
      <c r="AB21" s="38">
        <v>3522</v>
      </c>
    </row>
    <row r="22" spans="1:28" ht="17.100000000000001" customHeight="1">
      <c r="A22" s="39">
        <v>6</v>
      </c>
      <c r="B22" s="40"/>
      <c r="C22" s="41"/>
      <c r="D22" s="42" t="str">
        <f t="shared" si="4"/>
        <v/>
      </c>
      <c r="E22" s="43"/>
      <c r="F22" s="43"/>
      <c r="G22" s="55"/>
      <c r="H22" s="55"/>
      <c r="I22" s="55"/>
      <c r="J22" s="45" t="str">
        <f t="shared" si="5"/>
        <v/>
      </c>
      <c r="K22" s="46" t="str">
        <f t="shared" si="6"/>
        <v/>
      </c>
      <c r="L22" s="47"/>
      <c r="M22" s="23" t="str">
        <f t="shared" si="7"/>
        <v>ok</v>
      </c>
      <c r="N22" s="48"/>
      <c r="O22" s="53" t="e">
        <f t="shared" si="0"/>
        <v>#DIV/0!</v>
      </c>
      <c r="P22" s="50"/>
      <c r="Q22" s="53" t="e">
        <f t="shared" si="1"/>
        <v>#DIV/0!</v>
      </c>
      <c r="R22" s="50"/>
      <c r="S22" s="53" t="e">
        <f t="shared" si="2"/>
        <v>#DIV/0!</v>
      </c>
      <c r="T22" s="54"/>
      <c r="U22" s="54"/>
      <c r="V22" s="52" t="e">
        <f t="shared" si="3"/>
        <v>#DIV/0!</v>
      </c>
      <c r="Z22" s="36">
        <v>7</v>
      </c>
      <c r="AA22" s="37" t="s">
        <v>85</v>
      </c>
      <c r="AB22" s="38">
        <v>3510</v>
      </c>
    </row>
    <row r="23" spans="1:28" ht="17.100000000000001" customHeight="1">
      <c r="A23" s="39">
        <v>7</v>
      </c>
      <c r="B23" s="40"/>
      <c r="C23" s="41"/>
      <c r="D23" s="42" t="str">
        <f t="shared" si="4"/>
        <v/>
      </c>
      <c r="E23" s="43"/>
      <c r="F23" s="43"/>
      <c r="G23" s="55"/>
      <c r="H23" s="55"/>
      <c r="I23" s="55"/>
      <c r="J23" s="45" t="str">
        <f t="shared" si="5"/>
        <v/>
      </c>
      <c r="K23" s="46" t="str">
        <f t="shared" si="6"/>
        <v/>
      </c>
      <c r="L23" s="47"/>
      <c r="M23" s="23" t="str">
        <f t="shared" si="7"/>
        <v>ok</v>
      </c>
      <c r="N23" s="48"/>
      <c r="O23" s="49" t="e">
        <f t="shared" si="0"/>
        <v>#DIV/0!</v>
      </c>
      <c r="P23" s="50"/>
      <c r="Q23" s="49" t="e">
        <f t="shared" si="1"/>
        <v>#DIV/0!</v>
      </c>
      <c r="R23" s="50"/>
      <c r="S23" s="49" t="e">
        <f t="shared" si="2"/>
        <v>#DIV/0!</v>
      </c>
      <c r="T23" s="51"/>
      <c r="U23" s="51"/>
      <c r="V23" s="52" t="e">
        <f t="shared" si="3"/>
        <v>#DIV/0!</v>
      </c>
      <c r="Z23" s="36">
        <v>8</v>
      </c>
      <c r="AA23" s="37" t="s">
        <v>86</v>
      </c>
      <c r="AB23" s="38">
        <v>3252</v>
      </c>
    </row>
    <row r="24" spans="1:28" ht="17.100000000000001" customHeight="1">
      <c r="A24" s="39">
        <v>8</v>
      </c>
      <c r="B24" s="40"/>
      <c r="C24" s="41"/>
      <c r="D24" s="42" t="str">
        <f t="shared" si="4"/>
        <v/>
      </c>
      <c r="E24" s="43"/>
      <c r="F24" s="43"/>
      <c r="G24" s="55"/>
      <c r="H24" s="55"/>
      <c r="I24" s="55"/>
      <c r="J24" s="45" t="str">
        <f t="shared" si="5"/>
        <v/>
      </c>
      <c r="K24" s="46" t="str">
        <f t="shared" si="6"/>
        <v/>
      </c>
      <c r="L24" s="47"/>
      <c r="M24" s="23" t="str">
        <f t="shared" si="7"/>
        <v>ok</v>
      </c>
      <c r="N24" s="48"/>
      <c r="O24" s="53" t="e">
        <f t="shared" si="0"/>
        <v>#DIV/0!</v>
      </c>
      <c r="P24" s="50"/>
      <c r="Q24" s="53" t="e">
        <f t="shared" si="1"/>
        <v>#DIV/0!</v>
      </c>
      <c r="R24" s="50"/>
      <c r="S24" s="53" t="e">
        <f t="shared" si="2"/>
        <v>#DIV/0!</v>
      </c>
      <c r="T24" s="54"/>
      <c r="U24" s="54"/>
      <c r="V24" s="52" t="e">
        <f t="shared" si="3"/>
        <v>#DIV/0!</v>
      </c>
      <c r="Z24" s="36">
        <v>9</v>
      </c>
      <c r="AA24" s="37" t="s">
        <v>87</v>
      </c>
      <c r="AB24" s="38">
        <v>3117</v>
      </c>
    </row>
    <row r="25" spans="1:28" ht="17.100000000000001" customHeight="1">
      <c r="A25" s="39">
        <v>9</v>
      </c>
      <c r="B25" s="40"/>
      <c r="C25" s="41"/>
      <c r="D25" s="42" t="str">
        <f t="shared" si="4"/>
        <v/>
      </c>
      <c r="E25" s="43"/>
      <c r="F25" s="43"/>
      <c r="G25" s="55"/>
      <c r="H25" s="55"/>
      <c r="I25" s="55"/>
      <c r="J25" s="45" t="str">
        <f t="shared" si="5"/>
        <v/>
      </c>
      <c r="K25" s="46" t="str">
        <f t="shared" si="6"/>
        <v/>
      </c>
      <c r="L25" s="47"/>
      <c r="M25" s="23" t="str">
        <f t="shared" si="7"/>
        <v>ok</v>
      </c>
      <c r="N25" s="48"/>
      <c r="O25" s="49" t="e">
        <f t="shared" si="0"/>
        <v>#DIV/0!</v>
      </c>
      <c r="P25" s="50"/>
      <c r="Q25" s="49" t="e">
        <f t="shared" si="1"/>
        <v>#DIV/0!</v>
      </c>
      <c r="R25" s="50"/>
      <c r="S25" s="49" t="e">
        <f t="shared" si="2"/>
        <v>#DIV/0!</v>
      </c>
      <c r="T25" s="51"/>
      <c r="U25" s="51"/>
      <c r="V25" s="52" t="e">
        <f t="shared" si="3"/>
        <v>#DIV/0!</v>
      </c>
      <c r="Z25" s="36">
        <v>10</v>
      </c>
      <c r="AA25" s="37" t="s">
        <v>88</v>
      </c>
      <c r="AB25" s="38">
        <v>3263</v>
      </c>
    </row>
    <row r="26" spans="1:28" ht="17.100000000000001" customHeight="1">
      <c r="A26" s="39">
        <v>10</v>
      </c>
      <c r="B26" s="40"/>
      <c r="C26" s="41"/>
      <c r="D26" s="42" t="str">
        <f t="shared" si="4"/>
        <v/>
      </c>
      <c r="E26" s="43"/>
      <c r="F26" s="43"/>
      <c r="G26" s="55"/>
      <c r="H26" s="55"/>
      <c r="I26" s="55"/>
      <c r="J26" s="45" t="str">
        <f t="shared" si="5"/>
        <v/>
      </c>
      <c r="K26" s="46" t="str">
        <f t="shared" si="6"/>
        <v/>
      </c>
      <c r="L26" s="47"/>
      <c r="M26" s="23" t="str">
        <f t="shared" si="7"/>
        <v>ok</v>
      </c>
      <c r="N26" s="48"/>
      <c r="O26" s="53" t="e">
        <f t="shared" si="0"/>
        <v>#DIV/0!</v>
      </c>
      <c r="P26" s="50"/>
      <c r="Q26" s="53" t="e">
        <f t="shared" si="1"/>
        <v>#DIV/0!</v>
      </c>
      <c r="R26" s="50"/>
      <c r="S26" s="53" t="e">
        <f t="shared" si="2"/>
        <v>#DIV/0!</v>
      </c>
      <c r="T26" s="54"/>
      <c r="U26" s="54"/>
      <c r="V26" s="52" t="e">
        <f t="shared" si="3"/>
        <v>#DIV/0!</v>
      </c>
      <c r="Z26" s="36">
        <v>11</v>
      </c>
      <c r="AA26" s="37" t="s">
        <v>89</v>
      </c>
      <c r="AB26" s="38">
        <v>3150</v>
      </c>
    </row>
    <row r="27" spans="1:28" ht="17.100000000000001" customHeight="1">
      <c r="A27" s="39">
        <v>11</v>
      </c>
      <c r="B27" s="40"/>
      <c r="C27" s="41"/>
      <c r="D27" s="42" t="str">
        <f t="shared" si="4"/>
        <v/>
      </c>
      <c r="E27" s="43"/>
      <c r="F27" s="43"/>
      <c r="G27" s="55"/>
      <c r="H27" s="55"/>
      <c r="I27" s="55"/>
      <c r="J27" s="45" t="str">
        <f t="shared" si="5"/>
        <v/>
      </c>
      <c r="K27" s="46" t="str">
        <f t="shared" si="6"/>
        <v/>
      </c>
      <c r="L27" s="47"/>
      <c r="M27" s="23" t="str">
        <f t="shared" si="7"/>
        <v>ok</v>
      </c>
      <c r="N27" s="48"/>
      <c r="O27" s="49" t="e">
        <f t="shared" si="0"/>
        <v>#DIV/0!</v>
      </c>
      <c r="P27" s="50"/>
      <c r="Q27" s="49" t="e">
        <f t="shared" si="1"/>
        <v>#DIV/0!</v>
      </c>
      <c r="R27" s="50"/>
      <c r="S27" s="49" t="e">
        <f t="shared" si="2"/>
        <v>#DIV/0!</v>
      </c>
      <c r="T27" s="51"/>
      <c r="U27" s="51"/>
      <c r="V27" s="52" t="e">
        <f t="shared" si="3"/>
        <v>#DIV/0!</v>
      </c>
      <c r="Z27" s="36">
        <v>12</v>
      </c>
      <c r="AA27" s="37" t="s">
        <v>90</v>
      </c>
      <c r="AB27" s="38">
        <v>3680</v>
      </c>
    </row>
    <row r="28" spans="1:28" ht="17.100000000000001" customHeight="1">
      <c r="A28" s="39">
        <v>12</v>
      </c>
      <c r="B28" s="40"/>
      <c r="C28" s="41"/>
      <c r="D28" s="42" t="str">
        <f t="shared" si="4"/>
        <v/>
      </c>
      <c r="E28" s="43"/>
      <c r="F28" s="43"/>
      <c r="G28" s="55"/>
      <c r="H28" s="55"/>
      <c r="I28" s="55"/>
      <c r="J28" s="45" t="str">
        <f t="shared" si="5"/>
        <v/>
      </c>
      <c r="K28" s="46" t="str">
        <f t="shared" si="6"/>
        <v/>
      </c>
      <c r="L28" s="47"/>
      <c r="M28" s="23" t="str">
        <f t="shared" si="7"/>
        <v>ok</v>
      </c>
      <c r="N28" s="48"/>
      <c r="O28" s="53" t="e">
        <f t="shared" si="0"/>
        <v>#DIV/0!</v>
      </c>
      <c r="P28" s="50"/>
      <c r="Q28" s="53" t="e">
        <f t="shared" si="1"/>
        <v>#DIV/0!</v>
      </c>
      <c r="R28" s="50"/>
      <c r="S28" s="53" t="e">
        <f t="shared" si="2"/>
        <v>#DIV/0!</v>
      </c>
      <c r="T28" s="54"/>
      <c r="U28" s="54"/>
      <c r="V28" s="52" t="e">
        <f t="shared" si="3"/>
        <v>#DIV/0!</v>
      </c>
      <c r="Z28" s="36">
        <v>13</v>
      </c>
      <c r="AA28" s="37" t="s">
        <v>91</v>
      </c>
      <c r="AB28" s="38">
        <v>3893</v>
      </c>
    </row>
    <row r="29" spans="1:28" ht="17.100000000000001" customHeight="1">
      <c r="A29" s="39">
        <v>13</v>
      </c>
      <c r="B29" s="40"/>
      <c r="C29" s="41"/>
      <c r="D29" s="42" t="str">
        <f t="shared" si="4"/>
        <v/>
      </c>
      <c r="E29" s="43"/>
      <c r="F29" s="43"/>
      <c r="G29" s="55"/>
      <c r="H29" s="55"/>
      <c r="I29" s="55"/>
      <c r="J29" s="45" t="str">
        <f t="shared" si="5"/>
        <v/>
      </c>
      <c r="K29" s="46" t="str">
        <f t="shared" si="6"/>
        <v/>
      </c>
      <c r="L29" s="47"/>
      <c r="M29" s="23" t="str">
        <f t="shared" si="7"/>
        <v>ok</v>
      </c>
      <c r="N29" s="48"/>
      <c r="O29" s="49" t="e">
        <f t="shared" si="0"/>
        <v>#DIV/0!</v>
      </c>
      <c r="P29" s="50"/>
      <c r="Q29" s="49" t="e">
        <f t="shared" si="1"/>
        <v>#DIV/0!</v>
      </c>
      <c r="R29" s="50"/>
      <c r="S29" s="49" t="e">
        <f t="shared" si="2"/>
        <v>#DIV/0!</v>
      </c>
      <c r="T29" s="51"/>
      <c r="U29" s="51"/>
      <c r="V29" s="52" t="e">
        <f t="shared" si="3"/>
        <v>#DIV/0!</v>
      </c>
      <c r="Z29" s="36">
        <v>14</v>
      </c>
      <c r="AA29" s="37" t="s">
        <v>92</v>
      </c>
      <c r="AB29" s="38">
        <v>3375</v>
      </c>
    </row>
    <row r="30" spans="1:28" ht="17.100000000000001" customHeight="1">
      <c r="A30" s="39">
        <v>14</v>
      </c>
      <c r="B30" s="40"/>
      <c r="C30" s="41"/>
      <c r="D30" s="42" t="str">
        <f t="shared" si="4"/>
        <v/>
      </c>
      <c r="E30" s="43"/>
      <c r="F30" s="43"/>
      <c r="G30" s="55"/>
      <c r="H30" s="55"/>
      <c r="I30" s="55"/>
      <c r="J30" s="45" t="str">
        <f t="shared" si="5"/>
        <v/>
      </c>
      <c r="K30" s="46" t="str">
        <f t="shared" si="6"/>
        <v/>
      </c>
      <c r="L30" s="47"/>
      <c r="M30" s="23" t="str">
        <f t="shared" si="7"/>
        <v>ok</v>
      </c>
      <c r="N30" s="48"/>
      <c r="O30" s="53" t="e">
        <f t="shared" si="0"/>
        <v>#DIV/0!</v>
      </c>
      <c r="P30" s="50"/>
      <c r="Q30" s="53" t="e">
        <f t="shared" si="1"/>
        <v>#DIV/0!</v>
      </c>
      <c r="R30" s="50"/>
      <c r="S30" s="53" t="e">
        <f t="shared" si="2"/>
        <v>#DIV/0!</v>
      </c>
      <c r="T30" s="54"/>
      <c r="U30" s="54"/>
      <c r="V30" s="52" t="e">
        <f t="shared" si="3"/>
        <v>#DIV/0!</v>
      </c>
      <c r="Z30" s="36">
        <v>15</v>
      </c>
      <c r="AA30" s="37" t="s">
        <v>93</v>
      </c>
      <c r="AB30" s="38">
        <v>2835</v>
      </c>
    </row>
    <row r="31" spans="1:28" ht="17.100000000000001" customHeight="1">
      <c r="A31" s="39">
        <v>15</v>
      </c>
      <c r="B31" s="40"/>
      <c r="C31" s="41"/>
      <c r="D31" s="42" t="str">
        <f t="shared" si="4"/>
        <v/>
      </c>
      <c r="E31" s="43"/>
      <c r="F31" s="43"/>
      <c r="G31" s="55"/>
      <c r="H31" s="55"/>
      <c r="I31" s="55"/>
      <c r="J31" s="45" t="str">
        <f t="shared" si="5"/>
        <v/>
      </c>
      <c r="K31" s="46" t="str">
        <f t="shared" si="6"/>
        <v/>
      </c>
      <c r="L31" s="47"/>
      <c r="M31" s="23" t="str">
        <f t="shared" si="7"/>
        <v>ok</v>
      </c>
      <c r="N31" s="48"/>
      <c r="O31" s="49" t="e">
        <f t="shared" si="0"/>
        <v>#DIV/0!</v>
      </c>
      <c r="P31" s="50"/>
      <c r="Q31" s="49" t="e">
        <f t="shared" si="1"/>
        <v>#DIV/0!</v>
      </c>
      <c r="R31" s="50"/>
      <c r="S31" s="49" t="e">
        <f t="shared" si="2"/>
        <v>#DIV/0!</v>
      </c>
      <c r="T31" s="51"/>
      <c r="U31" s="51"/>
      <c r="V31" s="52" t="e">
        <f t="shared" si="3"/>
        <v>#DIV/0!</v>
      </c>
      <c r="Z31" s="36">
        <v>16</v>
      </c>
      <c r="AA31" s="37" t="s">
        <v>94</v>
      </c>
      <c r="AB31" s="38">
        <v>3938</v>
      </c>
    </row>
    <row r="32" spans="1:28" ht="17.100000000000001" customHeight="1">
      <c r="A32" s="39">
        <v>16</v>
      </c>
      <c r="B32" s="40"/>
      <c r="C32" s="41"/>
      <c r="D32" s="42" t="str">
        <f t="shared" si="4"/>
        <v/>
      </c>
      <c r="E32" s="43"/>
      <c r="F32" s="43"/>
      <c r="G32" s="55"/>
      <c r="H32" s="55"/>
      <c r="I32" s="55"/>
      <c r="J32" s="45" t="str">
        <f t="shared" si="5"/>
        <v/>
      </c>
      <c r="K32" s="46" t="str">
        <f t="shared" si="6"/>
        <v/>
      </c>
      <c r="L32" s="47"/>
      <c r="M32" s="23" t="str">
        <f t="shared" si="7"/>
        <v>ok</v>
      </c>
      <c r="N32" s="48"/>
      <c r="O32" s="53" t="e">
        <f t="shared" si="0"/>
        <v>#DIV/0!</v>
      </c>
      <c r="P32" s="50"/>
      <c r="Q32" s="53" t="e">
        <f t="shared" si="1"/>
        <v>#DIV/0!</v>
      </c>
      <c r="R32" s="50"/>
      <c r="S32" s="53" t="e">
        <f t="shared" si="2"/>
        <v>#DIV/0!</v>
      </c>
      <c r="T32" s="54"/>
      <c r="U32" s="54"/>
      <c r="V32" s="52" t="e">
        <f t="shared" si="3"/>
        <v>#DIV/0!</v>
      </c>
      <c r="Z32" s="36">
        <v>17</v>
      </c>
      <c r="AA32" s="37" t="s">
        <v>95</v>
      </c>
      <c r="AB32" s="38">
        <v>4680</v>
      </c>
    </row>
    <row r="33" spans="1:28" ht="17.100000000000001" customHeight="1">
      <c r="A33" s="39">
        <v>17</v>
      </c>
      <c r="B33" s="40"/>
      <c r="C33" s="41"/>
      <c r="D33" s="42" t="str">
        <f t="shared" si="4"/>
        <v/>
      </c>
      <c r="E33" s="43"/>
      <c r="F33" s="43"/>
      <c r="G33" s="55"/>
      <c r="H33" s="55"/>
      <c r="I33" s="55"/>
      <c r="J33" s="45" t="str">
        <f t="shared" si="5"/>
        <v/>
      </c>
      <c r="K33" s="46" t="str">
        <f t="shared" si="6"/>
        <v/>
      </c>
      <c r="L33" s="47"/>
      <c r="M33" s="23" t="str">
        <f t="shared" si="7"/>
        <v>ok</v>
      </c>
      <c r="N33" s="48"/>
      <c r="O33" s="49" t="e">
        <f t="shared" si="0"/>
        <v>#DIV/0!</v>
      </c>
      <c r="P33" s="50"/>
      <c r="Q33" s="49" t="e">
        <f t="shared" si="1"/>
        <v>#DIV/0!</v>
      </c>
      <c r="R33" s="50"/>
      <c r="S33" s="49" t="e">
        <f t="shared" si="2"/>
        <v>#DIV/0!</v>
      </c>
      <c r="T33" s="51"/>
      <c r="U33" s="51"/>
      <c r="V33" s="52" t="e">
        <f t="shared" si="3"/>
        <v>#DIV/0!</v>
      </c>
      <c r="Z33" s="36">
        <v>18</v>
      </c>
      <c r="AA33" s="37" t="s">
        <v>96</v>
      </c>
      <c r="AB33" s="38">
        <v>3995</v>
      </c>
    </row>
    <row r="34" spans="1:28" ht="17.100000000000001" customHeight="1">
      <c r="A34" s="39">
        <v>18</v>
      </c>
      <c r="B34" s="40"/>
      <c r="C34" s="41"/>
      <c r="D34" s="42" t="str">
        <f t="shared" si="4"/>
        <v/>
      </c>
      <c r="E34" s="43"/>
      <c r="F34" s="43"/>
      <c r="G34" s="55"/>
      <c r="H34" s="55"/>
      <c r="I34" s="55"/>
      <c r="J34" s="45" t="str">
        <f t="shared" si="5"/>
        <v/>
      </c>
      <c r="K34" s="46" t="str">
        <f t="shared" si="6"/>
        <v/>
      </c>
      <c r="L34" s="47"/>
      <c r="M34" s="23" t="str">
        <f t="shared" si="7"/>
        <v>ok</v>
      </c>
      <c r="N34" s="48"/>
      <c r="O34" s="53" t="e">
        <f t="shared" si="0"/>
        <v>#DIV/0!</v>
      </c>
      <c r="P34" s="50"/>
      <c r="Q34" s="53" t="e">
        <f t="shared" si="1"/>
        <v>#DIV/0!</v>
      </c>
      <c r="R34" s="50"/>
      <c r="S34" s="53" t="e">
        <f t="shared" si="2"/>
        <v>#DIV/0!</v>
      </c>
      <c r="T34" s="54"/>
      <c r="U34" s="54"/>
      <c r="V34" s="52" t="e">
        <f t="shared" si="3"/>
        <v>#DIV/0!</v>
      </c>
      <c r="Z34" s="36">
        <v>19</v>
      </c>
      <c r="AA34" s="37" t="s">
        <v>97</v>
      </c>
      <c r="AB34" s="38">
        <v>4230</v>
      </c>
    </row>
    <row r="35" spans="1:28" ht="17.100000000000001" customHeight="1">
      <c r="A35" s="39">
        <v>19</v>
      </c>
      <c r="B35" s="40"/>
      <c r="C35" s="41"/>
      <c r="D35" s="42" t="str">
        <f t="shared" si="4"/>
        <v/>
      </c>
      <c r="E35" s="43"/>
      <c r="F35" s="43"/>
      <c r="G35" s="55"/>
      <c r="H35" s="55"/>
      <c r="I35" s="55"/>
      <c r="J35" s="45" t="str">
        <f t="shared" si="5"/>
        <v/>
      </c>
      <c r="K35" s="46" t="str">
        <f t="shared" si="6"/>
        <v/>
      </c>
      <c r="L35" s="47"/>
      <c r="M35" s="23" t="str">
        <f t="shared" si="7"/>
        <v>ok</v>
      </c>
      <c r="N35" s="48"/>
      <c r="O35" s="49" t="e">
        <f t="shared" si="0"/>
        <v>#DIV/0!</v>
      </c>
      <c r="P35" s="50"/>
      <c r="Q35" s="49" t="e">
        <f t="shared" si="1"/>
        <v>#DIV/0!</v>
      </c>
      <c r="R35" s="50"/>
      <c r="S35" s="49" t="e">
        <f t="shared" si="2"/>
        <v>#DIV/0!</v>
      </c>
      <c r="T35" s="51"/>
      <c r="U35" s="51"/>
      <c r="V35" s="52" t="e">
        <f t="shared" si="3"/>
        <v>#DIV/0!</v>
      </c>
      <c r="Z35" s="36">
        <v>20</v>
      </c>
      <c r="AA35" s="37" t="s">
        <v>98</v>
      </c>
      <c r="AB35" s="38">
        <v>3297</v>
      </c>
    </row>
    <row r="36" spans="1:28" ht="17.100000000000001" customHeight="1">
      <c r="A36" s="39">
        <v>20</v>
      </c>
      <c r="B36" s="40"/>
      <c r="C36" s="41"/>
      <c r="D36" s="42" t="str">
        <f t="shared" si="4"/>
        <v/>
      </c>
      <c r="E36" s="43"/>
      <c r="F36" s="43"/>
      <c r="G36" s="44"/>
      <c r="H36" s="44"/>
      <c r="I36" s="44"/>
      <c r="J36" s="45" t="str">
        <f t="shared" si="5"/>
        <v/>
      </c>
      <c r="K36" s="46" t="str">
        <f t="shared" si="6"/>
        <v/>
      </c>
      <c r="L36" s="47"/>
      <c r="M36" s="23" t="str">
        <f t="shared" si="7"/>
        <v>ok</v>
      </c>
      <c r="N36" s="48"/>
      <c r="O36" s="53" t="e">
        <f t="shared" si="0"/>
        <v>#DIV/0!</v>
      </c>
      <c r="P36" s="50"/>
      <c r="Q36" s="53" t="e">
        <f t="shared" si="1"/>
        <v>#DIV/0!</v>
      </c>
      <c r="R36" s="50"/>
      <c r="S36" s="53" t="e">
        <f t="shared" si="2"/>
        <v>#DIV/0!</v>
      </c>
      <c r="T36" s="54"/>
      <c r="U36" s="54"/>
      <c r="V36" s="52" t="e">
        <f t="shared" si="3"/>
        <v>#DIV/0!</v>
      </c>
      <c r="Z36" s="36">
        <v>21</v>
      </c>
      <c r="AA36" s="37" t="s">
        <v>99</v>
      </c>
      <c r="AB36" s="38">
        <v>4320</v>
      </c>
    </row>
    <row r="37" spans="1:28" s="4" customFormat="1" ht="17.100000000000001" customHeight="1">
      <c r="A37" s="15"/>
      <c r="B37" s="15"/>
      <c r="C37" s="15"/>
      <c r="D37" s="15"/>
      <c r="E37" s="15"/>
      <c r="F37" s="15"/>
      <c r="G37" s="15"/>
      <c r="H37" s="15"/>
      <c r="I37" s="2"/>
      <c r="J37" s="15"/>
      <c r="K37" s="15"/>
      <c r="L37" s="56" t="s">
        <v>37</v>
      </c>
      <c r="M37" s="23"/>
      <c r="O37" s="4" t="s">
        <v>38</v>
      </c>
      <c r="W37" s="23"/>
      <c r="X37" s="23"/>
      <c r="Y37" s="23"/>
      <c r="Z37" s="36">
        <v>22</v>
      </c>
      <c r="AA37" s="37" t="s">
        <v>100</v>
      </c>
      <c r="AB37" s="38">
        <v>3668</v>
      </c>
    </row>
    <row r="38" spans="1:28">
      <c r="Z38" s="36">
        <v>23</v>
      </c>
      <c r="AA38" s="37" t="s">
        <v>101</v>
      </c>
      <c r="AB38" s="38">
        <v>3780</v>
      </c>
    </row>
    <row r="39" spans="1:28" s="4" customFormat="1">
      <c r="A39" s="23"/>
      <c r="B39" s="23"/>
      <c r="C39" s="23"/>
      <c r="D39" s="23"/>
      <c r="E39" s="23"/>
      <c r="F39" s="23"/>
      <c r="G39" s="23"/>
      <c r="H39" s="23"/>
      <c r="I39" s="23"/>
      <c r="J39" s="57"/>
      <c r="K39" s="23"/>
      <c r="L39" s="23"/>
      <c r="M39" s="23"/>
      <c r="W39" s="23"/>
      <c r="X39" s="23"/>
      <c r="Y39" s="23"/>
      <c r="Z39" s="36">
        <v>24</v>
      </c>
      <c r="AA39" s="37" t="s">
        <v>102</v>
      </c>
      <c r="AB39" s="38">
        <v>4230</v>
      </c>
    </row>
    <row r="40" spans="1:28">
      <c r="Z40" s="36">
        <v>25</v>
      </c>
      <c r="AA40" s="37" t="s">
        <v>103</v>
      </c>
      <c r="AB40" s="38">
        <v>3533</v>
      </c>
    </row>
    <row r="41" spans="1:28">
      <c r="Z41" s="36">
        <v>26</v>
      </c>
      <c r="AA41" s="37" t="s">
        <v>104</v>
      </c>
      <c r="AB41" s="38">
        <v>4107</v>
      </c>
    </row>
    <row r="42" spans="1:28">
      <c r="Z42" s="36">
        <v>27</v>
      </c>
      <c r="AA42" s="37" t="s">
        <v>105</v>
      </c>
      <c r="AB42" s="38">
        <v>3308</v>
      </c>
    </row>
    <row r="43" spans="1:28">
      <c r="Z43" s="36">
        <v>28</v>
      </c>
      <c r="AA43" s="37" t="s">
        <v>106</v>
      </c>
      <c r="AB43" s="38">
        <v>5210</v>
      </c>
    </row>
    <row r="44" spans="1:28">
      <c r="Z44" s="36">
        <v>29</v>
      </c>
      <c r="AA44" s="37" t="s">
        <v>107</v>
      </c>
      <c r="AB44" s="38">
        <v>3770</v>
      </c>
    </row>
    <row r="45" spans="1:28">
      <c r="Z45" s="36">
        <v>30</v>
      </c>
      <c r="AA45" s="37" t="s">
        <v>108</v>
      </c>
      <c r="AB45" s="38">
        <v>3623</v>
      </c>
    </row>
    <row r="46" spans="1:28">
      <c r="Z46" s="36">
        <v>31</v>
      </c>
      <c r="AA46" s="37" t="s">
        <v>109</v>
      </c>
      <c r="AB46" s="38">
        <v>3455</v>
      </c>
    </row>
    <row r="47" spans="1:28">
      <c r="Z47" s="36">
        <v>32</v>
      </c>
      <c r="AA47" s="37" t="s">
        <v>110</v>
      </c>
      <c r="AB47" s="38">
        <v>5940</v>
      </c>
    </row>
    <row r="48" spans="1:28">
      <c r="Z48" s="36">
        <v>33</v>
      </c>
      <c r="AA48" s="37" t="s">
        <v>111</v>
      </c>
      <c r="AB48" s="38">
        <v>3365</v>
      </c>
    </row>
    <row r="49" spans="26:28">
      <c r="Z49" s="36">
        <v>34</v>
      </c>
      <c r="AA49" s="37" t="s">
        <v>112</v>
      </c>
      <c r="AB49" s="38">
        <v>3230</v>
      </c>
    </row>
    <row r="50" spans="26:28">
      <c r="Z50" s="36">
        <v>35</v>
      </c>
      <c r="AA50" s="37" t="s">
        <v>113</v>
      </c>
      <c r="AB50" s="38">
        <v>3365</v>
      </c>
    </row>
    <row r="51" spans="26:28">
      <c r="Z51" s="36">
        <v>36</v>
      </c>
      <c r="AA51" s="37" t="s">
        <v>114</v>
      </c>
      <c r="AB51" s="38">
        <v>2880</v>
      </c>
    </row>
    <row r="52" spans="26:28">
      <c r="Z52" s="36">
        <v>37</v>
      </c>
      <c r="AA52" s="37" t="s">
        <v>115</v>
      </c>
      <c r="AB52" s="38">
        <v>3207</v>
      </c>
    </row>
    <row r="53" spans="26:28">
      <c r="Z53" s="36">
        <v>38</v>
      </c>
      <c r="AA53" s="37" t="s">
        <v>116</v>
      </c>
      <c r="AB53" s="38">
        <v>3522</v>
      </c>
    </row>
    <row r="54" spans="26:28">
      <c r="Z54" s="36">
        <v>39</v>
      </c>
      <c r="AA54" s="37" t="s">
        <v>117</v>
      </c>
      <c r="AB54" s="38">
        <v>3567</v>
      </c>
    </row>
    <row r="55" spans="26:28">
      <c r="Z55" s="36">
        <v>40</v>
      </c>
      <c r="AA55" s="37" t="s">
        <v>118</v>
      </c>
      <c r="AB55" s="38" t="s">
        <v>119</v>
      </c>
    </row>
    <row r="56" spans="26:28">
      <c r="Z56" s="36">
        <v>41</v>
      </c>
      <c r="AA56" s="37" t="s">
        <v>120</v>
      </c>
      <c r="AB56" s="38">
        <v>3365</v>
      </c>
    </row>
    <row r="57" spans="26:28">
      <c r="Z57" s="36">
        <v>42</v>
      </c>
      <c r="AA57" s="37" t="s">
        <v>121</v>
      </c>
      <c r="AB57" s="38" t="s">
        <v>122</v>
      </c>
    </row>
    <row r="58" spans="26:28">
      <c r="Z58" s="36">
        <v>43</v>
      </c>
      <c r="AA58" s="37" t="s">
        <v>123</v>
      </c>
      <c r="AB58" s="38">
        <v>3567</v>
      </c>
    </row>
    <row r="59" spans="26:28">
      <c r="Z59" s="36">
        <v>44</v>
      </c>
      <c r="AA59" s="37" t="s">
        <v>124</v>
      </c>
      <c r="AB59" s="38">
        <v>3365</v>
      </c>
    </row>
    <row r="60" spans="26:28">
      <c r="Z60" s="36">
        <v>45</v>
      </c>
      <c r="AA60" s="37" t="s">
        <v>125</v>
      </c>
      <c r="AB60" s="38">
        <v>2892</v>
      </c>
    </row>
    <row r="61" spans="26:28">
      <c r="Z61" s="36">
        <v>46</v>
      </c>
      <c r="AA61" s="37" t="s">
        <v>126</v>
      </c>
      <c r="AB61" s="38">
        <v>2925</v>
      </c>
    </row>
    <row r="62" spans="26:28">
      <c r="Z62" s="36">
        <v>47</v>
      </c>
      <c r="AA62" s="37" t="s">
        <v>127</v>
      </c>
      <c r="AB62" s="38">
        <v>2937</v>
      </c>
    </row>
    <row r="63" spans="26:28">
      <c r="Z63" s="36">
        <v>48</v>
      </c>
      <c r="AA63" s="37" t="s">
        <v>128</v>
      </c>
      <c r="AB63" s="38" t="s">
        <v>122</v>
      </c>
    </row>
    <row r="64" spans="26:28">
      <c r="Z64" s="36">
        <v>49</v>
      </c>
      <c r="AA64" s="37" t="s">
        <v>129</v>
      </c>
      <c r="AB64" s="38">
        <v>2970</v>
      </c>
    </row>
    <row r="65" spans="26:28">
      <c r="Z65" s="36">
        <v>50</v>
      </c>
      <c r="AA65" s="37" t="s">
        <v>130</v>
      </c>
      <c r="AB65" s="38">
        <v>2115</v>
      </c>
    </row>
    <row r="66" spans="26:28">
      <c r="Z66" s="58">
        <v>51</v>
      </c>
      <c r="AA66" s="59" t="s">
        <v>131</v>
      </c>
      <c r="AB66" s="60">
        <v>1868</v>
      </c>
    </row>
    <row r="67" spans="26:28">
      <c r="Z67" s="61">
        <v>52</v>
      </c>
      <c r="AA67" s="62" t="s">
        <v>132</v>
      </c>
      <c r="AB67" s="63">
        <v>1168</v>
      </c>
    </row>
  </sheetData>
  <sheetProtection algorithmName="SHA-512" hashValue="9y25vnWVH3P7/BmoVDoUHcIhJRsqzkyqFQV9Kkm7EooKdpp0XQQ6obva3tliteSatKJqdxx/29+F0lhfh4koSA==" saltValue="CTCoZgKCMHg07E5WnDHVkw==" spinCount="100000" sheet="1" objects="1" scenarios="1"/>
  <mergeCells count="41">
    <mergeCell ref="V15:V16"/>
    <mergeCell ref="T15:T16"/>
    <mergeCell ref="N15:O15"/>
    <mergeCell ref="P15:Q15"/>
    <mergeCell ref="N14:S14"/>
    <mergeCell ref="T14:U14"/>
    <mergeCell ref="R15:S15"/>
    <mergeCell ref="U15:U16"/>
    <mergeCell ref="A14:A16"/>
    <mergeCell ref="B14:B16"/>
    <mergeCell ref="C14:C16"/>
    <mergeCell ref="F14:I14"/>
    <mergeCell ref="L14:L16"/>
    <mergeCell ref="A3:C3"/>
    <mergeCell ref="D3:F3"/>
    <mergeCell ref="A4:C4"/>
    <mergeCell ref="N8:V13"/>
    <mergeCell ref="A5:C5"/>
    <mergeCell ref="D5:F5"/>
    <mergeCell ref="G3:I3"/>
    <mergeCell ref="J3:L3"/>
    <mergeCell ref="A6:C6"/>
    <mergeCell ref="D6:F6"/>
    <mergeCell ref="G4:I4"/>
    <mergeCell ref="G10:L10"/>
    <mergeCell ref="G11:L12"/>
    <mergeCell ref="A8:C8"/>
    <mergeCell ref="D8:F8"/>
    <mergeCell ref="G8:I8"/>
    <mergeCell ref="G5:I5"/>
    <mergeCell ref="J5:L5"/>
    <mergeCell ref="A9:C9"/>
    <mergeCell ref="D9:F9"/>
    <mergeCell ref="G9:I9"/>
    <mergeCell ref="J7:L7"/>
    <mergeCell ref="J8:L8"/>
    <mergeCell ref="A7:C7"/>
    <mergeCell ref="D7:F7"/>
    <mergeCell ref="G7:I7"/>
    <mergeCell ref="G6:I6"/>
    <mergeCell ref="J6:L6"/>
  </mergeCells>
  <phoneticPr fontId="1"/>
  <conditionalFormatting sqref="L1519">
    <cfRule type="expression" dxfId="5" priority="9" stopIfTrue="1">
      <formula>$K1519&gt;=$L1519</formula>
    </cfRule>
  </conditionalFormatting>
  <conditionalFormatting sqref="L17:L36">
    <cfRule type="expression" dxfId="4" priority="8">
      <formula>$K17&gt;$L17</formula>
    </cfRule>
  </conditionalFormatting>
  <conditionalFormatting sqref="V17:V36">
    <cfRule type="cellIs" dxfId="3" priority="4" stopIfTrue="1" operator="greaterThanOrEqual">
      <formula>$K17</formula>
    </cfRule>
    <cfRule type="cellIs" dxfId="2" priority="5" stopIfTrue="1" operator="lessThan">
      <formula>$K17</formula>
    </cfRule>
  </conditionalFormatting>
  <conditionalFormatting sqref="G6:L8">
    <cfRule type="expression" dxfId="1" priority="2">
      <formula>$J$3=""</formula>
    </cfRule>
  </conditionalFormatting>
  <dataValidations count="4">
    <dataValidation type="custom" errorStyle="information" allowBlank="1" showInputMessage="1" showErrorMessage="1" errorTitle="エラーですよ" error="下限額を下回ってます。_x000a_確認して下さい。" sqref="L17:L36">
      <formula1>L17&gt;=K17</formula1>
    </dataValidation>
    <dataValidation type="list" allowBlank="1" showInputMessage="1" showErrorMessage="1" sqref="C12">
      <formula1>"初回分,年度切替分,最終回分"</formula1>
    </dataValidation>
    <dataValidation type="list" allowBlank="1" showInputMessage="1" showErrorMessage="1" sqref="A10">
      <formula1>"☑,□"</formula1>
    </dataValidation>
    <dataValidation type="list" allowBlank="1" showInputMessage="1" showErrorMessage="1" sqref="C17:C36">
      <formula1>$AA$16:$AA$67</formula1>
    </dataValidation>
  </dataValidations>
  <printOptions horizontalCentered="1"/>
  <pageMargins left="0.39370078740157483" right="0.39370078740157483" top="0.70866141732283472" bottom="0.59055118110236227" header="0.31496062992125984" footer="0.31496062992125984"/>
  <pageSetup paperSize="9" scale="81" orientation="landscape" r:id="rId1"/>
  <headerFooter alignWithMargins="0"/>
  <ignoredErrors>
    <ignoredError sqref="E5:F5 E4 E3:F3 D6:F8 D3 D4 F4 D5 J3:L8"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DC6D6209-1F7F-4116-9C1A-488714438B1C}">
            <xm:f>基本情報入力シート!$T$7=""</xm:f>
            <x14:dxf>
              <font>
                <color theme="0"/>
              </font>
            </x14:dxf>
          </x14:cfRule>
          <xm:sqref>G3:I3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基本情報入力シート</vt:lpstr>
      <vt:lpstr>R6年度用</vt:lpstr>
      <vt:lpstr>'R6年度用'!Print_Area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Sasaya</cp:lastModifiedBy>
  <cp:lastPrinted>2023-12-27T01:43:33Z</cp:lastPrinted>
  <dcterms:created xsi:type="dcterms:W3CDTF">2023-03-27T09:17:57Z</dcterms:created>
  <dcterms:modified xsi:type="dcterms:W3CDTF">2024-04-18T04:56:07Z</dcterms:modified>
</cp:coreProperties>
</file>