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運営状況点検書\広報課へ\"/>
    </mc:Choice>
  </mc:AlternateContent>
  <xr:revisionPtr revIDLastSave="0" documentId="13_ncr:1_{C060B919-60FB-47B6-9E70-4CF140C9D98E}" xr6:coauthVersionLast="47" xr6:coauthVersionMax="47" xr10:uidLastSave="{00000000-0000-0000-0000-000000000000}"/>
  <bookViews>
    <workbookView xWindow="4005" yWindow="1230" windowWidth="21600" windowHeight="11295" tabRatio="751" xr2:uid="{00000000-000D-0000-FFFF-FFFF00000000}"/>
  </bookViews>
  <sheets>
    <sheet name="運営状況点検書" sheetId="9" r:id="rId1"/>
    <sheet name="（従来型）" sheetId="21" r:id="rId2"/>
    <sheet name="（ユニット型）" sheetId="22" r:id="rId3"/>
    <sheet name="シフト記号表（従来型・ユニット型共通）" sheetId="23" r:id="rId4"/>
    <sheet name="【記載例】（従来型）" sheetId="19" r:id="rId5"/>
    <sheet name="【記載例】シフト記号表（勤務時間帯）" sheetId="20" r:id="rId6"/>
    <sheet name="（従来型）記入方法" sheetId="24" r:id="rId7"/>
    <sheet name="（ユニット型）記入方法" sheetId="25" r:id="rId8"/>
    <sheet name="プルダウン・リスト（従来型・ユニット型共通）" sheetId="26" r:id="rId9"/>
    <sheet name="プルダウン・リスト" sheetId="18" state="hidden" r:id="rId10"/>
  </sheets>
  <definedNames>
    <definedName name="【記載例】シフト記号" localSheetId="3">'シフト記号表（従来型・ユニット型共通）'!$C$6:$C$47</definedName>
    <definedName name="【記載例】シフト記号">'【記載例】シフト記号表（勤務時間帯）'!$C$6:$C$47</definedName>
    <definedName name="【記載例】シフト記号表" localSheetId="3">'シフト記号表（従来型・ユニット型共通）'!$C$6:$C$47</definedName>
    <definedName name="【記載例】シフト記号表">'【記載例】シフト記号表（勤務時間帯）'!$C$6:$C$47</definedName>
    <definedName name="OLE_LINK1" localSheetId="0">運営状況点検書!#REF!</definedName>
    <definedName name="_xlnm.Print_Area" localSheetId="2">'（ユニット型）'!$A$1:$BN$256</definedName>
    <definedName name="_xlnm.Print_Area" localSheetId="7">'（ユニット型）記入方法'!$A$1:$Q$98</definedName>
    <definedName name="_xlnm.Print_Area" localSheetId="1">'（従来型）'!$A$1:$BJ$256</definedName>
    <definedName name="_xlnm.Print_Area" localSheetId="6">'（従来型）記入方法'!$A$1:$Q$89</definedName>
    <definedName name="_xlnm.Print_Area" localSheetId="4">'【記載例】（従来型）'!$A$1:$BJ$116</definedName>
    <definedName name="_xlnm.Print_Area" localSheetId="5">'【記載例】シフト記号表（勤務時間帯）'!$B$1:$N$52</definedName>
    <definedName name="_xlnm.Print_Area" localSheetId="3">'シフト記号表（従来型・ユニット型共通）'!$B$1:$N$52</definedName>
    <definedName name="_xlnm.Print_Area" localSheetId="0">運営状況点検書!$A$1:$AH$1696</definedName>
    <definedName name="_xlnm.Print_Titles" localSheetId="2">'（ユニット型）'!$1:$16</definedName>
    <definedName name="_xlnm.Print_Titles" localSheetId="1">'（従来型）'!$1:$16</definedName>
    <definedName name="_xlnm.Print_Titles" localSheetId="4">'【記載例】（従来型）'!$1:$16</definedName>
    <definedName name="シフト記号表">'シフト記号表（従来型・ユニット型共通）'!$C$6:$C$47</definedName>
    <definedName name="その他の従業者">プルダウン・リスト!$P$18:$P$27</definedName>
    <definedName name="医師">プルダウン・リスト!$D$18:$D$27</definedName>
    <definedName name="栄養士">プルダウン・リスト!$F$18:$F$27</definedName>
    <definedName name="介護支援専門員">プルダウン・リスト!$L$18:$L$27</definedName>
    <definedName name="介護職員">プルダウン・リスト!$H$18:$H$27</definedName>
    <definedName name="看護職員">プルダウン・リスト!$G$18:$G$27</definedName>
    <definedName name="管理者">プルダウン・リスト!$C$18:$C$27</definedName>
    <definedName name="言語聴覚士">プルダウン・リスト!$K$18:$K$27</definedName>
    <definedName name="作業療法士">プルダウン・リスト!$J$18:$J$27</definedName>
    <definedName name="事務員">プルダウン・リスト!$O$18:$O$27</definedName>
    <definedName name="職種">プルダウン・リスト!$C$17:$Q$17</definedName>
    <definedName name="診療放射線技師">'プルダウン・リスト（従来型・ユニット型共通）'!$M$22:$M$31</definedName>
    <definedName name="調理員">プルダウン・リスト!$N$18:$N$27</definedName>
    <definedName name="薬剤師">プルダウン・リスト!$E$18:$E$27</definedName>
    <definedName name="理学療法士">プルダウン・リスト!$I$18:$I$27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23" l="1"/>
  <c r="L46" i="23"/>
  <c r="L45" i="23"/>
  <c r="L47" i="23" s="1"/>
  <c r="D44" i="23"/>
  <c r="L43" i="23"/>
  <c r="L42" i="23"/>
  <c r="L44" i="23" s="1"/>
  <c r="L41" i="23"/>
  <c r="D41" i="23"/>
  <c r="L40" i="23"/>
  <c r="L39" i="23"/>
  <c r="D38" i="23"/>
  <c r="D37" i="23"/>
  <c r="D36" i="23"/>
  <c r="D35" i="23"/>
  <c r="D34" i="23"/>
  <c r="D33" i="23"/>
  <c r="D32" i="23"/>
  <c r="D31" i="23"/>
  <c r="D30" i="23"/>
  <c r="D29" i="23"/>
  <c r="D28" i="23"/>
  <c r="D27" i="23"/>
  <c r="D26" i="23"/>
  <c r="D25" i="23"/>
  <c r="D24" i="23"/>
  <c r="D23" i="23"/>
  <c r="L22" i="23"/>
  <c r="D22" i="23"/>
  <c r="L21" i="23"/>
  <c r="D21" i="23"/>
  <c r="L20" i="23"/>
  <c r="D20" i="23"/>
  <c r="L19" i="23"/>
  <c r="D19" i="23"/>
  <c r="L18" i="23"/>
  <c r="D18" i="23"/>
  <c r="L17" i="23"/>
  <c r="D17" i="23"/>
  <c r="L16" i="23"/>
  <c r="D16" i="23"/>
  <c r="L15" i="23"/>
  <c r="D15" i="23"/>
  <c r="L14" i="23"/>
  <c r="D14" i="23"/>
  <c r="L13" i="23"/>
  <c r="D13" i="23"/>
  <c r="L12" i="23"/>
  <c r="D12" i="23"/>
  <c r="L11" i="23"/>
  <c r="D11" i="23"/>
  <c r="L10" i="23"/>
  <c r="D10" i="23"/>
  <c r="L9" i="23"/>
  <c r="D9" i="23"/>
  <c r="L8" i="23"/>
  <c r="D8" i="23"/>
  <c r="L7" i="23"/>
  <c r="D7" i="23"/>
  <c r="L6" i="23"/>
  <c r="D6" i="23"/>
  <c r="O255" i="22"/>
  <c r="T250" i="22"/>
  <c r="T249" i="22"/>
  <c r="O249" i="22"/>
  <c r="AL247" i="22"/>
  <c r="AE249" i="22" s="1"/>
  <c r="V247" i="22"/>
  <c r="AQ245" i="22"/>
  <c r="AE255" i="22" s="1"/>
  <c r="AN245" i="22"/>
  <c r="AL245" i="22"/>
  <c r="AA245" i="22"/>
  <c r="X245" i="22"/>
  <c r="O250" i="22" s="1"/>
  <c r="Y250" i="22" s="1"/>
  <c r="T255" i="22" s="1"/>
  <c r="V245" i="22"/>
  <c r="AI244" i="22"/>
  <c r="AG244" i="22"/>
  <c r="S244" i="22"/>
  <c r="Q242" i="22"/>
  <c r="AI241" i="22"/>
  <c r="AG241" i="22"/>
  <c r="S241" i="22"/>
  <c r="AJ231" i="22"/>
  <c r="AE231" i="22"/>
  <c r="T231" i="22"/>
  <c r="Y231" i="22" s="1"/>
  <c r="T236" i="22" s="1"/>
  <c r="T230" i="22"/>
  <c r="O230" i="22"/>
  <c r="AL228" i="22"/>
  <c r="AJ249" i="22" s="1"/>
  <c r="AQ226" i="22"/>
  <c r="AE236" i="22" s="1"/>
  <c r="AN226" i="22"/>
  <c r="AL226" i="22"/>
  <c r="AA226" i="22"/>
  <c r="O236" i="22" s="1"/>
  <c r="X226" i="22"/>
  <c r="O231" i="22" s="1"/>
  <c r="V226" i="22"/>
  <c r="AI224" i="22"/>
  <c r="AG224" i="22"/>
  <c r="S224" i="22"/>
  <c r="Q224" i="22"/>
  <c r="BE216" i="22"/>
  <c r="BD216" i="22"/>
  <c r="BC216" i="22"/>
  <c r="BB216" i="22"/>
  <c r="BA216" i="22"/>
  <c r="AZ216" i="22"/>
  <c r="AY216" i="22"/>
  <c r="AX216" i="22"/>
  <c r="AW216" i="22"/>
  <c r="AV216" i="22"/>
  <c r="AU216" i="22"/>
  <c r="AT216" i="22"/>
  <c r="AS216" i="22"/>
  <c r="AR216" i="22"/>
  <c r="AQ216" i="22"/>
  <c r="AP216" i="22"/>
  <c r="AO216" i="22"/>
  <c r="AN216" i="22"/>
  <c r="AM216" i="22"/>
  <c r="AL216" i="22"/>
  <c r="AK216" i="22"/>
  <c r="AJ216" i="22"/>
  <c r="AI216" i="22"/>
  <c r="AH216" i="22"/>
  <c r="BF216" i="22" s="1"/>
  <c r="BH216" i="22" s="1"/>
  <c r="AG216" i="22"/>
  <c r="AF216" i="22"/>
  <c r="AE216" i="22"/>
  <c r="AD216" i="22"/>
  <c r="AC216" i="22"/>
  <c r="AB216" i="22"/>
  <c r="AA216" i="22"/>
  <c r="L216" i="22"/>
  <c r="J216" i="22"/>
  <c r="BE214" i="22"/>
  <c r="BD214" i="22"/>
  <c r="BC214" i="22"/>
  <c r="BB214" i="22"/>
  <c r="BA214" i="22"/>
  <c r="AZ214" i="22"/>
  <c r="AY214" i="22"/>
  <c r="AX214" i="22"/>
  <c r="AW214" i="22"/>
  <c r="AV214" i="22"/>
  <c r="AU214" i="22"/>
  <c r="AT214" i="22"/>
  <c r="AS214" i="22"/>
  <c r="AR214" i="22"/>
  <c r="AQ214" i="22"/>
  <c r="AP214" i="22"/>
  <c r="AO214" i="22"/>
  <c r="AN214" i="22"/>
  <c r="AM214" i="22"/>
  <c r="AL214" i="22"/>
  <c r="AK214" i="22"/>
  <c r="AJ214" i="22"/>
  <c r="AI214" i="22"/>
  <c r="AH214" i="22"/>
  <c r="AG214" i="22"/>
  <c r="AF214" i="22"/>
  <c r="BF214" i="22" s="1"/>
  <c r="BH214" i="22" s="1"/>
  <c r="AE214" i="22"/>
  <c r="AD214" i="22"/>
  <c r="AC214" i="22"/>
  <c r="AB214" i="22"/>
  <c r="AA214" i="22"/>
  <c r="L214" i="22"/>
  <c r="J214" i="22"/>
  <c r="BE212" i="22"/>
  <c r="BD212" i="22"/>
  <c r="BC212" i="22"/>
  <c r="BB212" i="22"/>
  <c r="BA212" i="22"/>
  <c r="AZ212" i="22"/>
  <c r="AY212" i="22"/>
  <c r="AX212" i="22"/>
  <c r="AW212" i="22"/>
  <c r="AV212" i="22"/>
  <c r="AU212" i="22"/>
  <c r="AT212" i="22"/>
  <c r="AS212" i="22"/>
  <c r="AR212" i="22"/>
  <c r="AQ212" i="22"/>
  <c r="AP212" i="22"/>
  <c r="AO212" i="22"/>
  <c r="AN212" i="22"/>
  <c r="AM212" i="22"/>
  <c r="AL212" i="22"/>
  <c r="AK212" i="22"/>
  <c r="AJ212" i="22"/>
  <c r="AI212" i="22"/>
  <c r="AH212" i="22"/>
  <c r="AG212" i="22"/>
  <c r="AF212" i="22"/>
  <c r="BF212" i="22" s="1"/>
  <c r="BH212" i="22" s="1"/>
  <c r="AE212" i="22"/>
  <c r="AD212" i="22"/>
  <c r="AC212" i="22"/>
  <c r="AB212" i="22"/>
  <c r="AA212" i="22"/>
  <c r="L212" i="22"/>
  <c r="J212" i="22"/>
  <c r="BE210" i="22"/>
  <c r="BD210" i="22"/>
  <c r="BC210" i="22"/>
  <c r="BB210" i="22"/>
  <c r="BA210" i="22"/>
  <c r="AZ210" i="22"/>
  <c r="AY210" i="22"/>
  <c r="AX210" i="22"/>
  <c r="AW210" i="22"/>
  <c r="AV210" i="22"/>
  <c r="AU210" i="22"/>
  <c r="AT210" i="22"/>
  <c r="AS210" i="22"/>
  <c r="AR210" i="22"/>
  <c r="AQ210" i="22"/>
  <c r="AP210" i="22"/>
  <c r="AO210" i="22"/>
  <c r="AN210" i="22"/>
  <c r="AM210" i="22"/>
  <c r="AL210" i="22"/>
  <c r="AK210" i="22"/>
  <c r="AJ210" i="22"/>
  <c r="AI210" i="22"/>
  <c r="AH210" i="22"/>
  <c r="AG210" i="22"/>
  <c r="AF210" i="22"/>
  <c r="BF210" i="22" s="1"/>
  <c r="BH210" i="22" s="1"/>
  <c r="AE210" i="22"/>
  <c r="AD210" i="22"/>
  <c r="AC210" i="22"/>
  <c r="AB210" i="22"/>
  <c r="AA210" i="22"/>
  <c r="L210" i="22"/>
  <c r="J210" i="22"/>
  <c r="BE208" i="22"/>
  <c r="BD208" i="22"/>
  <c r="BC208" i="22"/>
  <c r="BB208" i="22"/>
  <c r="BA208" i="22"/>
  <c r="AZ208" i="22"/>
  <c r="AY208" i="22"/>
  <c r="AX208" i="22"/>
  <c r="AW208" i="22"/>
  <c r="AV208" i="22"/>
  <c r="AU208" i="22"/>
  <c r="AT208" i="22"/>
  <c r="AS208" i="22"/>
  <c r="AR208" i="22"/>
  <c r="AQ208" i="22"/>
  <c r="AP208" i="22"/>
  <c r="AO208" i="22"/>
  <c r="AN208" i="22"/>
  <c r="AM208" i="22"/>
  <c r="AL208" i="22"/>
  <c r="AK208" i="22"/>
  <c r="AJ208" i="22"/>
  <c r="AI208" i="22"/>
  <c r="AH208" i="22"/>
  <c r="AG208" i="22"/>
  <c r="AF208" i="22"/>
  <c r="BF208" i="22" s="1"/>
  <c r="BH208" i="22" s="1"/>
  <c r="AE208" i="22"/>
  <c r="AD208" i="22"/>
  <c r="AC208" i="22"/>
  <c r="AB208" i="22"/>
  <c r="AA208" i="22"/>
  <c r="L208" i="22"/>
  <c r="J208" i="22"/>
  <c r="BE206" i="22"/>
  <c r="BD206" i="22"/>
  <c r="BC206" i="22"/>
  <c r="BB206" i="22"/>
  <c r="BA206" i="22"/>
  <c r="AZ206" i="22"/>
  <c r="AY206" i="22"/>
  <c r="AX206" i="22"/>
  <c r="AW206" i="22"/>
  <c r="AV206" i="22"/>
  <c r="AU206" i="22"/>
  <c r="AT206" i="22"/>
  <c r="AS206" i="22"/>
  <c r="AR206" i="22"/>
  <c r="AQ206" i="22"/>
  <c r="AP206" i="22"/>
  <c r="AO206" i="22"/>
  <c r="AN206" i="22"/>
  <c r="AM206" i="22"/>
  <c r="AL206" i="22"/>
  <c r="AK206" i="22"/>
  <c r="AJ206" i="22"/>
  <c r="AI206" i="22"/>
  <c r="AH206" i="22"/>
  <c r="BF206" i="22" s="1"/>
  <c r="BH206" i="22" s="1"/>
  <c r="AG206" i="22"/>
  <c r="AF206" i="22"/>
  <c r="AE206" i="22"/>
  <c r="AD206" i="22"/>
  <c r="AC206" i="22"/>
  <c r="AB206" i="22"/>
  <c r="AA206" i="22"/>
  <c r="L206" i="22"/>
  <c r="J206" i="22"/>
  <c r="BE204" i="22"/>
  <c r="BD204" i="22"/>
  <c r="BC204" i="22"/>
  <c r="BB204" i="22"/>
  <c r="BA204" i="22"/>
  <c r="AZ204" i="22"/>
  <c r="AY204" i="22"/>
  <c r="AX204" i="22"/>
  <c r="AW204" i="22"/>
  <c r="AV204" i="22"/>
  <c r="AU204" i="22"/>
  <c r="AT204" i="22"/>
  <c r="AS204" i="22"/>
  <c r="AR204" i="22"/>
  <c r="AQ204" i="22"/>
  <c r="AP204" i="22"/>
  <c r="AO204" i="22"/>
  <c r="AN204" i="22"/>
  <c r="AM204" i="22"/>
  <c r="AL204" i="22"/>
  <c r="AK204" i="22"/>
  <c r="AJ204" i="22"/>
  <c r="AI204" i="22"/>
  <c r="AH204" i="22"/>
  <c r="AG204" i="22"/>
  <c r="AF204" i="22"/>
  <c r="BF204" i="22" s="1"/>
  <c r="BH204" i="22" s="1"/>
  <c r="AE204" i="22"/>
  <c r="AD204" i="22"/>
  <c r="AC204" i="22"/>
  <c r="AB204" i="22"/>
  <c r="AA204" i="22"/>
  <c r="L204" i="22"/>
  <c r="J204" i="22"/>
  <c r="BH202" i="22"/>
  <c r="BE202" i="22"/>
  <c r="BD202" i="22"/>
  <c r="BC202" i="22"/>
  <c r="BB202" i="22"/>
  <c r="BA202" i="22"/>
  <c r="AZ202" i="22"/>
  <c r="AY202" i="22"/>
  <c r="AX202" i="22"/>
  <c r="AW202" i="22"/>
  <c r="AV202" i="22"/>
  <c r="AU202" i="22"/>
  <c r="AT202" i="22"/>
  <c r="AS202" i="22"/>
  <c r="AR202" i="22"/>
  <c r="AQ202" i="22"/>
  <c r="AP202" i="22"/>
  <c r="AO202" i="22"/>
  <c r="AN202" i="22"/>
  <c r="AM202" i="22"/>
  <c r="AL202" i="22"/>
  <c r="AK202" i="22"/>
  <c r="AJ202" i="22"/>
  <c r="AI202" i="22"/>
  <c r="AH202" i="22"/>
  <c r="AG202" i="22"/>
  <c r="AF202" i="22"/>
  <c r="BF202" i="22" s="1"/>
  <c r="AE202" i="22"/>
  <c r="AD202" i="22"/>
  <c r="AC202" i="22"/>
  <c r="AB202" i="22"/>
  <c r="AA202" i="22"/>
  <c r="L202" i="22"/>
  <c r="J202" i="22"/>
  <c r="BE200" i="22"/>
  <c r="BD200" i="22"/>
  <c r="BC200" i="22"/>
  <c r="BB200" i="22"/>
  <c r="BA200" i="22"/>
  <c r="AZ200" i="22"/>
  <c r="AY200" i="22"/>
  <c r="AX200" i="22"/>
  <c r="AW200" i="22"/>
  <c r="AV200" i="22"/>
  <c r="AU200" i="22"/>
  <c r="AT200" i="22"/>
  <c r="AS200" i="22"/>
  <c r="AR200" i="22"/>
  <c r="AQ200" i="22"/>
  <c r="AP200" i="22"/>
  <c r="AO200" i="22"/>
  <c r="AN200" i="22"/>
  <c r="AM200" i="22"/>
  <c r="AL200" i="22"/>
  <c r="AK200" i="22"/>
  <c r="AJ200" i="22"/>
  <c r="AI200" i="22"/>
  <c r="AH200" i="22"/>
  <c r="BF200" i="22" s="1"/>
  <c r="BH200" i="22" s="1"/>
  <c r="AG200" i="22"/>
  <c r="AF200" i="22"/>
  <c r="AE200" i="22"/>
  <c r="AD200" i="22"/>
  <c r="AC200" i="22"/>
  <c r="AB200" i="22"/>
  <c r="AA200" i="22"/>
  <c r="L200" i="22"/>
  <c r="J200" i="22"/>
  <c r="BE198" i="22"/>
  <c r="BD198" i="22"/>
  <c r="BC198" i="22"/>
  <c r="BB198" i="22"/>
  <c r="BA198" i="22"/>
  <c r="AZ198" i="22"/>
  <c r="AY198" i="22"/>
  <c r="AX198" i="22"/>
  <c r="AW198" i="22"/>
  <c r="AV198" i="22"/>
  <c r="AU198" i="22"/>
  <c r="AT198" i="22"/>
  <c r="AS198" i="22"/>
  <c r="AR198" i="22"/>
  <c r="AQ198" i="22"/>
  <c r="AP198" i="22"/>
  <c r="AO198" i="22"/>
  <c r="AN198" i="22"/>
  <c r="AM198" i="22"/>
  <c r="AL198" i="22"/>
  <c r="AK198" i="22"/>
  <c r="AJ198" i="22"/>
  <c r="AI198" i="22"/>
  <c r="AH198" i="22"/>
  <c r="AG198" i="22"/>
  <c r="BF198" i="22" s="1"/>
  <c r="BH198" i="22" s="1"/>
  <c r="AF198" i="22"/>
  <c r="AE198" i="22"/>
  <c r="AD198" i="22"/>
  <c r="AC198" i="22"/>
  <c r="AB198" i="22"/>
  <c r="AA198" i="22"/>
  <c r="L198" i="22"/>
  <c r="J198" i="22"/>
  <c r="BE196" i="22"/>
  <c r="BD196" i="22"/>
  <c r="BC196" i="22"/>
  <c r="BB196" i="22"/>
  <c r="BA196" i="22"/>
  <c r="AZ196" i="22"/>
  <c r="AY196" i="22"/>
  <c r="AX196" i="22"/>
  <c r="AW196" i="22"/>
  <c r="AV196" i="22"/>
  <c r="AU196" i="22"/>
  <c r="AT196" i="22"/>
  <c r="AS196" i="22"/>
  <c r="AR196" i="22"/>
  <c r="AQ196" i="22"/>
  <c r="AP196" i="22"/>
  <c r="AO196" i="22"/>
  <c r="AN196" i="22"/>
  <c r="AM196" i="22"/>
  <c r="AL196" i="22"/>
  <c r="AK196" i="22"/>
  <c r="AJ196" i="22"/>
  <c r="AI196" i="22"/>
  <c r="AH196" i="22"/>
  <c r="AG196" i="22"/>
  <c r="AF196" i="22"/>
  <c r="BF196" i="22" s="1"/>
  <c r="BH196" i="22" s="1"/>
  <c r="AE196" i="22"/>
  <c r="AD196" i="22"/>
  <c r="AC196" i="22"/>
  <c r="AB196" i="22"/>
  <c r="AA196" i="22"/>
  <c r="L196" i="22"/>
  <c r="J196" i="22"/>
  <c r="BE194" i="22"/>
  <c r="BD194" i="22"/>
  <c r="BC194" i="22"/>
  <c r="BB194" i="22"/>
  <c r="BA194" i="22"/>
  <c r="AZ194" i="22"/>
  <c r="AY194" i="22"/>
  <c r="AX194" i="22"/>
  <c r="AW194" i="22"/>
  <c r="AV194" i="22"/>
  <c r="AU194" i="22"/>
  <c r="AT194" i="22"/>
  <c r="AS194" i="22"/>
  <c r="AR194" i="22"/>
  <c r="AQ194" i="22"/>
  <c r="AP194" i="22"/>
  <c r="AO194" i="22"/>
  <c r="AN194" i="22"/>
  <c r="AM194" i="22"/>
  <c r="AL194" i="22"/>
  <c r="AK194" i="22"/>
  <c r="AJ194" i="22"/>
  <c r="AI194" i="22"/>
  <c r="AH194" i="22"/>
  <c r="AG194" i="22"/>
  <c r="BF194" i="22" s="1"/>
  <c r="BH194" i="22" s="1"/>
  <c r="AF194" i="22"/>
  <c r="AE194" i="22"/>
  <c r="AD194" i="22"/>
  <c r="AC194" i="22"/>
  <c r="AB194" i="22"/>
  <c r="AA194" i="22"/>
  <c r="L194" i="22"/>
  <c r="J194" i="22"/>
  <c r="BE192" i="22"/>
  <c r="BD192" i="22"/>
  <c r="BC192" i="22"/>
  <c r="BB192" i="22"/>
  <c r="BA192" i="22"/>
  <c r="AZ192" i="22"/>
  <c r="AY192" i="22"/>
  <c r="AX192" i="22"/>
  <c r="AW192" i="22"/>
  <c r="AV192" i="22"/>
  <c r="AU192" i="22"/>
  <c r="AT192" i="22"/>
  <c r="AS192" i="22"/>
  <c r="AR192" i="22"/>
  <c r="AQ192" i="22"/>
  <c r="AP192" i="22"/>
  <c r="AO192" i="22"/>
  <c r="AN192" i="22"/>
  <c r="AM192" i="22"/>
  <c r="AL192" i="22"/>
  <c r="AK192" i="22"/>
  <c r="AJ192" i="22"/>
  <c r="AI192" i="22"/>
  <c r="AH192" i="22"/>
  <c r="BF192" i="22" s="1"/>
  <c r="BH192" i="22" s="1"/>
  <c r="AG192" i="22"/>
  <c r="AF192" i="22"/>
  <c r="AE192" i="22"/>
  <c r="AD192" i="22"/>
  <c r="AC192" i="22"/>
  <c r="AB192" i="22"/>
  <c r="AA192" i="22"/>
  <c r="L192" i="22"/>
  <c r="J192" i="22"/>
  <c r="BE190" i="22"/>
  <c r="BD190" i="22"/>
  <c r="BC190" i="22"/>
  <c r="BB190" i="22"/>
  <c r="BA190" i="22"/>
  <c r="AZ190" i="22"/>
  <c r="AY190" i="22"/>
  <c r="AX190" i="22"/>
  <c r="AW190" i="22"/>
  <c r="AV190" i="22"/>
  <c r="AU190" i="22"/>
  <c r="AT190" i="22"/>
  <c r="AS190" i="22"/>
  <c r="AR190" i="22"/>
  <c r="AQ190" i="22"/>
  <c r="AP190" i="22"/>
  <c r="AO190" i="22"/>
  <c r="AN190" i="22"/>
  <c r="AM190" i="22"/>
  <c r="AL190" i="22"/>
  <c r="AK190" i="22"/>
  <c r="AJ190" i="22"/>
  <c r="AI190" i="22"/>
  <c r="AH190" i="22"/>
  <c r="AG190" i="22"/>
  <c r="AF190" i="22"/>
  <c r="BF190" i="22" s="1"/>
  <c r="BH190" i="22" s="1"/>
  <c r="AE190" i="22"/>
  <c r="AD190" i="22"/>
  <c r="AC190" i="22"/>
  <c r="AB190" i="22"/>
  <c r="AA190" i="22"/>
  <c r="L190" i="22"/>
  <c r="J190" i="22"/>
  <c r="BE188" i="22"/>
  <c r="BD188" i="22"/>
  <c r="BC188" i="22"/>
  <c r="BB188" i="22"/>
  <c r="BA188" i="22"/>
  <c r="AZ188" i="22"/>
  <c r="AY188" i="22"/>
  <c r="AX188" i="22"/>
  <c r="AW188" i="22"/>
  <c r="AV188" i="22"/>
  <c r="AU188" i="22"/>
  <c r="AT188" i="22"/>
  <c r="AS188" i="22"/>
  <c r="AR188" i="22"/>
  <c r="AQ188" i="22"/>
  <c r="AP188" i="22"/>
  <c r="AO188" i="22"/>
  <c r="AN188" i="22"/>
  <c r="AM188" i="22"/>
  <c r="AL188" i="22"/>
  <c r="AK188" i="22"/>
  <c r="AJ188" i="22"/>
  <c r="AI188" i="22"/>
  <c r="AH188" i="22"/>
  <c r="AG188" i="22"/>
  <c r="AF188" i="22"/>
  <c r="BF188" i="22" s="1"/>
  <c r="BH188" i="22" s="1"/>
  <c r="AE188" i="22"/>
  <c r="AD188" i="22"/>
  <c r="AC188" i="22"/>
  <c r="AB188" i="22"/>
  <c r="AA188" i="22"/>
  <c r="L188" i="22"/>
  <c r="J188" i="22"/>
  <c r="BE186" i="22"/>
  <c r="BD186" i="22"/>
  <c r="BC186" i="22"/>
  <c r="BB186" i="22"/>
  <c r="BA186" i="22"/>
  <c r="AZ186" i="22"/>
  <c r="AY186" i="22"/>
  <c r="AX186" i="22"/>
  <c r="AW186" i="22"/>
  <c r="AV186" i="22"/>
  <c r="AU186" i="22"/>
  <c r="AT186" i="22"/>
  <c r="AS186" i="22"/>
  <c r="AR186" i="22"/>
  <c r="AQ186" i="22"/>
  <c r="AP186" i="22"/>
  <c r="AO186" i="22"/>
  <c r="AN186" i="22"/>
  <c r="AM186" i="22"/>
  <c r="AL186" i="22"/>
  <c r="AK186" i="22"/>
  <c r="AJ186" i="22"/>
  <c r="AI186" i="22"/>
  <c r="AH186" i="22"/>
  <c r="AG186" i="22"/>
  <c r="AF186" i="22"/>
  <c r="BF186" i="22" s="1"/>
  <c r="BH186" i="22" s="1"/>
  <c r="AE186" i="22"/>
  <c r="AD186" i="22"/>
  <c r="AC186" i="22"/>
  <c r="AB186" i="22"/>
  <c r="AA186" i="22"/>
  <c r="L186" i="22"/>
  <c r="J186" i="22"/>
  <c r="BE184" i="22"/>
  <c r="BD184" i="22"/>
  <c r="BC184" i="22"/>
  <c r="BB184" i="22"/>
  <c r="BA184" i="22"/>
  <c r="AZ184" i="22"/>
  <c r="AY184" i="22"/>
  <c r="AX184" i="22"/>
  <c r="AW184" i="22"/>
  <c r="AV184" i="22"/>
  <c r="AU184" i="22"/>
  <c r="AT184" i="22"/>
  <c r="AS184" i="22"/>
  <c r="AR184" i="22"/>
  <c r="AQ184" i="22"/>
  <c r="AP184" i="22"/>
  <c r="AO184" i="22"/>
  <c r="AN184" i="22"/>
  <c r="AM184" i="22"/>
  <c r="AL184" i="22"/>
  <c r="AK184" i="22"/>
  <c r="AJ184" i="22"/>
  <c r="AI184" i="22"/>
  <c r="AH184" i="22"/>
  <c r="AG184" i="22"/>
  <c r="AF184" i="22"/>
  <c r="BF184" i="22" s="1"/>
  <c r="BH184" i="22" s="1"/>
  <c r="AE184" i="22"/>
  <c r="AD184" i="22"/>
  <c r="AC184" i="22"/>
  <c r="AB184" i="22"/>
  <c r="AA184" i="22"/>
  <c r="L184" i="22"/>
  <c r="J184" i="22"/>
  <c r="BE182" i="22"/>
  <c r="BD182" i="22"/>
  <c r="BC182" i="22"/>
  <c r="BB182" i="22"/>
  <c r="BA182" i="22"/>
  <c r="AZ182" i="22"/>
  <c r="AY182" i="22"/>
  <c r="AX182" i="22"/>
  <c r="AW182" i="22"/>
  <c r="AV182" i="22"/>
  <c r="AU182" i="22"/>
  <c r="AT182" i="22"/>
  <c r="AS182" i="22"/>
  <c r="AR182" i="22"/>
  <c r="AQ182" i="22"/>
  <c r="AP182" i="22"/>
  <c r="AO182" i="22"/>
  <c r="AN182" i="22"/>
  <c r="AM182" i="22"/>
  <c r="AL182" i="22"/>
  <c r="AK182" i="22"/>
  <c r="AJ182" i="22"/>
  <c r="AI182" i="22"/>
  <c r="AH182" i="22"/>
  <c r="BF182" i="22" s="1"/>
  <c r="BH182" i="22" s="1"/>
  <c r="AG182" i="22"/>
  <c r="AF182" i="22"/>
  <c r="AE182" i="22"/>
  <c r="AD182" i="22"/>
  <c r="AC182" i="22"/>
  <c r="AB182" i="22"/>
  <c r="AA182" i="22"/>
  <c r="L182" i="22"/>
  <c r="J182" i="22"/>
  <c r="BE180" i="22"/>
  <c r="BD180" i="22"/>
  <c r="BC180" i="22"/>
  <c r="BB180" i="22"/>
  <c r="BA180" i="22"/>
  <c r="AZ180" i="22"/>
  <c r="AY180" i="22"/>
  <c r="AX180" i="22"/>
  <c r="AW180" i="22"/>
  <c r="AV180" i="22"/>
  <c r="AU180" i="22"/>
  <c r="AT180" i="22"/>
  <c r="AS180" i="22"/>
  <c r="AR180" i="22"/>
  <c r="AQ180" i="22"/>
  <c r="AP180" i="22"/>
  <c r="AO180" i="22"/>
  <c r="AN180" i="22"/>
  <c r="AM180" i="22"/>
  <c r="AL180" i="22"/>
  <c r="AK180" i="22"/>
  <c r="AJ180" i="22"/>
  <c r="AI180" i="22"/>
  <c r="AH180" i="22"/>
  <c r="AG180" i="22"/>
  <c r="AF180" i="22"/>
  <c r="BF180" i="22" s="1"/>
  <c r="BH180" i="22" s="1"/>
  <c r="AE180" i="22"/>
  <c r="AD180" i="22"/>
  <c r="AC180" i="22"/>
  <c r="AB180" i="22"/>
  <c r="AA180" i="22"/>
  <c r="L180" i="22"/>
  <c r="J180" i="22"/>
  <c r="BE178" i="22"/>
  <c r="BD178" i="22"/>
  <c r="BC178" i="22"/>
  <c r="BB178" i="22"/>
  <c r="BA178" i="22"/>
  <c r="AZ178" i="22"/>
  <c r="AY178" i="22"/>
  <c r="AX178" i="22"/>
  <c r="AW178" i="22"/>
  <c r="AV178" i="22"/>
  <c r="AU178" i="22"/>
  <c r="AT178" i="22"/>
  <c r="AS178" i="22"/>
  <c r="AR178" i="22"/>
  <c r="AQ178" i="22"/>
  <c r="AP178" i="22"/>
  <c r="AO178" i="22"/>
  <c r="AN178" i="22"/>
  <c r="AM178" i="22"/>
  <c r="AL178" i="22"/>
  <c r="AK178" i="22"/>
  <c r="AJ178" i="22"/>
  <c r="AI178" i="22"/>
  <c r="AH178" i="22"/>
  <c r="AG178" i="22"/>
  <c r="AF178" i="22"/>
  <c r="BF178" i="22" s="1"/>
  <c r="BH178" i="22" s="1"/>
  <c r="AE178" i="22"/>
  <c r="AD178" i="22"/>
  <c r="AC178" i="22"/>
  <c r="AB178" i="22"/>
  <c r="AA178" i="22"/>
  <c r="L178" i="22"/>
  <c r="J178" i="22"/>
  <c r="BE176" i="22"/>
  <c r="BD176" i="22"/>
  <c r="BC176" i="22"/>
  <c r="BB176" i="22"/>
  <c r="BA176" i="22"/>
  <c r="AZ176" i="22"/>
  <c r="AY176" i="22"/>
  <c r="AX176" i="22"/>
  <c r="AW176" i="22"/>
  <c r="AV176" i="22"/>
  <c r="AU176" i="22"/>
  <c r="AT176" i="22"/>
  <c r="AS176" i="22"/>
  <c r="AR176" i="22"/>
  <c r="AQ176" i="22"/>
  <c r="AP176" i="22"/>
  <c r="AO176" i="22"/>
  <c r="AN176" i="22"/>
  <c r="AM176" i="22"/>
  <c r="AL176" i="22"/>
  <c r="AK176" i="22"/>
  <c r="AJ176" i="22"/>
  <c r="AI176" i="22"/>
  <c r="AH176" i="22"/>
  <c r="BF176" i="22" s="1"/>
  <c r="BH176" i="22" s="1"/>
  <c r="AG176" i="22"/>
  <c r="AF176" i="22"/>
  <c r="AE176" i="22"/>
  <c r="AD176" i="22"/>
  <c r="AC176" i="22"/>
  <c r="AB176" i="22"/>
  <c r="AA176" i="22"/>
  <c r="L176" i="22"/>
  <c r="J176" i="22"/>
  <c r="BE174" i="22"/>
  <c r="BD174" i="22"/>
  <c r="BC174" i="22"/>
  <c r="BB174" i="22"/>
  <c r="BA174" i="22"/>
  <c r="AZ174" i="22"/>
  <c r="AY174" i="22"/>
  <c r="AX174" i="22"/>
  <c r="AW174" i="22"/>
  <c r="AV174" i="22"/>
  <c r="AU174" i="22"/>
  <c r="AT174" i="22"/>
  <c r="AS174" i="22"/>
  <c r="AR174" i="22"/>
  <c r="AQ174" i="22"/>
  <c r="AP174" i="22"/>
  <c r="AO174" i="22"/>
  <c r="AN174" i="22"/>
  <c r="AM174" i="22"/>
  <c r="AL174" i="22"/>
  <c r="AK174" i="22"/>
  <c r="AJ174" i="22"/>
  <c r="AI174" i="22"/>
  <c r="AH174" i="22"/>
  <c r="AG174" i="22"/>
  <c r="BF174" i="22" s="1"/>
  <c r="BH174" i="22" s="1"/>
  <c r="AF174" i="22"/>
  <c r="AE174" i="22"/>
  <c r="AD174" i="22"/>
  <c r="AC174" i="22"/>
  <c r="AB174" i="22"/>
  <c r="AA174" i="22"/>
  <c r="L174" i="22"/>
  <c r="J174" i="22"/>
  <c r="BE172" i="22"/>
  <c r="BD172" i="22"/>
  <c r="BC172" i="22"/>
  <c r="BB172" i="22"/>
  <c r="BA172" i="22"/>
  <c r="AZ172" i="22"/>
  <c r="AY172" i="22"/>
  <c r="AX172" i="22"/>
  <c r="AW172" i="22"/>
  <c r="AV172" i="22"/>
  <c r="AU172" i="22"/>
  <c r="AT172" i="22"/>
  <c r="AS172" i="22"/>
  <c r="AR172" i="22"/>
  <c r="AQ172" i="22"/>
  <c r="AP172" i="22"/>
  <c r="AO172" i="22"/>
  <c r="AN172" i="22"/>
  <c r="AM172" i="22"/>
  <c r="AL172" i="22"/>
  <c r="AK172" i="22"/>
  <c r="AJ172" i="22"/>
  <c r="AI172" i="22"/>
  <c r="AH172" i="22"/>
  <c r="AG172" i="22"/>
  <c r="AF172" i="22"/>
  <c r="BF172" i="22" s="1"/>
  <c r="BH172" i="22" s="1"/>
  <c r="AE172" i="22"/>
  <c r="AD172" i="22"/>
  <c r="AC172" i="22"/>
  <c r="AB172" i="22"/>
  <c r="AA172" i="22"/>
  <c r="L172" i="22"/>
  <c r="J172" i="22"/>
  <c r="BE170" i="22"/>
  <c r="BD170" i="22"/>
  <c r="BC170" i="22"/>
  <c r="BB170" i="22"/>
  <c r="BA170" i="22"/>
  <c r="AZ170" i="22"/>
  <c r="AY170" i="22"/>
  <c r="AX170" i="22"/>
  <c r="AW170" i="22"/>
  <c r="AV170" i="22"/>
  <c r="AU170" i="22"/>
  <c r="AT170" i="22"/>
  <c r="AS170" i="22"/>
  <c r="AR170" i="22"/>
  <c r="AQ170" i="22"/>
  <c r="AP170" i="22"/>
  <c r="AO170" i="22"/>
  <c r="AN170" i="22"/>
  <c r="AM170" i="22"/>
  <c r="AL170" i="22"/>
  <c r="AK170" i="22"/>
  <c r="AJ170" i="22"/>
  <c r="AI170" i="22"/>
  <c r="AH170" i="22"/>
  <c r="AG170" i="22"/>
  <c r="BF170" i="22" s="1"/>
  <c r="BH170" i="22" s="1"/>
  <c r="AF170" i="22"/>
  <c r="AE170" i="22"/>
  <c r="AD170" i="22"/>
  <c r="AC170" i="22"/>
  <c r="AB170" i="22"/>
  <c r="AA170" i="22"/>
  <c r="L170" i="22"/>
  <c r="J170" i="22"/>
  <c r="BE168" i="22"/>
  <c r="BD168" i="22"/>
  <c r="BC168" i="22"/>
  <c r="BB168" i="22"/>
  <c r="BA168" i="22"/>
  <c r="AZ168" i="22"/>
  <c r="AY168" i="22"/>
  <c r="AX168" i="22"/>
  <c r="AW168" i="22"/>
  <c r="AV168" i="22"/>
  <c r="AU168" i="22"/>
  <c r="AT168" i="22"/>
  <c r="AS168" i="22"/>
  <c r="AR168" i="22"/>
  <c r="AQ168" i="22"/>
  <c r="AP168" i="22"/>
  <c r="AO168" i="22"/>
  <c r="AN168" i="22"/>
  <c r="AM168" i="22"/>
  <c r="AL168" i="22"/>
  <c r="AK168" i="22"/>
  <c r="AJ168" i="22"/>
  <c r="AI168" i="22"/>
  <c r="AH168" i="22"/>
  <c r="BF168" i="22" s="1"/>
  <c r="BH168" i="22" s="1"/>
  <c r="AG168" i="22"/>
  <c r="AF168" i="22"/>
  <c r="AE168" i="22"/>
  <c r="AD168" i="22"/>
  <c r="AC168" i="22"/>
  <c r="AB168" i="22"/>
  <c r="AA168" i="22"/>
  <c r="L168" i="22"/>
  <c r="J168" i="22"/>
  <c r="BE166" i="22"/>
  <c r="BD166" i="22"/>
  <c r="BC166" i="22"/>
  <c r="BB166" i="22"/>
  <c r="BA166" i="22"/>
  <c r="AZ166" i="22"/>
  <c r="AY166" i="22"/>
  <c r="AX166" i="22"/>
  <c r="AW166" i="22"/>
  <c r="AV166" i="22"/>
  <c r="AU166" i="22"/>
  <c r="AT166" i="22"/>
  <c r="AS166" i="22"/>
  <c r="AR166" i="22"/>
  <c r="AQ166" i="22"/>
  <c r="AP166" i="22"/>
  <c r="AO166" i="22"/>
  <c r="AN166" i="22"/>
  <c r="AM166" i="22"/>
  <c r="AL166" i="22"/>
  <c r="AK166" i="22"/>
  <c r="AJ166" i="22"/>
  <c r="AI166" i="22"/>
  <c r="AH166" i="22"/>
  <c r="AG166" i="22"/>
  <c r="AF166" i="22"/>
  <c r="BF166" i="22" s="1"/>
  <c r="BH166" i="22" s="1"/>
  <c r="AE166" i="22"/>
  <c r="AD166" i="22"/>
  <c r="AC166" i="22"/>
  <c r="AB166" i="22"/>
  <c r="AA166" i="22"/>
  <c r="L166" i="22"/>
  <c r="J166" i="22"/>
  <c r="BE164" i="22"/>
  <c r="BD164" i="22"/>
  <c r="BC164" i="22"/>
  <c r="BB164" i="22"/>
  <c r="BA164" i="22"/>
  <c r="AZ164" i="22"/>
  <c r="AY164" i="22"/>
  <c r="AX164" i="22"/>
  <c r="AW164" i="22"/>
  <c r="AV164" i="22"/>
  <c r="AU164" i="22"/>
  <c r="AT164" i="22"/>
  <c r="AS164" i="22"/>
  <c r="AR164" i="22"/>
  <c r="AQ164" i="22"/>
  <c r="AP164" i="22"/>
  <c r="AO164" i="22"/>
  <c r="AN164" i="22"/>
  <c r="AM164" i="22"/>
  <c r="AL164" i="22"/>
  <c r="AK164" i="22"/>
  <c r="AJ164" i="22"/>
  <c r="AI164" i="22"/>
  <c r="AH164" i="22"/>
  <c r="AG164" i="22"/>
  <c r="AF164" i="22"/>
  <c r="BF164" i="22" s="1"/>
  <c r="BH164" i="22" s="1"/>
  <c r="AE164" i="22"/>
  <c r="AD164" i="22"/>
  <c r="AC164" i="22"/>
  <c r="AB164" i="22"/>
  <c r="AA164" i="22"/>
  <c r="L164" i="22"/>
  <c r="J164" i="22"/>
  <c r="BE162" i="22"/>
  <c r="BD162" i="22"/>
  <c r="BC162" i="22"/>
  <c r="BB162" i="22"/>
  <c r="BA162" i="22"/>
  <c r="AZ162" i="22"/>
  <c r="AY162" i="22"/>
  <c r="AX162" i="22"/>
  <c r="AW162" i="22"/>
  <c r="AV162" i="22"/>
  <c r="AU162" i="22"/>
  <c r="AT162" i="22"/>
  <c r="AS162" i="22"/>
  <c r="AR162" i="22"/>
  <c r="AQ162" i="22"/>
  <c r="AP162" i="22"/>
  <c r="AO162" i="22"/>
  <c r="AN162" i="22"/>
  <c r="AM162" i="22"/>
  <c r="AL162" i="22"/>
  <c r="AK162" i="22"/>
  <c r="AJ162" i="22"/>
  <c r="AI162" i="22"/>
  <c r="AH162" i="22"/>
  <c r="AG162" i="22"/>
  <c r="AF162" i="22"/>
  <c r="BF162" i="22" s="1"/>
  <c r="BH162" i="22" s="1"/>
  <c r="AE162" i="22"/>
  <c r="AD162" i="22"/>
  <c r="AC162" i="22"/>
  <c r="AB162" i="22"/>
  <c r="AA162" i="22"/>
  <c r="L162" i="22"/>
  <c r="J162" i="22"/>
  <c r="BE160" i="22"/>
  <c r="BD160" i="22"/>
  <c r="BC160" i="22"/>
  <c r="BB160" i="22"/>
  <c r="BA160" i="22"/>
  <c r="AZ160" i="22"/>
  <c r="AY160" i="22"/>
  <c r="AX160" i="22"/>
  <c r="AW160" i="22"/>
  <c r="AV160" i="22"/>
  <c r="AU160" i="22"/>
  <c r="AT160" i="22"/>
  <c r="AS160" i="22"/>
  <c r="AR160" i="22"/>
  <c r="AQ160" i="22"/>
  <c r="AP160" i="22"/>
  <c r="AO160" i="22"/>
  <c r="AN160" i="22"/>
  <c r="AM160" i="22"/>
  <c r="AL160" i="22"/>
  <c r="AK160" i="22"/>
  <c r="AJ160" i="22"/>
  <c r="AI160" i="22"/>
  <c r="AH160" i="22"/>
  <c r="AG160" i="22"/>
  <c r="AF160" i="22"/>
  <c r="BF160" i="22" s="1"/>
  <c r="BH160" i="22" s="1"/>
  <c r="AE160" i="22"/>
  <c r="AD160" i="22"/>
  <c r="AC160" i="22"/>
  <c r="AB160" i="22"/>
  <c r="AA160" i="22"/>
  <c r="L160" i="22"/>
  <c r="J160" i="22"/>
  <c r="BE158" i="22"/>
  <c r="BD158" i="22"/>
  <c r="BC158" i="22"/>
  <c r="BB158" i="22"/>
  <c r="BA158" i="22"/>
  <c r="AZ158" i="22"/>
  <c r="AY158" i="22"/>
  <c r="AX158" i="22"/>
  <c r="AW158" i="22"/>
  <c r="AV158" i="22"/>
  <c r="AU158" i="22"/>
  <c r="AT158" i="22"/>
  <c r="AS158" i="22"/>
  <c r="AR158" i="22"/>
  <c r="AQ158" i="22"/>
  <c r="AP158" i="22"/>
  <c r="AO158" i="22"/>
  <c r="AN158" i="22"/>
  <c r="AM158" i="22"/>
  <c r="AL158" i="22"/>
  <c r="AK158" i="22"/>
  <c r="AJ158" i="22"/>
  <c r="AI158" i="22"/>
  <c r="AH158" i="22"/>
  <c r="BF158" i="22" s="1"/>
  <c r="BH158" i="22" s="1"/>
  <c r="AG158" i="22"/>
  <c r="AF158" i="22"/>
  <c r="AE158" i="22"/>
  <c r="AD158" i="22"/>
  <c r="AC158" i="22"/>
  <c r="AB158" i="22"/>
  <c r="AA158" i="22"/>
  <c r="L158" i="22"/>
  <c r="J158" i="22"/>
  <c r="BE156" i="22"/>
  <c r="BD156" i="22"/>
  <c r="BC156" i="22"/>
  <c r="BB156" i="22"/>
  <c r="BA156" i="22"/>
  <c r="AZ156" i="22"/>
  <c r="AY156" i="22"/>
  <c r="AX156" i="22"/>
  <c r="AW156" i="22"/>
  <c r="AV156" i="22"/>
  <c r="AU156" i="22"/>
  <c r="AT156" i="22"/>
  <c r="AS156" i="22"/>
  <c r="AR156" i="22"/>
  <c r="AQ156" i="22"/>
  <c r="AP156" i="22"/>
  <c r="AO156" i="22"/>
  <c r="AN156" i="22"/>
  <c r="AM156" i="22"/>
  <c r="AL156" i="22"/>
  <c r="AK156" i="22"/>
  <c r="AJ156" i="22"/>
  <c r="AI156" i="22"/>
  <c r="AH156" i="22"/>
  <c r="AG156" i="22"/>
  <c r="AF156" i="22"/>
  <c r="BF156" i="22" s="1"/>
  <c r="BH156" i="22" s="1"/>
  <c r="AE156" i="22"/>
  <c r="AD156" i="22"/>
  <c r="AC156" i="22"/>
  <c r="AB156" i="22"/>
  <c r="AA156" i="22"/>
  <c r="L156" i="22"/>
  <c r="J156" i="22"/>
  <c r="BE154" i="22"/>
  <c r="BD154" i="22"/>
  <c r="BC154" i="22"/>
  <c r="BB154" i="22"/>
  <c r="BA154" i="22"/>
  <c r="AZ154" i="22"/>
  <c r="AY154" i="22"/>
  <c r="AX154" i="22"/>
  <c r="AW154" i="22"/>
  <c r="AV154" i="22"/>
  <c r="AU154" i="22"/>
  <c r="AT154" i="22"/>
  <c r="AS154" i="22"/>
  <c r="AR154" i="22"/>
  <c r="AQ154" i="22"/>
  <c r="AP154" i="22"/>
  <c r="AO154" i="22"/>
  <c r="AN154" i="22"/>
  <c r="AM154" i="22"/>
  <c r="AL154" i="22"/>
  <c r="AK154" i="22"/>
  <c r="AJ154" i="22"/>
  <c r="AI154" i="22"/>
  <c r="AH154" i="22"/>
  <c r="AG154" i="22"/>
  <c r="AF154" i="22"/>
  <c r="BF154" i="22" s="1"/>
  <c r="BH154" i="22" s="1"/>
  <c r="AE154" i="22"/>
  <c r="AD154" i="22"/>
  <c r="AC154" i="22"/>
  <c r="AB154" i="22"/>
  <c r="AA154" i="22"/>
  <c r="L154" i="22"/>
  <c r="J154" i="22"/>
  <c r="BE152" i="22"/>
  <c r="BD152" i="22"/>
  <c r="BC152" i="22"/>
  <c r="BB152" i="22"/>
  <c r="BA152" i="22"/>
  <c r="AZ152" i="22"/>
  <c r="AY152" i="22"/>
  <c r="AX152" i="22"/>
  <c r="AW152" i="22"/>
  <c r="AV152" i="22"/>
  <c r="AU152" i="22"/>
  <c r="AT152" i="22"/>
  <c r="AS152" i="22"/>
  <c r="AR152" i="22"/>
  <c r="AQ152" i="22"/>
  <c r="AP152" i="22"/>
  <c r="AO152" i="22"/>
  <c r="AN152" i="22"/>
  <c r="AM152" i="22"/>
  <c r="AL152" i="22"/>
  <c r="AK152" i="22"/>
  <c r="AJ152" i="22"/>
  <c r="AI152" i="22"/>
  <c r="AH152" i="22"/>
  <c r="BF152" i="22" s="1"/>
  <c r="BH152" i="22" s="1"/>
  <c r="AG152" i="22"/>
  <c r="AF152" i="22"/>
  <c r="AE152" i="22"/>
  <c r="AD152" i="22"/>
  <c r="AC152" i="22"/>
  <c r="AB152" i="22"/>
  <c r="AA152" i="22"/>
  <c r="L152" i="22"/>
  <c r="J152" i="22"/>
  <c r="BE150" i="22"/>
  <c r="BD150" i="22"/>
  <c r="BC150" i="22"/>
  <c r="BB150" i="22"/>
  <c r="BA150" i="22"/>
  <c r="AZ150" i="22"/>
  <c r="AY150" i="22"/>
  <c r="AX150" i="22"/>
  <c r="AW150" i="22"/>
  <c r="AV150" i="22"/>
  <c r="AU150" i="22"/>
  <c r="AT150" i="22"/>
  <c r="AS150" i="22"/>
  <c r="AR150" i="22"/>
  <c r="AQ150" i="22"/>
  <c r="AP150" i="22"/>
  <c r="AO150" i="22"/>
  <c r="AN150" i="22"/>
  <c r="AM150" i="22"/>
  <c r="AL150" i="22"/>
  <c r="AK150" i="22"/>
  <c r="AJ150" i="22"/>
  <c r="AI150" i="22"/>
  <c r="AH150" i="22"/>
  <c r="AG150" i="22"/>
  <c r="BF150" i="22" s="1"/>
  <c r="BH150" i="22" s="1"/>
  <c r="AF150" i="22"/>
  <c r="AE150" i="22"/>
  <c r="AD150" i="22"/>
  <c r="AC150" i="22"/>
  <c r="AB150" i="22"/>
  <c r="AA150" i="22"/>
  <c r="L150" i="22"/>
  <c r="J150" i="22"/>
  <c r="BE148" i="22"/>
  <c r="BD148" i="22"/>
  <c r="BC148" i="22"/>
  <c r="BB148" i="22"/>
  <c r="BA148" i="22"/>
  <c r="AZ148" i="22"/>
  <c r="AY148" i="22"/>
  <c r="AX148" i="22"/>
  <c r="AW148" i="22"/>
  <c r="AV148" i="22"/>
  <c r="AU148" i="22"/>
  <c r="AT148" i="22"/>
  <c r="AS148" i="22"/>
  <c r="AR148" i="22"/>
  <c r="AQ148" i="22"/>
  <c r="AP148" i="22"/>
  <c r="AO148" i="22"/>
  <c r="AN148" i="22"/>
  <c r="AM148" i="22"/>
  <c r="AL148" i="22"/>
  <c r="AK148" i="22"/>
  <c r="AJ148" i="22"/>
  <c r="AI148" i="22"/>
  <c r="AH148" i="22"/>
  <c r="AG148" i="22"/>
  <c r="AF148" i="22"/>
  <c r="BF148" i="22" s="1"/>
  <c r="BH148" i="22" s="1"/>
  <c r="AE148" i="22"/>
  <c r="AD148" i="22"/>
  <c r="AC148" i="22"/>
  <c r="AB148" i="22"/>
  <c r="AA148" i="22"/>
  <c r="L148" i="22"/>
  <c r="J148" i="22"/>
  <c r="BE146" i="22"/>
  <c r="BD146" i="22"/>
  <c r="BC146" i="22"/>
  <c r="BB146" i="22"/>
  <c r="BA146" i="22"/>
  <c r="AZ146" i="22"/>
  <c r="AY146" i="22"/>
  <c r="AX146" i="22"/>
  <c r="AW146" i="22"/>
  <c r="AV146" i="22"/>
  <c r="AU146" i="22"/>
  <c r="AT146" i="22"/>
  <c r="AS146" i="22"/>
  <c r="AR146" i="22"/>
  <c r="AQ146" i="22"/>
  <c r="AP146" i="22"/>
  <c r="AO146" i="22"/>
  <c r="AN146" i="22"/>
  <c r="AM146" i="22"/>
  <c r="AL146" i="22"/>
  <c r="AK146" i="22"/>
  <c r="AJ146" i="22"/>
  <c r="AI146" i="22"/>
  <c r="AH146" i="22"/>
  <c r="AG146" i="22"/>
  <c r="BF146" i="22" s="1"/>
  <c r="BH146" i="22" s="1"/>
  <c r="AF146" i="22"/>
  <c r="AE146" i="22"/>
  <c r="AD146" i="22"/>
  <c r="AC146" i="22"/>
  <c r="AB146" i="22"/>
  <c r="AA146" i="22"/>
  <c r="L146" i="22"/>
  <c r="J146" i="22"/>
  <c r="BE144" i="22"/>
  <c r="BD144" i="22"/>
  <c r="BC144" i="22"/>
  <c r="BB144" i="22"/>
  <c r="BA144" i="22"/>
  <c r="AZ144" i="22"/>
  <c r="AY144" i="22"/>
  <c r="AX144" i="22"/>
  <c r="AW144" i="22"/>
  <c r="AV144" i="22"/>
  <c r="AU144" i="22"/>
  <c r="AT144" i="22"/>
  <c r="AS144" i="22"/>
  <c r="AR144" i="22"/>
  <c r="AQ144" i="22"/>
  <c r="AP144" i="22"/>
  <c r="AO144" i="22"/>
  <c r="AN144" i="22"/>
  <c r="AM144" i="22"/>
  <c r="AL144" i="22"/>
  <c r="AK144" i="22"/>
  <c r="AJ144" i="22"/>
  <c r="AI144" i="22"/>
  <c r="AH144" i="22"/>
  <c r="BF144" i="22" s="1"/>
  <c r="BH144" i="22" s="1"/>
  <c r="AG144" i="22"/>
  <c r="AF144" i="22"/>
  <c r="AE144" i="22"/>
  <c r="AD144" i="22"/>
  <c r="AC144" i="22"/>
  <c r="AB144" i="22"/>
  <c r="AA144" i="22"/>
  <c r="L144" i="22"/>
  <c r="J144" i="22"/>
  <c r="BE142" i="22"/>
  <c r="BD142" i="22"/>
  <c r="BC142" i="22"/>
  <c r="BB142" i="22"/>
  <c r="BA142" i="22"/>
  <c r="AZ142" i="22"/>
  <c r="AY142" i="22"/>
  <c r="AX142" i="22"/>
  <c r="AW142" i="22"/>
  <c r="AV142" i="22"/>
  <c r="AU142" i="22"/>
  <c r="AT142" i="22"/>
  <c r="AS142" i="22"/>
  <c r="AR142" i="22"/>
  <c r="AQ142" i="22"/>
  <c r="AP142" i="22"/>
  <c r="AO142" i="22"/>
  <c r="AN142" i="22"/>
  <c r="AM142" i="22"/>
  <c r="AL142" i="22"/>
  <c r="AK142" i="22"/>
  <c r="AJ142" i="22"/>
  <c r="AI142" i="22"/>
  <c r="AH142" i="22"/>
  <c r="AG142" i="22"/>
  <c r="AF142" i="22"/>
  <c r="BF142" i="22" s="1"/>
  <c r="BH142" i="22" s="1"/>
  <c r="AE142" i="22"/>
  <c r="AD142" i="22"/>
  <c r="AC142" i="22"/>
  <c r="AB142" i="22"/>
  <c r="AA142" i="22"/>
  <c r="L142" i="22"/>
  <c r="J142" i="22"/>
  <c r="BE140" i="22"/>
  <c r="BD140" i="22"/>
  <c r="BC140" i="22"/>
  <c r="BB140" i="22"/>
  <c r="BA140" i="22"/>
  <c r="AZ140" i="22"/>
  <c r="AY140" i="22"/>
  <c r="AX140" i="22"/>
  <c r="AW140" i="22"/>
  <c r="AV140" i="22"/>
  <c r="AU140" i="22"/>
  <c r="AT140" i="22"/>
  <c r="AS140" i="22"/>
  <c r="AR140" i="22"/>
  <c r="AQ140" i="22"/>
  <c r="AP140" i="22"/>
  <c r="AO140" i="22"/>
  <c r="AN140" i="22"/>
  <c r="AM140" i="22"/>
  <c r="AL140" i="22"/>
  <c r="AK140" i="22"/>
  <c r="AJ140" i="22"/>
  <c r="AI140" i="22"/>
  <c r="AH140" i="22"/>
  <c r="AG140" i="22"/>
  <c r="AF140" i="22"/>
  <c r="AE140" i="22"/>
  <c r="AD140" i="22"/>
  <c r="AC140" i="22"/>
  <c r="AB140" i="22"/>
  <c r="AA140" i="22"/>
  <c r="L140" i="22"/>
  <c r="J140" i="22"/>
  <c r="BE138" i="22"/>
  <c r="BD138" i="22"/>
  <c r="BC138" i="22"/>
  <c r="BB138" i="22"/>
  <c r="BA138" i="22"/>
  <c r="AZ138" i="22"/>
  <c r="AY138" i="22"/>
  <c r="AX138" i="22"/>
  <c r="AW138" i="22"/>
  <c r="AV138" i="22"/>
  <c r="AU138" i="22"/>
  <c r="AT138" i="22"/>
  <c r="AS138" i="22"/>
  <c r="AR138" i="22"/>
  <c r="AQ138" i="22"/>
  <c r="AP138" i="22"/>
  <c r="AO138" i="22"/>
  <c r="AN138" i="22"/>
  <c r="AM138" i="22"/>
  <c r="AL138" i="22"/>
  <c r="AK138" i="22"/>
  <c r="AJ138" i="22"/>
  <c r="AI138" i="22"/>
  <c r="AH138" i="22"/>
  <c r="AG138" i="22"/>
  <c r="AF138" i="22"/>
  <c r="BF138" i="22" s="1"/>
  <c r="BH138" i="22" s="1"/>
  <c r="AE138" i="22"/>
  <c r="AD138" i="22"/>
  <c r="AC138" i="22"/>
  <c r="AB138" i="22"/>
  <c r="AA138" i="22"/>
  <c r="L138" i="22"/>
  <c r="J138" i="22"/>
  <c r="BE136" i="22"/>
  <c r="BD136" i="22"/>
  <c r="BC136" i="22"/>
  <c r="BB136" i="22"/>
  <c r="BA136" i="22"/>
  <c r="AZ136" i="22"/>
  <c r="AY136" i="22"/>
  <c r="AX136" i="22"/>
  <c r="AW136" i="22"/>
  <c r="AV136" i="22"/>
  <c r="AU136" i="22"/>
  <c r="AT136" i="22"/>
  <c r="AS136" i="22"/>
  <c r="AR136" i="22"/>
  <c r="AQ136" i="22"/>
  <c r="AP136" i="22"/>
  <c r="AO136" i="22"/>
  <c r="AN136" i="22"/>
  <c r="AM136" i="22"/>
  <c r="AL136" i="22"/>
  <c r="AK136" i="22"/>
  <c r="AJ136" i="22"/>
  <c r="AI136" i="22"/>
  <c r="AH136" i="22"/>
  <c r="AG136" i="22"/>
  <c r="AF136" i="22"/>
  <c r="BF136" i="22" s="1"/>
  <c r="BH136" i="22" s="1"/>
  <c r="AE136" i="22"/>
  <c r="AD136" i="22"/>
  <c r="AC136" i="22"/>
  <c r="AB136" i="22"/>
  <c r="AA136" i="22"/>
  <c r="L136" i="22"/>
  <c r="J136" i="22"/>
  <c r="BE134" i="22"/>
  <c r="BD134" i="22"/>
  <c r="BC134" i="22"/>
  <c r="BB134" i="22"/>
  <c r="BA134" i="22"/>
  <c r="AZ134" i="22"/>
  <c r="AY134" i="22"/>
  <c r="AX134" i="22"/>
  <c r="AW134" i="22"/>
  <c r="AV134" i="22"/>
  <c r="AU134" i="22"/>
  <c r="AT134" i="22"/>
  <c r="AS134" i="22"/>
  <c r="AR134" i="22"/>
  <c r="AQ134" i="22"/>
  <c r="AP134" i="22"/>
  <c r="AO134" i="22"/>
  <c r="AN134" i="22"/>
  <c r="AM134" i="22"/>
  <c r="AL134" i="22"/>
  <c r="AK134" i="22"/>
  <c r="AJ134" i="22"/>
  <c r="AI134" i="22"/>
  <c r="AH134" i="22"/>
  <c r="BF134" i="22" s="1"/>
  <c r="BH134" i="22" s="1"/>
  <c r="AG134" i="22"/>
  <c r="AF134" i="22"/>
  <c r="AE134" i="22"/>
  <c r="AD134" i="22"/>
  <c r="AC134" i="22"/>
  <c r="AB134" i="22"/>
  <c r="AA134" i="22"/>
  <c r="L134" i="22"/>
  <c r="J134" i="22"/>
  <c r="BE132" i="22"/>
  <c r="BD132" i="22"/>
  <c r="BC132" i="22"/>
  <c r="BB132" i="22"/>
  <c r="BA132" i="22"/>
  <c r="AZ132" i="22"/>
  <c r="AY132" i="22"/>
  <c r="AX132" i="22"/>
  <c r="AW132" i="22"/>
  <c r="AV132" i="22"/>
  <c r="AU132" i="22"/>
  <c r="AT132" i="22"/>
  <c r="AS132" i="22"/>
  <c r="AR132" i="22"/>
  <c r="AQ132" i="22"/>
  <c r="AP132" i="22"/>
  <c r="AO132" i="22"/>
  <c r="AN132" i="22"/>
  <c r="AM132" i="22"/>
  <c r="AL132" i="22"/>
  <c r="AK132" i="22"/>
  <c r="AJ132" i="22"/>
  <c r="AI132" i="22"/>
  <c r="AH132" i="22"/>
  <c r="AG132" i="22"/>
  <c r="AF132" i="22"/>
  <c r="BF132" i="22" s="1"/>
  <c r="BH132" i="22" s="1"/>
  <c r="AE132" i="22"/>
  <c r="AD132" i="22"/>
  <c r="AC132" i="22"/>
  <c r="AB132" i="22"/>
  <c r="AA132" i="22"/>
  <c r="L132" i="22"/>
  <c r="J132" i="22"/>
  <c r="BE130" i="22"/>
  <c r="BD130" i="22"/>
  <c r="BC130" i="22"/>
  <c r="BB130" i="22"/>
  <c r="BA130" i="22"/>
  <c r="AZ130" i="22"/>
  <c r="AY130" i="22"/>
  <c r="AX130" i="22"/>
  <c r="AW130" i="22"/>
  <c r="AV130" i="22"/>
  <c r="AU130" i="22"/>
  <c r="AT130" i="22"/>
  <c r="AS130" i="22"/>
  <c r="AR130" i="22"/>
  <c r="AQ130" i="22"/>
  <c r="AP130" i="22"/>
  <c r="AO130" i="22"/>
  <c r="AN130" i="22"/>
  <c r="AM130" i="22"/>
  <c r="AL130" i="22"/>
  <c r="AK130" i="22"/>
  <c r="AJ130" i="22"/>
  <c r="AI130" i="22"/>
  <c r="AH130" i="22"/>
  <c r="AG130" i="22"/>
  <c r="AF130" i="22"/>
  <c r="BF130" i="22" s="1"/>
  <c r="BH130" i="22" s="1"/>
  <c r="AE130" i="22"/>
  <c r="AD130" i="22"/>
  <c r="AC130" i="22"/>
  <c r="AB130" i="22"/>
  <c r="AA130" i="22"/>
  <c r="L130" i="22"/>
  <c r="J130" i="22"/>
  <c r="BE128" i="22"/>
  <c r="BD128" i="22"/>
  <c r="BC128" i="22"/>
  <c r="BB128" i="22"/>
  <c r="BA128" i="22"/>
  <c r="AZ128" i="22"/>
  <c r="AY128" i="22"/>
  <c r="AX128" i="22"/>
  <c r="AW128" i="22"/>
  <c r="AV128" i="22"/>
  <c r="AU128" i="22"/>
  <c r="AT128" i="22"/>
  <c r="AS128" i="22"/>
  <c r="AR128" i="22"/>
  <c r="AQ128" i="22"/>
  <c r="AP128" i="22"/>
  <c r="AO128" i="22"/>
  <c r="AN128" i="22"/>
  <c r="AM128" i="22"/>
  <c r="AL128" i="22"/>
  <c r="AK128" i="22"/>
  <c r="AJ128" i="22"/>
  <c r="AI128" i="22"/>
  <c r="AH128" i="22"/>
  <c r="BF128" i="22" s="1"/>
  <c r="BH128" i="22" s="1"/>
  <c r="AG128" i="22"/>
  <c r="AF128" i="22"/>
  <c r="AE128" i="22"/>
  <c r="AD128" i="22"/>
  <c r="AC128" i="22"/>
  <c r="AB128" i="22"/>
  <c r="AA128" i="22"/>
  <c r="L128" i="22"/>
  <c r="J128" i="22"/>
  <c r="BE126" i="22"/>
  <c r="BD126" i="22"/>
  <c r="BC126" i="22"/>
  <c r="BB126" i="22"/>
  <c r="BA126" i="22"/>
  <c r="AZ126" i="22"/>
  <c r="AY126" i="22"/>
  <c r="AX126" i="22"/>
  <c r="AW126" i="22"/>
  <c r="AV126" i="22"/>
  <c r="AU126" i="22"/>
  <c r="AT126" i="22"/>
  <c r="AS126" i="22"/>
  <c r="AR126" i="22"/>
  <c r="AQ126" i="22"/>
  <c r="AP126" i="22"/>
  <c r="AO126" i="22"/>
  <c r="AN126" i="22"/>
  <c r="AM126" i="22"/>
  <c r="AL126" i="22"/>
  <c r="AK126" i="22"/>
  <c r="AJ126" i="22"/>
  <c r="AI126" i="22"/>
  <c r="AH126" i="22"/>
  <c r="AG126" i="22"/>
  <c r="BF126" i="22" s="1"/>
  <c r="BH126" i="22" s="1"/>
  <c r="AF126" i="22"/>
  <c r="AE126" i="22"/>
  <c r="AD126" i="22"/>
  <c r="AC126" i="22"/>
  <c r="AB126" i="22"/>
  <c r="AA126" i="22"/>
  <c r="L126" i="22"/>
  <c r="J126" i="22"/>
  <c r="BE124" i="22"/>
  <c r="BD124" i="22"/>
  <c r="BC124" i="22"/>
  <c r="BB124" i="22"/>
  <c r="BA124" i="22"/>
  <c r="AZ124" i="22"/>
  <c r="AY124" i="22"/>
  <c r="AX124" i="22"/>
  <c r="AW124" i="22"/>
  <c r="AV124" i="22"/>
  <c r="AU124" i="22"/>
  <c r="AT124" i="22"/>
  <c r="AS124" i="22"/>
  <c r="AR124" i="22"/>
  <c r="AQ124" i="22"/>
  <c r="AP124" i="22"/>
  <c r="AO124" i="22"/>
  <c r="AN124" i="22"/>
  <c r="AM124" i="22"/>
  <c r="AL124" i="22"/>
  <c r="AK124" i="22"/>
  <c r="AJ124" i="22"/>
  <c r="AI124" i="22"/>
  <c r="AH124" i="22"/>
  <c r="AG124" i="22"/>
  <c r="AF124" i="22"/>
  <c r="BF124" i="22" s="1"/>
  <c r="BH124" i="22" s="1"/>
  <c r="AE124" i="22"/>
  <c r="AD124" i="22"/>
  <c r="AC124" i="22"/>
  <c r="AB124" i="22"/>
  <c r="AA124" i="22"/>
  <c r="L124" i="22"/>
  <c r="J124" i="22"/>
  <c r="BE122" i="22"/>
  <c r="BD122" i="22"/>
  <c r="BC122" i="22"/>
  <c r="BB122" i="22"/>
  <c r="BA122" i="22"/>
  <c r="AZ122" i="22"/>
  <c r="AY122" i="22"/>
  <c r="AX122" i="22"/>
  <c r="AW122" i="22"/>
  <c r="AV122" i="22"/>
  <c r="AU122" i="22"/>
  <c r="AT122" i="22"/>
  <c r="AS122" i="22"/>
  <c r="AR122" i="22"/>
  <c r="AQ122" i="22"/>
  <c r="AP122" i="22"/>
  <c r="AO122" i="22"/>
  <c r="AN122" i="22"/>
  <c r="AM122" i="22"/>
  <c r="AL122" i="22"/>
  <c r="AK122" i="22"/>
  <c r="AJ122" i="22"/>
  <c r="AI122" i="22"/>
  <c r="AH122" i="22"/>
  <c r="AG122" i="22"/>
  <c r="BF122" i="22" s="1"/>
  <c r="BH122" i="22" s="1"/>
  <c r="AF122" i="22"/>
  <c r="AE122" i="22"/>
  <c r="AD122" i="22"/>
  <c r="AC122" i="22"/>
  <c r="AB122" i="22"/>
  <c r="AA122" i="22"/>
  <c r="L122" i="22"/>
  <c r="J122" i="22"/>
  <c r="BE120" i="22"/>
  <c r="BD120" i="22"/>
  <c r="BC120" i="22"/>
  <c r="BB120" i="22"/>
  <c r="BA120" i="22"/>
  <c r="AZ120" i="22"/>
  <c r="AY120" i="22"/>
  <c r="AX120" i="22"/>
  <c r="AW120" i="22"/>
  <c r="AV120" i="22"/>
  <c r="AU120" i="22"/>
  <c r="AT120" i="22"/>
  <c r="AS120" i="22"/>
  <c r="AR120" i="22"/>
  <c r="AQ120" i="22"/>
  <c r="AP120" i="22"/>
  <c r="AO120" i="22"/>
  <c r="AN120" i="22"/>
  <c r="AM120" i="22"/>
  <c r="AL120" i="22"/>
  <c r="AK120" i="22"/>
  <c r="AJ120" i="22"/>
  <c r="AI120" i="22"/>
  <c r="AH120" i="22"/>
  <c r="BF120" i="22" s="1"/>
  <c r="BH120" i="22" s="1"/>
  <c r="AG120" i="22"/>
  <c r="AF120" i="22"/>
  <c r="AE120" i="22"/>
  <c r="AD120" i="22"/>
  <c r="AC120" i="22"/>
  <c r="AB120" i="22"/>
  <c r="AA120" i="22"/>
  <c r="L120" i="22"/>
  <c r="J120" i="22"/>
  <c r="BE118" i="22"/>
  <c r="BD118" i="22"/>
  <c r="BC118" i="22"/>
  <c r="BB118" i="22"/>
  <c r="BA118" i="22"/>
  <c r="AZ118" i="22"/>
  <c r="AY118" i="22"/>
  <c r="AX118" i="22"/>
  <c r="AW118" i="22"/>
  <c r="AV118" i="22"/>
  <c r="AU118" i="22"/>
  <c r="AT118" i="22"/>
  <c r="AS118" i="22"/>
  <c r="AR118" i="22"/>
  <c r="AQ118" i="22"/>
  <c r="AP118" i="22"/>
  <c r="AO118" i="22"/>
  <c r="AN118" i="22"/>
  <c r="AM118" i="22"/>
  <c r="AL118" i="22"/>
  <c r="AK118" i="22"/>
  <c r="AJ118" i="22"/>
  <c r="AI118" i="22"/>
  <c r="AH118" i="22"/>
  <c r="AG118" i="22"/>
  <c r="AF118" i="22"/>
  <c r="BF118" i="22" s="1"/>
  <c r="BH118" i="22" s="1"/>
  <c r="AE118" i="22"/>
  <c r="AD118" i="22"/>
  <c r="AC118" i="22"/>
  <c r="AB118" i="22"/>
  <c r="AA118" i="22"/>
  <c r="L118" i="22"/>
  <c r="J118" i="22"/>
  <c r="BE116" i="22"/>
  <c r="BD116" i="22"/>
  <c r="BC116" i="22"/>
  <c r="BB116" i="22"/>
  <c r="BA116" i="22"/>
  <c r="AZ116" i="22"/>
  <c r="AY116" i="22"/>
  <c r="AX116" i="22"/>
  <c r="AW116" i="22"/>
  <c r="AV116" i="22"/>
  <c r="AU116" i="22"/>
  <c r="AT116" i="22"/>
  <c r="AS116" i="22"/>
  <c r="AR116" i="22"/>
  <c r="AQ116" i="22"/>
  <c r="AP116" i="22"/>
  <c r="AO116" i="22"/>
  <c r="AN116" i="22"/>
  <c r="AM116" i="22"/>
  <c r="AL116" i="22"/>
  <c r="AK116" i="22"/>
  <c r="AJ116" i="22"/>
  <c r="AI116" i="22"/>
  <c r="AH116" i="22"/>
  <c r="AG116" i="22"/>
  <c r="AF116" i="22"/>
  <c r="BF116" i="22" s="1"/>
  <c r="BH116" i="22" s="1"/>
  <c r="AE116" i="22"/>
  <c r="AD116" i="22"/>
  <c r="AC116" i="22"/>
  <c r="AB116" i="22"/>
  <c r="AA116" i="22"/>
  <c r="L116" i="22"/>
  <c r="J116" i="22"/>
  <c r="BE114" i="22"/>
  <c r="BD114" i="22"/>
  <c r="BC114" i="22"/>
  <c r="BB114" i="22"/>
  <c r="BA114" i="22"/>
  <c r="AZ114" i="22"/>
  <c r="AY114" i="22"/>
  <c r="AX114" i="22"/>
  <c r="AW114" i="22"/>
  <c r="AV114" i="22"/>
  <c r="AU114" i="22"/>
  <c r="AT114" i="22"/>
  <c r="AS114" i="22"/>
  <c r="AR114" i="22"/>
  <c r="AQ114" i="22"/>
  <c r="AP114" i="22"/>
  <c r="AO114" i="22"/>
  <c r="AN114" i="22"/>
  <c r="AM114" i="22"/>
  <c r="AL114" i="22"/>
  <c r="AK114" i="22"/>
  <c r="AJ114" i="22"/>
  <c r="AI114" i="22"/>
  <c r="AH114" i="22"/>
  <c r="AG114" i="22"/>
  <c r="AF114" i="22"/>
  <c r="BF114" i="22" s="1"/>
  <c r="BH114" i="22" s="1"/>
  <c r="AE114" i="22"/>
  <c r="AD114" i="22"/>
  <c r="AC114" i="22"/>
  <c r="AB114" i="22"/>
  <c r="AA114" i="22"/>
  <c r="L114" i="22"/>
  <c r="J114" i="22"/>
  <c r="BE112" i="22"/>
  <c r="BD112" i="22"/>
  <c r="BC112" i="22"/>
  <c r="BB112" i="22"/>
  <c r="BA112" i="22"/>
  <c r="AZ112" i="22"/>
  <c r="AY112" i="22"/>
  <c r="AX112" i="22"/>
  <c r="AW112" i="22"/>
  <c r="AV112" i="22"/>
  <c r="AU112" i="22"/>
  <c r="AT112" i="22"/>
  <c r="AS112" i="22"/>
  <c r="AR112" i="22"/>
  <c r="AQ112" i="22"/>
  <c r="AP112" i="22"/>
  <c r="AO112" i="22"/>
  <c r="AN112" i="22"/>
  <c r="AM112" i="22"/>
  <c r="AL112" i="22"/>
  <c r="AK112" i="22"/>
  <c r="AJ112" i="22"/>
  <c r="AI112" i="22"/>
  <c r="AH112" i="22"/>
  <c r="AG112" i="22"/>
  <c r="AF112" i="22"/>
  <c r="BF112" i="22" s="1"/>
  <c r="BH112" i="22" s="1"/>
  <c r="AE112" i="22"/>
  <c r="AD112" i="22"/>
  <c r="AC112" i="22"/>
  <c r="AB112" i="22"/>
  <c r="AA112" i="22"/>
  <c r="L112" i="22"/>
  <c r="J112" i="22"/>
  <c r="BE110" i="22"/>
  <c r="BD110" i="22"/>
  <c r="BC110" i="22"/>
  <c r="BB110" i="22"/>
  <c r="BA110" i="22"/>
  <c r="AZ110" i="22"/>
  <c r="AY110" i="22"/>
  <c r="AX110" i="22"/>
  <c r="AW110" i="22"/>
  <c r="AV110" i="22"/>
  <c r="AU110" i="22"/>
  <c r="AT110" i="22"/>
  <c r="AS110" i="22"/>
  <c r="AR110" i="22"/>
  <c r="AQ110" i="22"/>
  <c r="AP110" i="22"/>
  <c r="AO110" i="22"/>
  <c r="AN110" i="22"/>
  <c r="AM110" i="22"/>
  <c r="AL110" i="22"/>
  <c r="AK110" i="22"/>
  <c r="AJ110" i="22"/>
  <c r="AI110" i="22"/>
  <c r="AH110" i="22"/>
  <c r="BF110" i="22" s="1"/>
  <c r="BH110" i="22" s="1"/>
  <c r="AG110" i="22"/>
  <c r="AF110" i="22"/>
  <c r="AE110" i="22"/>
  <c r="AD110" i="22"/>
  <c r="AC110" i="22"/>
  <c r="AB110" i="22"/>
  <c r="AA110" i="22"/>
  <c r="L110" i="22"/>
  <c r="J110" i="22"/>
  <c r="BE108" i="22"/>
  <c r="BD108" i="22"/>
  <c r="BC108" i="22"/>
  <c r="BB108" i="22"/>
  <c r="BA108" i="22"/>
  <c r="AZ108" i="22"/>
  <c r="AY108" i="22"/>
  <c r="AX108" i="22"/>
  <c r="AW108" i="22"/>
  <c r="AV108" i="22"/>
  <c r="AU108" i="22"/>
  <c r="AT108" i="22"/>
  <c r="AS108" i="22"/>
  <c r="AR108" i="22"/>
  <c r="AQ108" i="22"/>
  <c r="AP108" i="22"/>
  <c r="AO108" i="22"/>
  <c r="AN108" i="22"/>
  <c r="AM108" i="22"/>
  <c r="AL108" i="22"/>
  <c r="AK108" i="22"/>
  <c r="AJ108" i="22"/>
  <c r="AI108" i="22"/>
  <c r="AH108" i="22"/>
  <c r="AG108" i="22"/>
  <c r="AF108" i="22"/>
  <c r="BF108" i="22" s="1"/>
  <c r="BH108" i="22" s="1"/>
  <c r="AE108" i="22"/>
  <c r="AD108" i="22"/>
  <c r="AC108" i="22"/>
  <c r="AB108" i="22"/>
  <c r="AA108" i="22"/>
  <c r="L108" i="22"/>
  <c r="J108" i="22"/>
  <c r="BE106" i="22"/>
  <c r="BD106" i="22"/>
  <c r="BC106" i="22"/>
  <c r="BB106" i="22"/>
  <c r="BA106" i="22"/>
  <c r="AZ106" i="22"/>
  <c r="AY106" i="22"/>
  <c r="AX106" i="22"/>
  <c r="AW106" i="22"/>
  <c r="AV106" i="22"/>
  <c r="AU106" i="22"/>
  <c r="AT106" i="22"/>
  <c r="AS106" i="22"/>
  <c r="AR106" i="22"/>
  <c r="AQ106" i="22"/>
  <c r="AP106" i="22"/>
  <c r="AO106" i="22"/>
  <c r="AN106" i="22"/>
  <c r="AM106" i="22"/>
  <c r="AL106" i="22"/>
  <c r="AK106" i="22"/>
  <c r="AJ106" i="22"/>
  <c r="AI106" i="22"/>
  <c r="AH106" i="22"/>
  <c r="AG106" i="22"/>
  <c r="AF106" i="22"/>
  <c r="AE106" i="22"/>
  <c r="AD106" i="22"/>
  <c r="AC106" i="22"/>
  <c r="AB106" i="22"/>
  <c r="AA106" i="22"/>
  <c r="L106" i="22"/>
  <c r="J106" i="22"/>
  <c r="BE104" i="22"/>
  <c r="BD104" i="22"/>
  <c r="BC104" i="22"/>
  <c r="BB104" i="22"/>
  <c r="BA104" i="22"/>
  <c r="AZ104" i="22"/>
  <c r="AY104" i="22"/>
  <c r="AX104" i="22"/>
  <c r="AW104" i="22"/>
  <c r="AV104" i="22"/>
  <c r="AU104" i="22"/>
  <c r="AT104" i="22"/>
  <c r="AS104" i="22"/>
  <c r="AR104" i="22"/>
  <c r="AQ104" i="22"/>
  <c r="AP104" i="22"/>
  <c r="AO104" i="22"/>
  <c r="AN104" i="22"/>
  <c r="AM104" i="22"/>
  <c r="AL104" i="22"/>
  <c r="AK104" i="22"/>
  <c r="AJ104" i="22"/>
  <c r="AI104" i="22"/>
  <c r="AH104" i="22"/>
  <c r="BF104" i="22" s="1"/>
  <c r="BH104" i="22" s="1"/>
  <c r="AG104" i="22"/>
  <c r="AF104" i="22"/>
  <c r="AE104" i="22"/>
  <c r="AD104" i="22"/>
  <c r="AC104" i="22"/>
  <c r="AB104" i="22"/>
  <c r="AA104" i="22"/>
  <c r="L104" i="22"/>
  <c r="J104" i="22"/>
  <c r="BE102" i="22"/>
  <c r="BD102" i="22"/>
  <c r="BC102" i="22"/>
  <c r="BB102" i="22"/>
  <c r="BA102" i="22"/>
  <c r="AZ102" i="22"/>
  <c r="AY102" i="22"/>
  <c r="AX102" i="22"/>
  <c r="AW102" i="22"/>
  <c r="AV102" i="22"/>
  <c r="AU102" i="22"/>
  <c r="AT102" i="22"/>
  <c r="AS102" i="22"/>
  <c r="AR102" i="22"/>
  <c r="AQ102" i="22"/>
  <c r="AP102" i="22"/>
  <c r="AO102" i="22"/>
  <c r="AN102" i="22"/>
  <c r="AM102" i="22"/>
  <c r="AL102" i="22"/>
  <c r="AK102" i="22"/>
  <c r="AJ102" i="22"/>
  <c r="AI102" i="22"/>
  <c r="AH102" i="22"/>
  <c r="AG102" i="22"/>
  <c r="BF102" i="22" s="1"/>
  <c r="BH102" i="22" s="1"/>
  <c r="AF102" i="22"/>
  <c r="AE102" i="22"/>
  <c r="AD102" i="22"/>
  <c r="AC102" i="22"/>
  <c r="AB102" i="22"/>
  <c r="AA102" i="22"/>
  <c r="L102" i="22"/>
  <c r="J102" i="22"/>
  <c r="BE100" i="22"/>
  <c r="BD100" i="22"/>
  <c r="BC100" i="22"/>
  <c r="BB100" i="22"/>
  <c r="BA100" i="22"/>
  <c r="AZ100" i="22"/>
  <c r="AY100" i="22"/>
  <c r="AX100" i="22"/>
  <c r="AW100" i="22"/>
  <c r="AV100" i="22"/>
  <c r="AU100" i="22"/>
  <c r="AT100" i="22"/>
  <c r="AS100" i="22"/>
  <c r="AR100" i="22"/>
  <c r="AQ100" i="22"/>
  <c r="AP100" i="22"/>
  <c r="AO100" i="22"/>
  <c r="AN100" i="22"/>
  <c r="AM100" i="22"/>
  <c r="AL100" i="22"/>
  <c r="AK100" i="22"/>
  <c r="AJ100" i="22"/>
  <c r="AI100" i="22"/>
  <c r="AH100" i="22"/>
  <c r="AG100" i="22"/>
  <c r="AF100" i="22"/>
  <c r="BF100" i="22" s="1"/>
  <c r="BH100" i="22" s="1"/>
  <c r="AE100" i="22"/>
  <c r="AD100" i="22"/>
  <c r="AC100" i="22"/>
  <c r="AB100" i="22"/>
  <c r="AA100" i="22"/>
  <c r="L100" i="22"/>
  <c r="J100" i="22"/>
  <c r="BE98" i="22"/>
  <c r="BD98" i="22"/>
  <c r="BC98" i="22"/>
  <c r="BB98" i="22"/>
  <c r="BA98" i="22"/>
  <c r="AZ98" i="22"/>
  <c r="AY98" i="22"/>
  <c r="AX98" i="22"/>
  <c r="AW98" i="22"/>
  <c r="AV98" i="22"/>
  <c r="AU98" i="22"/>
  <c r="AT98" i="22"/>
  <c r="AS98" i="22"/>
  <c r="AR98" i="22"/>
  <c r="AQ98" i="22"/>
  <c r="AP98" i="22"/>
  <c r="AO98" i="22"/>
  <c r="AN98" i="22"/>
  <c r="AM98" i="22"/>
  <c r="AL98" i="22"/>
  <c r="AK98" i="22"/>
  <c r="AJ98" i="22"/>
  <c r="AI98" i="22"/>
  <c r="AH98" i="22"/>
  <c r="AG98" i="22"/>
  <c r="AF98" i="22"/>
  <c r="AE98" i="22"/>
  <c r="AD98" i="22"/>
  <c r="AC98" i="22"/>
  <c r="AB98" i="22"/>
  <c r="AA98" i="22"/>
  <c r="L98" i="22"/>
  <c r="J98" i="22"/>
  <c r="BE96" i="22"/>
  <c r="BD96" i="22"/>
  <c r="BC96" i="22"/>
  <c r="BB96" i="22"/>
  <c r="BA96" i="22"/>
  <c r="AZ96" i="22"/>
  <c r="AY96" i="22"/>
  <c r="AX96" i="22"/>
  <c r="AW96" i="22"/>
  <c r="AV96" i="22"/>
  <c r="AU96" i="22"/>
  <c r="AT96" i="22"/>
  <c r="AS96" i="22"/>
  <c r="AR96" i="22"/>
  <c r="AQ96" i="22"/>
  <c r="AP96" i="22"/>
  <c r="AO96" i="22"/>
  <c r="AN96" i="22"/>
  <c r="AM96" i="22"/>
  <c r="AL96" i="22"/>
  <c r="AK96" i="22"/>
  <c r="AJ96" i="22"/>
  <c r="AI96" i="22"/>
  <c r="AH96" i="22"/>
  <c r="BF96" i="22" s="1"/>
  <c r="BH96" i="22" s="1"/>
  <c r="AG96" i="22"/>
  <c r="AF96" i="22"/>
  <c r="AE96" i="22"/>
  <c r="AD96" i="22"/>
  <c r="AC96" i="22"/>
  <c r="AB96" i="22"/>
  <c r="AA96" i="22"/>
  <c r="L96" i="22"/>
  <c r="J96" i="22"/>
  <c r="BE94" i="22"/>
  <c r="BD94" i="22"/>
  <c r="BC94" i="22"/>
  <c r="BB94" i="22"/>
  <c r="BA94" i="22"/>
  <c r="AZ94" i="22"/>
  <c r="AY94" i="22"/>
  <c r="AX94" i="22"/>
  <c r="AW94" i="22"/>
  <c r="AV94" i="22"/>
  <c r="AU94" i="22"/>
  <c r="AT94" i="22"/>
  <c r="AS94" i="22"/>
  <c r="AR94" i="22"/>
  <c r="AQ94" i="22"/>
  <c r="AP94" i="22"/>
  <c r="AO94" i="22"/>
  <c r="AN94" i="22"/>
  <c r="AM94" i="22"/>
  <c r="AL94" i="22"/>
  <c r="AK94" i="22"/>
  <c r="AJ94" i="22"/>
  <c r="AI94" i="22"/>
  <c r="AH94" i="22"/>
  <c r="AG94" i="22"/>
  <c r="AF94" i="22"/>
  <c r="AE94" i="22"/>
  <c r="AD94" i="22"/>
  <c r="AC94" i="22"/>
  <c r="AB94" i="22"/>
  <c r="AA94" i="22"/>
  <c r="L94" i="22"/>
  <c r="J94" i="22"/>
  <c r="BE92" i="22"/>
  <c r="BD92" i="22"/>
  <c r="BC92" i="22"/>
  <c r="BB92" i="22"/>
  <c r="BA92" i="22"/>
  <c r="AZ92" i="22"/>
  <c r="AY92" i="22"/>
  <c r="AX92" i="22"/>
  <c r="AW92" i="22"/>
  <c r="AV92" i="22"/>
  <c r="AU92" i="22"/>
  <c r="AT92" i="22"/>
  <c r="AS92" i="22"/>
  <c r="AR92" i="22"/>
  <c r="AQ92" i="22"/>
  <c r="AP92" i="22"/>
  <c r="AO92" i="22"/>
  <c r="AN92" i="22"/>
  <c r="AM92" i="22"/>
  <c r="AL92" i="22"/>
  <c r="AK92" i="22"/>
  <c r="AJ92" i="22"/>
  <c r="AI92" i="22"/>
  <c r="AH92" i="22"/>
  <c r="AG92" i="22"/>
  <c r="AF92" i="22"/>
  <c r="BF92" i="22" s="1"/>
  <c r="BH92" i="22" s="1"/>
  <c r="AE92" i="22"/>
  <c r="AD92" i="22"/>
  <c r="AC92" i="22"/>
  <c r="AB92" i="22"/>
  <c r="AA92" i="22"/>
  <c r="L92" i="22"/>
  <c r="J92" i="22"/>
  <c r="BE90" i="22"/>
  <c r="BD90" i="22"/>
  <c r="BC90" i="22"/>
  <c r="BB90" i="22"/>
  <c r="BA90" i="22"/>
  <c r="AZ90" i="22"/>
  <c r="AY90" i="22"/>
  <c r="AX90" i="22"/>
  <c r="AW90" i="22"/>
  <c r="AV90" i="22"/>
  <c r="AU90" i="22"/>
  <c r="AT90" i="22"/>
  <c r="AS90" i="22"/>
  <c r="AR90" i="22"/>
  <c r="AQ90" i="22"/>
  <c r="AP90" i="22"/>
  <c r="AO90" i="22"/>
  <c r="AN90" i="22"/>
  <c r="AM90" i="22"/>
  <c r="AL90" i="22"/>
  <c r="AK90" i="22"/>
  <c r="AJ90" i="22"/>
  <c r="AI90" i="22"/>
  <c r="AH90" i="22"/>
  <c r="AG90" i="22"/>
  <c r="AF90" i="22"/>
  <c r="BF90" i="22" s="1"/>
  <c r="BH90" i="22" s="1"/>
  <c r="AE90" i="22"/>
  <c r="AD90" i="22"/>
  <c r="AC90" i="22"/>
  <c r="AB90" i="22"/>
  <c r="AA90" i="22"/>
  <c r="L90" i="22"/>
  <c r="J90" i="22"/>
  <c r="BE88" i="22"/>
  <c r="BD88" i="22"/>
  <c r="BC88" i="22"/>
  <c r="BB88" i="22"/>
  <c r="BA88" i="22"/>
  <c r="AZ88" i="22"/>
  <c r="AY88" i="22"/>
  <c r="AX88" i="22"/>
  <c r="AW88" i="22"/>
  <c r="AV88" i="22"/>
  <c r="AU88" i="22"/>
  <c r="AT88" i="22"/>
  <c r="AS88" i="22"/>
  <c r="AR88" i="22"/>
  <c r="AQ88" i="22"/>
  <c r="AP88" i="22"/>
  <c r="AO88" i="22"/>
  <c r="AN88" i="22"/>
  <c r="AM88" i="22"/>
  <c r="AL88" i="22"/>
  <c r="AK88" i="22"/>
  <c r="AJ88" i="22"/>
  <c r="AI88" i="22"/>
  <c r="AH88" i="22"/>
  <c r="AG88" i="22"/>
  <c r="BF88" i="22" s="1"/>
  <c r="BH88" i="22" s="1"/>
  <c r="AF88" i="22"/>
  <c r="AE88" i="22"/>
  <c r="AD88" i="22"/>
  <c r="AC88" i="22"/>
  <c r="AB88" i="22"/>
  <c r="AA88" i="22"/>
  <c r="L88" i="22"/>
  <c r="J88" i="22"/>
  <c r="BE86" i="22"/>
  <c r="BD86" i="22"/>
  <c r="BC86" i="22"/>
  <c r="BB86" i="22"/>
  <c r="BA86" i="22"/>
  <c r="AZ86" i="22"/>
  <c r="AY86" i="22"/>
  <c r="AX86" i="22"/>
  <c r="AW86" i="22"/>
  <c r="AV86" i="22"/>
  <c r="AU86" i="22"/>
  <c r="AT86" i="22"/>
  <c r="AS86" i="22"/>
  <c r="AR86" i="22"/>
  <c r="AQ86" i="22"/>
  <c r="AP86" i="22"/>
  <c r="AO86" i="22"/>
  <c r="AN86" i="22"/>
  <c r="AM86" i="22"/>
  <c r="AL86" i="22"/>
  <c r="AK86" i="22"/>
  <c r="AJ86" i="22"/>
  <c r="AI86" i="22"/>
  <c r="AH86" i="22"/>
  <c r="BF86" i="22" s="1"/>
  <c r="BH86" i="22" s="1"/>
  <c r="AG86" i="22"/>
  <c r="AF86" i="22"/>
  <c r="AE86" i="22"/>
  <c r="AD86" i="22"/>
  <c r="AC86" i="22"/>
  <c r="AB86" i="22"/>
  <c r="AA86" i="22"/>
  <c r="L86" i="22"/>
  <c r="J86" i="22"/>
  <c r="BE84" i="22"/>
  <c r="BD84" i="22"/>
  <c r="BC84" i="22"/>
  <c r="BB84" i="22"/>
  <c r="BA84" i="22"/>
  <c r="AZ84" i="22"/>
  <c r="AY84" i="22"/>
  <c r="AX84" i="22"/>
  <c r="AW84" i="22"/>
  <c r="AV84" i="22"/>
  <c r="AU84" i="22"/>
  <c r="AT84" i="22"/>
  <c r="AS84" i="22"/>
  <c r="AR84" i="22"/>
  <c r="AQ84" i="22"/>
  <c r="AP84" i="22"/>
  <c r="AO84" i="22"/>
  <c r="AN84" i="22"/>
  <c r="AM84" i="22"/>
  <c r="AL84" i="22"/>
  <c r="AK84" i="22"/>
  <c r="AJ84" i="22"/>
  <c r="AI84" i="22"/>
  <c r="AH84" i="22"/>
  <c r="AG84" i="22"/>
  <c r="AF84" i="22"/>
  <c r="BF84" i="22" s="1"/>
  <c r="BH84" i="22" s="1"/>
  <c r="AE84" i="22"/>
  <c r="AD84" i="22"/>
  <c r="AC84" i="22"/>
  <c r="AB84" i="22"/>
  <c r="AA84" i="22"/>
  <c r="L84" i="22"/>
  <c r="J84" i="22"/>
  <c r="BH82" i="22"/>
  <c r="BE82" i="22"/>
  <c r="BD82" i="22"/>
  <c r="BC82" i="22"/>
  <c r="BB82" i="22"/>
  <c r="BA82" i="22"/>
  <c r="AZ82" i="22"/>
  <c r="AY82" i="22"/>
  <c r="AX82" i="22"/>
  <c r="AW82" i="22"/>
  <c r="AV82" i="22"/>
  <c r="AU82" i="22"/>
  <c r="AT82" i="22"/>
  <c r="AS82" i="22"/>
  <c r="AR82" i="22"/>
  <c r="AQ82" i="22"/>
  <c r="AP82" i="22"/>
  <c r="AO82" i="22"/>
  <c r="AN82" i="22"/>
  <c r="AM82" i="22"/>
  <c r="AL82" i="22"/>
  <c r="AK82" i="22"/>
  <c r="AJ82" i="22"/>
  <c r="AI82" i="22"/>
  <c r="AH82" i="22"/>
  <c r="AG82" i="22"/>
  <c r="AF82" i="22"/>
  <c r="BF82" i="22" s="1"/>
  <c r="AE82" i="22"/>
  <c r="AD82" i="22"/>
  <c r="AC82" i="22"/>
  <c r="AB82" i="22"/>
  <c r="AA82" i="22"/>
  <c r="L82" i="22"/>
  <c r="J82" i="22"/>
  <c r="BE80" i="22"/>
  <c r="BD80" i="22"/>
  <c r="BC80" i="22"/>
  <c r="BB80" i="22"/>
  <c r="BA80" i="22"/>
  <c r="AZ80" i="22"/>
  <c r="AY80" i="22"/>
  <c r="AX80" i="22"/>
  <c r="AW80" i="22"/>
  <c r="AV80" i="22"/>
  <c r="AU80" i="22"/>
  <c r="AT80" i="22"/>
  <c r="AS80" i="22"/>
  <c r="AR80" i="22"/>
  <c r="AQ80" i="22"/>
  <c r="AP80" i="22"/>
  <c r="AO80" i="22"/>
  <c r="AN80" i="22"/>
  <c r="AM80" i="22"/>
  <c r="AL80" i="22"/>
  <c r="AK80" i="22"/>
  <c r="AJ80" i="22"/>
  <c r="AI80" i="22"/>
  <c r="AH80" i="22"/>
  <c r="BF80" i="22" s="1"/>
  <c r="BH80" i="22" s="1"/>
  <c r="AG80" i="22"/>
  <c r="AF80" i="22"/>
  <c r="AE80" i="22"/>
  <c r="AD80" i="22"/>
  <c r="AC80" i="22"/>
  <c r="AB80" i="22"/>
  <c r="AA80" i="22"/>
  <c r="L80" i="22"/>
  <c r="J80" i="22"/>
  <c r="BE78" i="22"/>
  <c r="BD78" i="22"/>
  <c r="BC78" i="22"/>
  <c r="BB78" i="22"/>
  <c r="BA78" i="22"/>
  <c r="AZ78" i="22"/>
  <c r="AY78" i="22"/>
  <c r="AX78" i="22"/>
  <c r="AW78" i="22"/>
  <c r="AV78" i="22"/>
  <c r="AU78" i="22"/>
  <c r="AT78" i="22"/>
  <c r="AS78" i="22"/>
  <c r="AR78" i="22"/>
  <c r="AQ78" i="22"/>
  <c r="AP78" i="22"/>
  <c r="AO78" i="22"/>
  <c r="AN78" i="22"/>
  <c r="AM78" i="22"/>
  <c r="AL78" i="22"/>
  <c r="AK78" i="22"/>
  <c r="AJ78" i="22"/>
  <c r="AI78" i="22"/>
  <c r="AH78" i="22"/>
  <c r="AG78" i="22"/>
  <c r="BF78" i="22" s="1"/>
  <c r="BH78" i="22" s="1"/>
  <c r="AF78" i="22"/>
  <c r="AE78" i="22"/>
  <c r="AD78" i="22"/>
  <c r="AC78" i="22"/>
  <c r="AB78" i="22"/>
  <c r="AA78" i="22"/>
  <c r="L78" i="22"/>
  <c r="J78" i="22"/>
  <c r="BE76" i="22"/>
  <c r="BD76" i="22"/>
  <c r="BC76" i="22"/>
  <c r="BB76" i="22"/>
  <c r="BA76" i="22"/>
  <c r="AZ76" i="22"/>
  <c r="AY76" i="22"/>
  <c r="AX76" i="22"/>
  <c r="AW76" i="22"/>
  <c r="AV76" i="22"/>
  <c r="AU76" i="22"/>
  <c r="AT76" i="22"/>
  <c r="AS76" i="22"/>
  <c r="AR76" i="22"/>
  <c r="AQ76" i="22"/>
  <c r="AP76" i="22"/>
  <c r="AO76" i="22"/>
  <c r="AN76" i="22"/>
  <c r="AM76" i="22"/>
  <c r="AL76" i="22"/>
  <c r="AK76" i="22"/>
  <c r="AJ76" i="22"/>
  <c r="AI76" i="22"/>
  <c r="AH76" i="22"/>
  <c r="AG76" i="22"/>
  <c r="AF76" i="22"/>
  <c r="BF76" i="22" s="1"/>
  <c r="BH76" i="22" s="1"/>
  <c r="AE76" i="22"/>
  <c r="AD76" i="22"/>
  <c r="AC76" i="22"/>
  <c r="AB76" i="22"/>
  <c r="AA76" i="22"/>
  <c r="L76" i="22"/>
  <c r="J76" i="22"/>
  <c r="BE74" i="22"/>
  <c r="BD74" i="22"/>
  <c r="BC74" i="22"/>
  <c r="BB74" i="22"/>
  <c r="BA74" i="22"/>
  <c r="AZ74" i="22"/>
  <c r="AY74" i="22"/>
  <c r="AX74" i="22"/>
  <c r="AW74" i="22"/>
  <c r="AV74" i="22"/>
  <c r="AU74" i="22"/>
  <c r="AT74" i="22"/>
  <c r="AS74" i="22"/>
  <c r="AR74" i="22"/>
  <c r="AQ74" i="22"/>
  <c r="AP74" i="22"/>
  <c r="AO74" i="22"/>
  <c r="AN74" i="22"/>
  <c r="AM74" i="22"/>
  <c r="AL74" i="22"/>
  <c r="AK74" i="22"/>
  <c r="AJ74" i="22"/>
  <c r="AI74" i="22"/>
  <c r="AH74" i="22"/>
  <c r="AG74" i="22"/>
  <c r="AF74" i="22"/>
  <c r="AE74" i="22"/>
  <c r="AD74" i="22"/>
  <c r="AC74" i="22"/>
  <c r="AB74" i="22"/>
  <c r="AA74" i="22"/>
  <c r="L74" i="22"/>
  <c r="J74" i="22"/>
  <c r="BE72" i="22"/>
  <c r="BD72" i="22"/>
  <c r="BC72" i="22"/>
  <c r="BB72" i="22"/>
  <c r="BA72" i="22"/>
  <c r="AZ72" i="22"/>
  <c r="AY72" i="22"/>
  <c r="AX72" i="22"/>
  <c r="AW72" i="22"/>
  <c r="AV72" i="22"/>
  <c r="AU72" i="22"/>
  <c r="AT72" i="22"/>
  <c r="AS72" i="22"/>
  <c r="AR72" i="22"/>
  <c r="AQ72" i="22"/>
  <c r="AP72" i="22"/>
  <c r="AO72" i="22"/>
  <c r="AN72" i="22"/>
  <c r="AM72" i="22"/>
  <c r="AL72" i="22"/>
  <c r="AK72" i="22"/>
  <c r="AJ72" i="22"/>
  <c r="AI72" i="22"/>
  <c r="AH72" i="22"/>
  <c r="BF72" i="22" s="1"/>
  <c r="BH72" i="22" s="1"/>
  <c r="AG72" i="22"/>
  <c r="AF72" i="22"/>
  <c r="AE72" i="22"/>
  <c r="AD72" i="22"/>
  <c r="AC72" i="22"/>
  <c r="AB72" i="22"/>
  <c r="AA72" i="22"/>
  <c r="L72" i="22"/>
  <c r="J72" i="22"/>
  <c r="BE70" i="22"/>
  <c r="BD70" i="22"/>
  <c r="BC70" i="22"/>
  <c r="BB70" i="22"/>
  <c r="BA70" i="22"/>
  <c r="AZ70" i="22"/>
  <c r="AY70" i="22"/>
  <c r="AX70" i="22"/>
  <c r="AW70" i="22"/>
  <c r="AV70" i="22"/>
  <c r="AU70" i="22"/>
  <c r="AT70" i="22"/>
  <c r="AS70" i="22"/>
  <c r="AR70" i="22"/>
  <c r="AQ70" i="22"/>
  <c r="AP70" i="22"/>
  <c r="AO70" i="22"/>
  <c r="AN70" i="22"/>
  <c r="AM70" i="22"/>
  <c r="AL70" i="22"/>
  <c r="AK70" i="22"/>
  <c r="AJ70" i="22"/>
  <c r="AI70" i="22"/>
  <c r="AH70" i="22"/>
  <c r="AG70" i="22"/>
  <c r="AF70" i="22"/>
  <c r="BF70" i="22" s="1"/>
  <c r="BH70" i="22" s="1"/>
  <c r="AE70" i="22"/>
  <c r="AD70" i="22"/>
  <c r="AC70" i="22"/>
  <c r="AB70" i="22"/>
  <c r="AA70" i="22"/>
  <c r="L70" i="22"/>
  <c r="J70" i="22"/>
  <c r="BE68" i="22"/>
  <c r="BD68" i="22"/>
  <c r="BC68" i="22"/>
  <c r="BB68" i="22"/>
  <c r="BA68" i="22"/>
  <c r="AZ68" i="22"/>
  <c r="AY68" i="22"/>
  <c r="AX68" i="22"/>
  <c r="AW68" i="22"/>
  <c r="AV68" i="22"/>
  <c r="AU68" i="22"/>
  <c r="AT68" i="22"/>
  <c r="AS68" i="22"/>
  <c r="AR68" i="22"/>
  <c r="AQ68" i="22"/>
  <c r="AP68" i="22"/>
  <c r="AO68" i="22"/>
  <c r="AN68" i="22"/>
  <c r="AM68" i="22"/>
  <c r="AL68" i="22"/>
  <c r="AK68" i="22"/>
  <c r="AJ68" i="22"/>
  <c r="AI68" i="22"/>
  <c r="AH68" i="22"/>
  <c r="AG68" i="22"/>
  <c r="AF68" i="22"/>
  <c r="BF68" i="22" s="1"/>
  <c r="BH68" i="22" s="1"/>
  <c r="AE68" i="22"/>
  <c r="AD68" i="22"/>
  <c r="AC68" i="22"/>
  <c r="AB68" i="22"/>
  <c r="AA68" i="22"/>
  <c r="L68" i="22"/>
  <c r="J68" i="22"/>
  <c r="BE66" i="22"/>
  <c r="BD66" i="22"/>
  <c r="BC66" i="22"/>
  <c r="BB66" i="22"/>
  <c r="BA66" i="22"/>
  <c r="AZ66" i="22"/>
  <c r="AY66" i="22"/>
  <c r="AX66" i="22"/>
  <c r="AW66" i="22"/>
  <c r="AV66" i="22"/>
  <c r="AU66" i="22"/>
  <c r="AT66" i="22"/>
  <c r="AS66" i="22"/>
  <c r="AR66" i="22"/>
  <c r="AQ66" i="22"/>
  <c r="AP66" i="22"/>
  <c r="AO66" i="22"/>
  <c r="AN66" i="22"/>
  <c r="AM66" i="22"/>
  <c r="AL66" i="22"/>
  <c r="AK66" i="22"/>
  <c r="AJ66" i="22"/>
  <c r="AI66" i="22"/>
  <c r="AH66" i="22"/>
  <c r="AG66" i="22"/>
  <c r="AF66" i="22"/>
  <c r="BF66" i="22" s="1"/>
  <c r="BH66" i="22" s="1"/>
  <c r="AE66" i="22"/>
  <c r="AD66" i="22"/>
  <c r="AC66" i="22"/>
  <c r="AB66" i="22"/>
  <c r="AA66" i="22"/>
  <c r="L66" i="22"/>
  <c r="J66" i="22"/>
  <c r="BE64" i="22"/>
  <c r="BD64" i="22"/>
  <c r="BC64" i="22"/>
  <c r="BB64" i="22"/>
  <c r="BA64" i="22"/>
  <c r="AZ64" i="22"/>
  <c r="AY64" i="22"/>
  <c r="AX64" i="22"/>
  <c r="AW64" i="22"/>
  <c r="AV64" i="22"/>
  <c r="AU64" i="22"/>
  <c r="AT64" i="22"/>
  <c r="AS64" i="22"/>
  <c r="AR64" i="22"/>
  <c r="AQ64" i="22"/>
  <c r="AP64" i="22"/>
  <c r="AO64" i="22"/>
  <c r="AN64" i="22"/>
  <c r="AM64" i="22"/>
  <c r="AL64" i="22"/>
  <c r="AK64" i="22"/>
  <c r="AJ64" i="22"/>
  <c r="AI64" i="22"/>
  <c r="AH64" i="22"/>
  <c r="AG64" i="22"/>
  <c r="BF64" i="22" s="1"/>
  <c r="BH64" i="22" s="1"/>
  <c r="AF64" i="22"/>
  <c r="AE64" i="22"/>
  <c r="AD64" i="22"/>
  <c r="AC64" i="22"/>
  <c r="AB64" i="22"/>
  <c r="AA64" i="22"/>
  <c r="L64" i="22"/>
  <c r="J64" i="22"/>
  <c r="BE62" i="22"/>
  <c r="BD62" i="22"/>
  <c r="BC62" i="22"/>
  <c r="BB62" i="22"/>
  <c r="BA62" i="22"/>
  <c r="AZ62" i="22"/>
  <c r="AY62" i="22"/>
  <c r="AX62" i="22"/>
  <c r="AW62" i="22"/>
  <c r="AV62" i="22"/>
  <c r="AU62" i="22"/>
  <c r="AT62" i="22"/>
  <c r="AS62" i="22"/>
  <c r="AR62" i="22"/>
  <c r="AQ62" i="22"/>
  <c r="AP62" i="22"/>
  <c r="AO62" i="22"/>
  <c r="AN62" i="22"/>
  <c r="AM62" i="22"/>
  <c r="AL62" i="22"/>
  <c r="AK62" i="22"/>
  <c r="AJ62" i="22"/>
  <c r="AI62" i="22"/>
  <c r="AH62" i="22"/>
  <c r="BF62" i="22" s="1"/>
  <c r="BH62" i="22" s="1"/>
  <c r="AG62" i="22"/>
  <c r="AF62" i="22"/>
  <c r="AE62" i="22"/>
  <c r="AD62" i="22"/>
  <c r="AC62" i="22"/>
  <c r="AB62" i="22"/>
  <c r="AA62" i="22"/>
  <c r="L62" i="22"/>
  <c r="J62" i="22"/>
  <c r="BE60" i="22"/>
  <c r="BD60" i="22"/>
  <c r="BC60" i="22"/>
  <c r="BB60" i="22"/>
  <c r="BA60" i="22"/>
  <c r="AZ60" i="22"/>
  <c r="AY60" i="22"/>
  <c r="AX60" i="22"/>
  <c r="AW60" i="22"/>
  <c r="AV60" i="22"/>
  <c r="AU60" i="22"/>
  <c r="AT60" i="22"/>
  <c r="AS60" i="22"/>
  <c r="AR60" i="22"/>
  <c r="AQ60" i="22"/>
  <c r="AP60" i="22"/>
  <c r="AO60" i="22"/>
  <c r="AN60" i="22"/>
  <c r="AM60" i="22"/>
  <c r="AL60" i="22"/>
  <c r="AK60" i="22"/>
  <c r="AJ60" i="22"/>
  <c r="AI60" i="22"/>
  <c r="AH60" i="22"/>
  <c r="AG60" i="22"/>
  <c r="AF60" i="22"/>
  <c r="BF60" i="22" s="1"/>
  <c r="BH60" i="22" s="1"/>
  <c r="AE60" i="22"/>
  <c r="AD60" i="22"/>
  <c r="AC60" i="22"/>
  <c r="AB60" i="22"/>
  <c r="AA60" i="22"/>
  <c r="L60" i="22"/>
  <c r="J60" i="22"/>
  <c r="BE58" i="22"/>
  <c r="BD58" i="22"/>
  <c r="BC58" i="22"/>
  <c r="BB58" i="22"/>
  <c r="BA58" i="22"/>
  <c r="AZ58" i="22"/>
  <c r="AY58" i="22"/>
  <c r="AX58" i="22"/>
  <c r="AW58" i="22"/>
  <c r="AV58" i="22"/>
  <c r="AU58" i="22"/>
  <c r="AT58" i="22"/>
  <c r="AS58" i="22"/>
  <c r="AR58" i="22"/>
  <c r="AQ58" i="22"/>
  <c r="AP58" i="22"/>
  <c r="AO58" i="22"/>
  <c r="AN58" i="22"/>
  <c r="AM58" i="22"/>
  <c r="AL58" i="22"/>
  <c r="AK58" i="22"/>
  <c r="AJ58" i="22"/>
  <c r="AI58" i="22"/>
  <c r="AH58" i="22"/>
  <c r="AG58" i="22"/>
  <c r="AF58" i="22"/>
  <c r="BF58" i="22" s="1"/>
  <c r="BH58" i="22" s="1"/>
  <c r="AE58" i="22"/>
  <c r="AD58" i="22"/>
  <c r="AC58" i="22"/>
  <c r="AB58" i="22"/>
  <c r="AA58" i="22"/>
  <c r="L58" i="22"/>
  <c r="J58" i="22"/>
  <c r="BE56" i="22"/>
  <c r="BD56" i="22"/>
  <c r="BC56" i="22"/>
  <c r="BB56" i="22"/>
  <c r="BA56" i="22"/>
  <c r="AZ56" i="22"/>
  <c r="AY56" i="22"/>
  <c r="AX56" i="22"/>
  <c r="AW56" i="22"/>
  <c r="AV56" i="22"/>
  <c r="AU56" i="22"/>
  <c r="AT56" i="22"/>
  <c r="AS56" i="22"/>
  <c r="AR56" i="22"/>
  <c r="AQ56" i="22"/>
  <c r="AP56" i="22"/>
  <c r="AO56" i="22"/>
  <c r="AN56" i="22"/>
  <c r="AM56" i="22"/>
  <c r="AL56" i="22"/>
  <c r="AK56" i="22"/>
  <c r="AJ56" i="22"/>
  <c r="AI56" i="22"/>
  <c r="AH56" i="22"/>
  <c r="AG56" i="22"/>
  <c r="AF56" i="22"/>
  <c r="AE56" i="22"/>
  <c r="BF56" i="22" s="1"/>
  <c r="BH56" i="22" s="1"/>
  <c r="AD56" i="22"/>
  <c r="AC56" i="22"/>
  <c r="AB56" i="22"/>
  <c r="AA56" i="22"/>
  <c r="L56" i="22"/>
  <c r="J56" i="22"/>
  <c r="BE54" i="22"/>
  <c r="BD54" i="22"/>
  <c r="BC54" i="22"/>
  <c r="BB54" i="22"/>
  <c r="BA54" i="22"/>
  <c r="AZ54" i="22"/>
  <c r="AY54" i="22"/>
  <c r="AX54" i="22"/>
  <c r="AW54" i="22"/>
  <c r="AV54" i="22"/>
  <c r="AU54" i="22"/>
  <c r="AT54" i="22"/>
  <c r="AS54" i="22"/>
  <c r="AR54" i="22"/>
  <c r="AQ54" i="22"/>
  <c r="AP54" i="22"/>
  <c r="AO54" i="22"/>
  <c r="AN54" i="22"/>
  <c r="AM54" i="22"/>
  <c r="AL54" i="22"/>
  <c r="AK54" i="22"/>
  <c r="AJ54" i="22"/>
  <c r="AI54" i="22"/>
  <c r="AH54" i="22"/>
  <c r="AG54" i="22"/>
  <c r="AF54" i="22"/>
  <c r="AE54" i="22"/>
  <c r="BF54" i="22" s="1"/>
  <c r="BH54" i="22" s="1"/>
  <c r="AD54" i="22"/>
  <c r="AC54" i="22"/>
  <c r="AB54" i="22"/>
  <c r="AA54" i="22"/>
  <c r="L54" i="22"/>
  <c r="J54" i="22"/>
  <c r="BE52" i="22"/>
  <c r="BD52" i="22"/>
  <c r="BC52" i="22"/>
  <c r="BB52" i="22"/>
  <c r="BA52" i="22"/>
  <c r="AZ52" i="22"/>
  <c r="AY52" i="22"/>
  <c r="AX52" i="22"/>
  <c r="AW52" i="22"/>
  <c r="AV52" i="22"/>
  <c r="AU52" i="22"/>
  <c r="AT52" i="22"/>
  <c r="AS52" i="22"/>
  <c r="AR52" i="22"/>
  <c r="AQ52" i="22"/>
  <c r="AP52" i="22"/>
  <c r="AO52" i="22"/>
  <c r="AN52" i="22"/>
  <c r="AM52" i="22"/>
  <c r="AL52" i="22"/>
  <c r="AK52" i="22"/>
  <c r="AJ52" i="22"/>
  <c r="AI52" i="22"/>
  <c r="AH52" i="22"/>
  <c r="AG52" i="22"/>
  <c r="AF52" i="22"/>
  <c r="AE52" i="22"/>
  <c r="AD52" i="22"/>
  <c r="AC52" i="22"/>
  <c r="AB52" i="22"/>
  <c r="AA52" i="22"/>
  <c r="L52" i="22"/>
  <c r="J52" i="22"/>
  <c r="BE50" i="22"/>
  <c r="BD50" i="22"/>
  <c r="BC50" i="22"/>
  <c r="BB50" i="22"/>
  <c r="BA50" i="22"/>
  <c r="AZ50" i="22"/>
  <c r="AY50" i="22"/>
  <c r="AX50" i="22"/>
  <c r="AW50" i="22"/>
  <c r="AV50" i="22"/>
  <c r="AU50" i="22"/>
  <c r="AT50" i="22"/>
  <c r="AS50" i="22"/>
  <c r="AR50" i="22"/>
  <c r="AQ50" i="22"/>
  <c r="AP50" i="22"/>
  <c r="AO50" i="22"/>
  <c r="AN50" i="22"/>
  <c r="AM50" i="22"/>
  <c r="AL50" i="22"/>
  <c r="AK50" i="22"/>
  <c r="AJ50" i="22"/>
  <c r="AI50" i="22"/>
  <c r="AH50" i="22"/>
  <c r="AG50" i="22"/>
  <c r="AF50" i="22"/>
  <c r="AE50" i="22"/>
  <c r="AD50" i="22"/>
  <c r="AC50" i="22"/>
  <c r="AB50" i="22"/>
  <c r="AA50" i="22"/>
  <c r="L50" i="22"/>
  <c r="J50" i="22"/>
  <c r="BE48" i="22"/>
  <c r="BD48" i="22"/>
  <c r="BC48" i="22"/>
  <c r="BB48" i="22"/>
  <c r="BA48" i="22"/>
  <c r="AZ48" i="22"/>
  <c r="AY48" i="22"/>
  <c r="AX48" i="22"/>
  <c r="AW48" i="22"/>
  <c r="AV48" i="22"/>
  <c r="AU48" i="22"/>
  <c r="AT48" i="22"/>
  <c r="AS48" i="22"/>
  <c r="AR48" i="22"/>
  <c r="AQ48" i="22"/>
  <c r="AP48" i="22"/>
  <c r="AO48" i="22"/>
  <c r="AN48" i="22"/>
  <c r="AM48" i="22"/>
  <c r="AL48" i="22"/>
  <c r="AK48" i="22"/>
  <c r="AJ48" i="22"/>
  <c r="AI48" i="22"/>
  <c r="AH48" i="22"/>
  <c r="AG48" i="22"/>
  <c r="AF48" i="22"/>
  <c r="AE48" i="22"/>
  <c r="AD48" i="22"/>
  <c r="AC48" i="22"/>
  <c r="BF48" i="22" s="1"/>
  <c r="BH48" i="22" s="1"/>
  <c r="AB48" i="22"/>
  <c r="AA48" i="22"/>
  <c r="L48" i="22"/>
  <c r="J48" i="22"/>
  <c r="BE46" i="22"/>
  <c r="BD46" i="22"/>
  <c r="BC46" i="22"/>
  <c r="BB46" i="22"/>
  <c r="BA46" i="22"/>
  <c r="AZ46" i="22"/>
  <c r="AY46" i="22"/>
  <c r="AX46" i="22"/>
  <c r="AW46" i="22"/>
  <c r="AV46" i="22"/>
  <c r="AU46" i="22"/>
  <c r="AT46" i="22"/>
  <c r="AS46" i="22"/>
  <c r="AR46" i="22"/>
  <c r="AQ46" i="22"/>
  <c r="AP46" i="22"/>
  <c r="AO46" i="22"/>
  <c r="AN46" i="22"/>
  <c r="AM46" i="22"/>
  <c r="AL46" i="22"/>
  <c r="AK46" i="22"/>
  <c r="AJ46" i="22"/>
  <c r="AI46" i="22"/>
  <c r="AH46" i="22"/>
  <c r="AG46" i="22"/>
  <c r="AF46" i="22"/>
  <c r="AE46" i="22"/>
  <c r="AD46" i="22"/>
  <c r="AC46" i="22"/>
  <c r="AB46" i="22"/>
  <c r="AA46" i="22"/>
  <c r="L46" i="22"/>
  <c r="J46" i="22"/>
  <c r="BE44" i="22"/>
  <c r="BD44" i="22"/>
  <c r="BC44" i="22"/>
  <c r="BB44" i="22"/>
  <c r="BA44" i="22"/>
  <c r="AZ44" i="22"/>
  <c r="AY44" i="22"/>
  <c r="AX44" i="22"/>
  <c r="AW44" i="22"/>
  <c r="AV44" i="22"/>
  <c r="AU44" i="22"/>
  <c r="AT44" i="22"/>
  <c r="AS44" i="22"/>
  <c r="AR44" i="22"/>
  <c r="AQ44" i="22"/>
  <c r="AP44" i="22"/>
  <c r="AO44" i="22"/>
  <c r="AN44" i="22"/>
  <c r="AM44" i="22"/>
  <c r="AL44" i="22"/>
  <c r="AK44" i="22"/>
  <c r="AJ44" i="22"/>
  <c r="AI44" i="22"/>
  <c r="AH44" i="22"/>
  <c r="AG44" i="22"/>
  <c r="AF44" i="22"/>
  <c r="AE44" i="22"/>
  <c r="AD44" i="22"/>
  <c r="AC44" i="22"/>
  <c r="BF44" i="22" s="1"/>
  <c r="BH44" i="22" s="1"/>
  <c r="AB44" i="22"/>
  <c r="AA44" i="22"/>
  <c r="L44" i="22"/>
  <c r="J44" i="22"/>
  <c r="BE42" i="22"/>
  <c r="BD42" i="22"/>
  <c r="BC42" i="22"/>
  <c r="BB42" i="22"/>
  <c r="BA42" i="22"/>
  <c r="AZ42" i="22"/>
  <c r="AY42" i="22"/>
  <c r="AX42" i="22"/>
  <c r="AW42" i="22"/>
  <c r="AV42" i="22"/>
  <c r="AU42" i="22"/>
  <c r="AT42" i="22"/>
  <c r="AS42" i="22"/>
  <c r="AR42" i="22"/>
  <c r="AQ42" i="22"/>
  <c r="AP42" i="22"/>
  <c r="AO42" i="22"/>
  <c r="AN42" i="22"/>
  <c r="AM42" i="22"/>
  <c r="AL42" i="22"/>
  <c r="AK42" i="22"/>
  <c r="AJ42" i="22"/>
  <c r="AI42" i="22"/>
  <c r="AH42" i="22"/>
  <c r="AG42" i="22"/>
  <c r="AF42" i="22"/>
  <c r="AE42" i="22"/>
  <c r="AD42" i="22"/>
  <c r="AC42" i="22"/>
  <c r="BF42" i="22" s="1"/>
  <c r="BH42" i="22" s="1"/>
  <c r="AB42" i="22"/>
  <c r="AA42" i="22"/>
  <c r="L42" i="22"/>
  <c r="J42" i="22"/>
  <c r="BE40" i="22"/>
  <c r="BD40" i="22"/>
  <c r="BC40" i="22"/>
  <c r="BB40" i="22"/>
  <c r="BA40" i="22"/>
  <c r="AZ40" i="22"/>
  <c r="AY40" i="22"/>
  <c r="AX40" i="22"/>
  <c r="AW40" i="22"/>
  <c r="AV40" i="22"/>
  <c r="AU40" i="22"/>
  <c r="AT40" i="22"/>
  <c r="AS40" i="22"/>
  <c r="AR40" i="22"/>
  <c r="AQ40" i="22"/>
  <c r="AP40" i="22"/>
  <c r="AO40" i="22"/>
  <c r="AN40" i="22"/>
  <c r="AM40" i="22"/>
  <c r="AL40" i="22"/>
  <c r="AK40" i="22"/>
  <c r="AJ40" i="22"/>
  <c r="AI40" i="22"/>
  <c r="AH40" i="22"/>
  <c r="AG40" i="22"/>
  <c r="AF40" i="22"/>
  <c r="AE40" i="22"/>
  <c r="AD40" i="22"/>
  <c r="AC40" i="22"/>
  <c r="BF40" i="22" s="1"/>
  <c r="BH40" i="22" s="1"/>
  <c r="AB40" i="22"/>
  <c r="AA40" i="22"/>
  <c r="L40" i="22"/>
  <c r="J40" i="22"/>
  <c r="BE38" i="22"/>
  <c r="BD38" i="22"/>
  <c r="BC38" i="22"/>
  <c r="BB38" i="22"/>
  <c r="BA38" i="22"/>
  <c r="AZ38" i="22"/>
  <c r="AY38" i="22"/>
  <c r="AX38" i="22"/>
  <c r="AW38" i="22"/>
  <c r="AV38" i="22"/>
  <c r="AU38" i="22"/>
  <c r="AT38" i="22"/>
  <c r="AS38" i="22"/>
  <c r="AR38" i="22"/>
  <c r="AQ38" i="22"/>
  <c r="AP38" i="22"/>
  <c r="AO38" i="22"/>
  <c r="AN38" i="22"/>
  <c r="AM38" i="22"/>
  <c r="AL38" i="22"/>
  <c r="AK38" i="22"/>
  <c r="AJ38" i="22"/>
  <c r="AI38" i="22"/>
  <c r="AH38" i="22"/>
  <c r="AG38" i="22"/>
  <c r="AF38" i="22"/>
  <c r="AE38" i="22"/>
  <c r="AD38" i="22"/>
  <c r="AC38" i="22"/>
  <c r="AB38" i="22"/>
  <c r="AA38" i="22"/>
  <c r="L38" i="22"/>
  <c r="J38" i="22"/>
  <c r="BE36" i="22"/>
  <c r="BD36" i="22"/>
  <c r="BC36" i="22"/>
  <c r="BB36" i="22"/>
  <c r="BA36" i="22"/>
  <c r="AZ36" i="22"/>
  <c r="AY36" i="22"/>
  <c r="AX36" i="22"/>
  <c r="AW36" i="22"/>
  <c r="AV36" i="22"/>
  <c r="AU36" i="22"/>
  <c r="AT36" i="22"/>
  <c r="AS36" i="22"/>
  <c r="AR36" i="22"/>
  <c r="AQ36" i="22"/>
  <c r="AP36" i="22"/>
  <c r="AO36" i="22"/>
  <c r="AN36" i="22"/>
  <c r="AM36" i="22"/>
  <c r="AL36" i="22"/>
  <c r="AK36" i="22"/>
  <c r="AJ36" i="22"/>
  <c r="AI36" i="22"/>
  <c r="AH36" i="22"/>
  <c r="AG36" i="22"/>
  <c r="AF36" i="22"/>
  <c r="AE36" i="22"/>
  <c r="AD36" i="22"/>
  <c r="AC36" i="22"/>
  <c r="BF36" i="22" s="1"/>
  <c r="BH36" i="22" s="1"/>
  <c r="AB36" i="22"/>
  <c r="AA36" i="22"/>
  <c r="L36" i="22"/>
  <c r="J36" i="22"/>
  <c r="BE34" i="22"/>
  <c r="BD34" i="22"/>
  <c r="BC34" i="22"/>
  <c r="BB34" i="22"/>
  <c r="BA34" i="22"/>
  <c r="AZ34" i="22"/>
  <c r="AY34" i="22"/>
  <c r="AX34" i="22"/>
  <c r="AW34" i="22"/>
  <c r="AV34" i="22"/>
  <c r="AU34" i="22"/>
  <c r="AT34" i="22"/>
  <c r="AS34" i="22"/>
  <c r="AR34" i="22"/>
  <c r="AQ34" i="22"/>
  <c r="AP34" i="22"/>
  <c r="AO34" i="22"/>
  <c r="AN34" i="22"/>
  <c r="AM34" i="22"/>
  <c r="AL34" i="22"/>
  <c r="AK34" i="22"/>
  <c r="AJ34" i="22"/>
  <c r="AI34" i="22"/>
  <c r="AH34" i="22"/>
  <c r="AG34" i="22"/>
  <c r="AF34" i="22"/>
  <c r="AE34" i="22"/>
  <c r="AD34" i="22"/>
  <c r="AC34" i="22"/>
  <c r="AB34" i="22"/>
  <c r="AA34" i="22"/>
  <c r="L34" i="22"/>
  <c r="J34" i="22"/>
  <c r="BE32" i="22"/>
  <c r="BD32" i="22"/>
  <c r="BC32" i="22"/>
  <c r="BB32" i="22"/>
  <c r="BA32" i="22"/>
  <c r="AZ32" i="22"/>
  <c r="AY32" i="22"/>
  <c r="AX32" i="22"/>
  <c r="AW32" i="22"/>
  <c r="AV32" i="22"/>
  <c r="AU32" i="22"/>
  <c r="AT32" i="22"/>
  <c r="AS32" i="22"/>
  <c r="AR32" i="22"/>
  <c r="AQ32" i="22"/>
  <c r="AP32" i="22"/>
  <c r="AO32" i="22"/>
  <c r="AN32" i="22"/>
  <c r="AM32" i="22"/>
  <c r="AL32" i="22"/>
  <c r="AK32" i="22"/>
  <c r="AJ32" i="22"/>
  <c r="AI32" i="22"/>
  <c r="AH32" i="22"/>
  <c r="AG32" i="22"/>
  <c r="AF32" i="22"/>
  <c r="AE32" i="22"/>
  <c r="AD32" i="22"/>
  <c r="AC32" i="22"/>
  <c r="BF32" i="22" s="1"/>
  <c r="BH32" i="22" s="1"/>
  <c r="AB32" i="22"/>
  <c r="AA32" i="22"/>
  <c r="L32" i="22"/>
  <c r="J32" i="22"/>
  <c r="BE30" i="22"/>
  <c r="BD30" i="22"/>
  <c r="BC30" i="22"/>
  <c r="BB30" i="22"/>
  <c r="BA30" i="22"/>
  <c r="AZ30" i="22"/>
  <c r="AY30" i="22"/>
  <c r="AX30" i="22"/>
  <c r="AW30" i="22"/>
  <c r="AV30" i="22"/>
  <c r="AU30" i="22"/>
  <c r="AT30" i="22"/>
  <c r="AS30" i="22"/>
  <c r="AR30" i="22"/>
  <c r="AQ30" i="22"/>
  <c r="AP30" i="22"/>
  <c r="AO30" i="22"/>
  <c r="AN30" i="22"/>
  <c r="AM30" i="22"/>
  <c r="AL30" i="22"/>
  <c r="AK30" i="22"/>
  <c r="AJ30" i="22"/>
  <c r="AI30" i="22"/>
  <c r="AH30" i="22"/>
  <c r="AG30" i="22"/>
  <c r="AF30" i="22"/>
  <c r="AE30" i="22"/>
  <c r="AD30" i="22"/>
  <c r="AC30" i="22"/>
  <c r="BF30" i="22" s="1"/>
  <c r="BH30" i="22" s="1"/>
  <c r="AB30" i="22"/>
  <c r="AA30" i="22"/>
  <c r="L30" i="22"/>
  <c r="J30" i="22"/>
  <c r="BE28" i="22"/>
  <c r="BD28" i="22"/>
  <c r="BC28" i="22"/>
  <c r="BB28" i="22"/>
  <c r="BA28" i="22"/>
  <c r="AZ28" i="22"/>
  <c r="AY28" i="22"/>
  <c r="AX28" i="22"/>
  <c r="AW28" i="22"/>
  <c r="AV28" i="22"/>
  <c r="AU28" i="22"/>
  <c r="AT28" i="22"/>
  <c r="AS28" i="22"/>
  <c r="AR28" i="22"/>
  <c r="AQ28" i="22"/>
  <c r="AP28" i="22"/>
  <c r="AO28" i="22"/>
  <c r="AN28" i="22"/>
  <c r="AM28" i="22"/>
  <c r="AL28" i="22"/>
  <c r="AK28" i="22"/>
  <c r="AJ28" i="22"/>
  <c r="AI28" i="22"/>
  <c r="AH28" i="22"/>
  <c r="AG28" i="22"/>
  <c r="AF28" i="22"/>
  <c r="AE28" i="22"/>
  <c r="AD28" i="22"/>
  <c r="AC28" i="22"/>
  <c r="BF28" i="22" s="1"/>
  <c r="BH28" i="22" s="1"/>
  <c r="AB28" i="22"/>
  <c r="AA28" i="22"/>
  <c r="L28" i="22"/>
  <c r="J28" i="22"/>
  <c r="BE26" i="22"/>
  <c r="BD26" i="22"/>
  <c r="BC26" i="22"/>
  <c r="BB26" i="22"/>
  <c r="BA26" i="22"/>
  <c r="AZ26" i="22"/>
  <c r="AY26" i="22"/>
  <c r="AX26" i="22"/>
  <c r="AW26" i="22"/>
  <c r="AV26" i="22"/>
  <c r="AU26" i="22"/>
  <c r="AT26" i="22"/>
  <c r="AS26" i="22"/>
  <c r="AR26" i="22"/>
  <c r="AQ26" i="22"/>
  <c r="AP26" i="22"/>
  <c r="AO26" i="22"/>
  <c r="AN26" i="22"/>
  <c r="AM26" i="22"/>
  <c r="AL26" i="22"/>
  <c r="AK26" i="22"/>
  <c r="AJ26" i="22"/>
  <c r="AI26" i="22"/>
  <c r="AH26" i="22"/>
  <c r="AG26" i="22"/>
  <c r="AF26" i="22"/>
  <c r="AE26" i="22"/>
  <c r="AD26" i="22"/>
  <c r="AC26" i="22"/>
  <c r="AB26" i="22"/>
  <c r="AA26" i="22"/>
  <c r="L26" i="22"/>
  <c r="J26" i="22"/>
  <c r="B25" i="22"/>
  <c r="B27" i="22" s="1"/>
  <c r="B29" i="22" s="1"/>
  <c r="B31" i="22" s="1"/>
  <c r="B33" i="22" s="1"/>
  <c r="B35" i="22" s="1"/>
  <c r="B37" i="22" s="1"/>
  <c r="B39" i="22" s="1"/>
  <c r="B41" i="22" s="1"/>
  <c r="B43" i="22" s="1"/>
  <c r="B45" i="22" s="1"/>
  <c r="B47" i="22" s="1"/>
  <c r="B49" i="22" s="1"/>
  <c r="B51" i="22" s="1"/>
  <c r="B53" i="22" s="1"/>
  <c r="B55" i="22" s="1"/>
  <c r="B57" i="22" s="1"/>
  <c r="B59" i="22" s="1"/>
  <c r="B61" i="22" s="1"/>
  <c r="B63" i="22" s="1"/>
  <c r="B65" i="22" s="1"/>
  <c r="B67" i="22" s="1"/>
  <c r="B69" i="22" s="1"/>
  <c r="B71" i="22" s="1"/>
  <c r="B73" i="22" s="1"/>
  <c r="B75" i="22" s="1"/>
  <c r="B77" i="22" s="1"/>
  <c r="B79" i="22" s="1"/>
  <c r="B81" i="22" s="1"/>
  <c r="B83" i="22" s="1"/>
  <c r="B85" i="22" s="1"/>
  <c r="B87" i="22" s="1"/>
  <c r="B89" i="22" s="1"/>
  <c r="B91" i="22" s="1"/>
  <c r="B93" i="22" s="1"/>
  <c r="B95" i="22" s="1"/>
  <c r="B97" i="22" s="1"/>
  <c r="B99" i="22" s="1"/>
  <c r="B101" i="22" s="1"/>
  <c r="B103" i="22" s="1"/>
  <c r="B105" i="22" s="1"/>
  <c r="B107" i="22" s="1"/>
  <c r="B109" i="22" s="1"/>
  <c r="B111" i="22" s="1"/>
  <c r="B113" i="22" s="1"/>
  <c r="B115" i="22" s="1"/>
  <c r="B117" i="22" s="1"/>
  <c r="B119" i="22" s="1"/>
  <c r="B121" i="22" s="1"/>
  <c r="B123" i="22" s="1"/>
  <c r="B125" i="22" s="1"/>
  <c r="B127" i="22" s="1"/>
  <c r="B129" i="22" s="1"/>
  <c r="B131" i="22" s="1"/>
  <c r="B133" i="22" s="1"/>
  <c r="B135" i="22" s="1"/>
  <c r="B137" i="22" s="1"/>
  <c r="B139" i="22" s="1"/>
  <c r="B141" i="22" s="1"/>
  <c r="B143" i="22" s="1"/>
  <c r="B145" i="22" s="1"/>
  <c r="B147" i="22" s="1"/>
  <c r="B149" i="22" s="1"/>
  <c r="B151" i="22" s="1"/>
  <c r="B153" i="22" s="1"/>
  <c r="B155" i="22" s="1"/>
  <c r="B157" i="22" s="1"/>
  <c r="B159" i="22" s="1"/>
  <c r="B161" i="22" s="1"/>
  <c r="B163" i="22" s="1"/>
  <c r="B165" i="22" s="1"/>
  <c r="B167" i="22" s="1"/>
  <c r="B169" i="22" s="1"/>
  <c r="B171" i="22" s="1"/>
  <c r="B173" i="22" s="1"/>
  <c r="B175" i="22" s="1"/>
  <c r="B177" i="22" s="1"/>
  <c r="B179" i="22" s="1"/>
  <c r="B181" i="22" s="1"/>
  <c r="B183" i="22" s="1"/>
  <c r="B185" i="22" s="1"/>
  <c r="B187" i="22" s="1"/>
  <c r="B189" i="22" s="1"/>
  <c r="B191" i="22" s="1"/>
  <c r="B193" i="22" s="1"/>
  <c r="B195" i="22" s="1"/>
  <c r="B197" i="22" s="1"/>
  <c r="B199" i="22" s="1"/>
  <c r="B201" i="22" s="1"/>
  <c r="B203" i="22" s="1"/>
  <c r="B205" i="22" s="1"/>
  <c r="B207" i="22" s="1"/>
  <c r="B209" i="22" s="1"/>
  <c r="B211" i="22" s="1"/>
  <c r="B213" i="22" s="1"/>
  <c r="B215" i="22" s="1"/>
  <c r="BE24" i="22"/>
  <c r="BD24" i="22"/>
  <c r="BC24" i="22"/>
  <c r="BB24" i="22"/>
  <c r="BA24" i="22"/>
  <c r="AZ24" i="22"/>
  <c r="AY24" i="22"/>
  <c r="AX24" i="22"/>
  <c r="AW24" i="22"/>
  <c r="AV24" i="22"/>
  <c r="AU24" i="22"/>
  <c r="AT24" i="22"/>
  <c r="AS24" i="22"/>
  <c r="AR24" i="22"/>
  <c r="AQ24" i="22"/>
  <c r="AP24" i="22"/>
  <c r="AO24" i="22"/>
  <c r="AN24" i="22"/>
  <c r="AM24" i="22"/>
  <c r="AL24" i="22"/>
  <c r="AK24" i="22"/>
  <c r="AJ24" i="22"/>
  <c r="AI24" i="22"/>
  <c r="AH24" i="22"/>
  <c r="AG24" i="22"/>
  <c r="AF24" i="22"/>
  <c r="AE24" i="22"/>
  <c r="AD24" i="22"/>
  <c r="AC24" i="22"/>
  <c r="AB24" i="22"/>
  <c r="AA24" i="22"/>
  <c r="L24" i="22"/>
  <c r="J24" i="22"/>
  <c r="B23" i="22"/>
  <c r="BE22" i="22"/>
  <c r="BD22" i="22"/>
  <c r="BC22" i="22"/>
  <c r="BB22" i="22"/>
  <c r="BA22" i="22"/>
  <c r="AZ22" i="22"/>
  <c r="AY22" i="22"/>
  <c r="AX22" i="22"/>
  <c r="AW22" i="22"/>
  <c r="AV22" i="22"/>
  <c r="AU22" i="22"/>
  <c r="AT22" i="22"/>
  <c r="AS22" i="22"/>
  <c r="AR22" i="22"/>
  <c r="AQ22" i="22"/>
  <c r="AP22" i="22"/>
  <c r="AO22" i="22"/>
  <c r="AN22" i="22"/>
  <c r="AM22" i="22"/>
  <c r="AL22" i="22"/>
  <c r="AK22" i="22"/>
  <c r="AJ22" i="22"/>
  <c r="AI22" i="22"/>
  <c r="AH22" i="22"/>
  <c r="AG22" i="22"/>
  <c r="AF22" i="22"/>
  <c r="AE22" i="22"/>
  <c r="AD22" i="22"/>
  <c r="AC22" i="22"/>
  <c r="AB22" i="22"/>
  <c r="AA22" i="22"/>
  <c r="L22" i="22"/>
  <c r="J22" i="22"/>
  <c r="BE20" i="22"/>
  <c r="BD20" i="22"/>
  <c r="BC20" i="22"/>
  <c r="BB20" i="22"/>
  <c r="BA20" i="22"/>
  <c r="AZ20" i="22"/>
  <c r="AY20" i="22"/>
  <c r="AX20" i="22"/>
  <c r="AW20" i="22"/>
  <c r="AV20" i="22"/>
  <c r="AU20" i="22"/>
  <c r="AT20" i="22"/>
  <c r="AS20" i="22"/>
  <c r="AR20" i="22"/>
  <c r="AQ20" i="22"/>
  <c r="AP20" i="22"/>
  <c r="AO20" i="22"/>
  <c r="AN20" i="22"/>
  <c r="AM20" i="22"/>
  <c r="AL20" i="22"/>
  <c r="AK20" i="22"/>
  <c r="AJ20" i="22"/>
  <c r="AI20" i="22"/>
  <c r="AH20" i="22"/>
  <c r="AG20" i="22"/>
  <c r="AF20" i="22"/>
  <c r="AE20" i="22"/>
  <c r="AD20" i="22"/>
  <c r="AC20" i="22"/>
  <c r="BF20" i="22" s="1"/>
  <c r="BH20" i="22" s="1"/>
  <c r="AB20" i="22"/>
  <c r="AA20" i="22"/>
  <c r="L20" i="22"/>
  <c r="J20" i="22"/>
  <c r="B19" i="22"/>
  <c r="B21" i="22" s="1"/>
  <c r="BE18" i="22"/>
  <c r="BD18" i="22"/>
  <c r="BC18" i="22"/>
  <c r="BB18" i="22"/>
  <c r="BA18" i="22"/>
  <c r="AZ18" i="22"/>
  <c r="AY18" i="22"/>
  <c r="AX18" i="22"/>
  <c r="AW18" i="22"/>
  <c r="AV18" i="22"/>
  <c r="AU18" i="22"/>
  <c r="AT18" i="22"/>
  <c r="AS18" i="22"/>
  <c r="AR18" i="22"/>
  <c r="AQ18" i="22"/>
  <c r="AP18" i="22"/>
  <c r="AO18" i="22"/>
  <c r="AN18" i="22"/>
  <c r="AM18" i="22"/>
  <c r="AL18" i="22"/>
  <c r="AK18" i="22"/>
  <c r="AJ18" i="22"/>
  <c r="AI18" i="22"/>
  <c r="AH18" i="22"/>
  <c r="AG18" i="22"/>
  <c r="AF18" i="22"/>
  <c r="AE18" i="22"/>
  <c r="AD18" i="22"/>
  <c r="AC18" i="22"/>
  <c r="AB18" i="22"/>
  <c r="AA18" i="22"/>
  <c r="L18" i="22"/>
  <c r="J18" i="22"/>
  <c r="S243" i="22" s="1"/>
  <c r="B17" i="22"/>
  <c r="AV15" i="22"/>
  <c r="AV16" i="22" s="1"/>
  <c r="AT15" i="22"/>
  <c r="AT16" i="22" s="1"/>
  <c r="AQ15" i="22"/>
  <c r="AQ16" i="22" s="1"/>
  <c r="AI15" i="22"/>
  <c r="AI16" i="22" s="1"/>
  <c r="AH15" i="22"/>
  <c r="AH16" i="22" s="1"/>
  <c r="AD15" i="22"/>
  <c r="AD16" i="22" s="1"/>
  <c r="AC15" i="22"/>
  <c r="AC16" i="22" s="1"/>
  <c r="BE14" i="22"/>
  <c r="BE15" i="22" s="1"/>
  <c r="BE16" i="22" s="1"/>
  <c r="BD14" i="22"/>
  <c r="BD15" i="22" s="1"/>
  <c r="BD16" i="22" s="1"/>
  <c r="BC14" i="22"/>
  <c r="BC15" i="22" s="1"/>
  <c r="BC16" i="22" s="1"/>
  <c r="BF12" i="22"/>
  <c r="AJ2" i="22"/>
  <c r="AS15" i="22" s="1"/>
  <c r="AS16" i="22" s="1"/>
  <c r="K255" i="21"/>
  <c r="AF250" i="21"/>
  <c r="AA250" i="21"/>
  <c r="AK250" i="21" s="1"/>
  <c r="AF255" i="21" s="1"/>
  <c r="P250" i="21"/>
  <c r="U250" i="21" s="1"/>
  <c r="P255" i="21" s="1"/>
  <c r="U255" i="21" s="1"/>
  <c r="K250" i="21"/>
  <c r="P249" i="21"/>
  <c r="R247" i="21"/>
  <c r="K249" i="21" s="1"/>
  <c r="AM245" i="21"/>
  <c r="AA255" i="21" s="1"/>
  <c r="AJ245" i="21"/>
  <c r="AH245" i="21"/>
  <c r="W245" i="21"/>
  <c r="T245" i="21"/>
  <c r="R245" i="21"/>
  <c r="AF231" i="21"/>
  <c r="AA231" i="21"/>
  <c r="U231" i="21"/>
  <c r="P236" i="21" s="1"/>
  <c r="P231" i="21"/>
  <c r="K231" i="21"/>
  <c r="AF230" i="21"/>
  <c r="AA230" i="21"/>
  <c r="P230" i="21"/>
  <c r="K230" i="21"/>
  <c r="AH228" i="21"/>
  <c r="AF249" i="21" s="1"/>
  <c r="AM226" i="21"/>
  <c r="AA236" i="21" s="1"/>
  <c r="AJ226" i="21"/>
  <c r="AH226" i="21"/>
  <c r="W226" i="21"/>
  <c r="K236" i="21" s="1"/>
  <c r="U236" i="21" s="1"/>
  <c r="T226" i="2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BB216" i="21" s="1"/>
  <c r="BD216" i="21" s="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BB214" i="21" s="1"/>
  <c r="BD214" i="21" s="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BB204" i="21" s="1"/>
  <c r="BD204" i="21" s="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BB202" i="21" s="1"/>
  <c r="BD202" i="21" s="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BB200" i="21" s="1"/>
  <c r="BD200" i="21" s="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BB198" i="21" s="1"/>
  <c r="BD198" i="21" s="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BB196" i="21" s="1"/>
  <c r="BD196" i="21" s="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BB194" i="21" s="1"/>
  <c r="BD194" i="21" s="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BB180" i="21" s="1"/>
  <c r="BD180" i="21" s="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BB178" i="21" s="1"/>
  <c r="BD178" i="21" s="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BB176" i="21" s="1"/>
  <c r="BD176" i="21" s="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BB174" i="21" s="1"/>
  <c r="BD174" i="21" s="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BB172" i="21" s="1"/>
  <c r="BD172" i="21" s="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BB170" i="21" s="1"/>
  <c r="BD170" i="21" s="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BB156" i="21" s="1"/>
  <c r="BD156" i="21" s="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BB150" i="21" s="1"/>
  <c r="BD150" i="21" s="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BB148" i="21" s="1"/>
  <c r="BD148" i="21" s="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BB146" i="21" s="1"/>
  <c r="BD146" i="21" s="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BB132" i="21" s="1"/>
  <c r="BD132" i="21" s="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BB128" i="21" s="1"/>
  <c r="BD128" i="21" s="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BB126" i="21" s="1"/>
  <c r="BD126" i="21" s="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BB124" i="21" s="1"/>
  <c r="BD124" i="21" s="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BB122" i="21" s="1"/>
  <c r="BD122" i="21" s="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BB108" i="21" s="1"/>
  <c r="BD108" i="21" s="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BB102" i="21" s="1"/>
  <c r="BD102" i="21" s="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BB98" i="21" s="1"/>
  <c r="BD98" i="21" s="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AE241" i="21" s="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BB86" i="21" s="1"/>
  <c r="BD86" i="21" s="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BB84" i="21" s="1"/>
  <c r="BD84" i="21" s="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BB82" i="21" s="1"/>
  <c r="BD82" i="21" s="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BB80" i="21" s="1"/>
  <c r="BD80" i="21" s="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BB78" i="21" s="1"/>
  <c r="BD78" i="21" s="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BB76" i="21" s="1"/>
  <c r="BD76" i="21" s="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BB74" i="21" s="1"/>
  <c r="BD74" i="21" s="1"/>
  <c r="AB74" i="21"/>
  <c r="AA74" i="21"/>
  <c r="Z74" i="21"/>
  <c r="Y74" i="21"/>
  <c r="X74" i="21"/>
  <c r="W74" i="21"/>
  <c r="H74" i="21"/>
  <c r="F74" i="21"/>
  <c r="BD72"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BB72" i="21" s="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BB70" i="21" s="1"/>
  <c r="BD70" i="21" s="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BB68" i="21" s="1"/>
  <c r="BD68" i="21" s="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BB66" i="21" s="1"/>
  <c r="BD66" i="21" s="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BB64" i="21" s="1"/>
  <c r="BD64" i="21" s="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BB62" i="21" s="1"/>
  <c r="BD62" i="21" s="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BB56" i="21" s="1"/>
  <c r="BD56" i="21" s="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BB54" i="21" s="1"/>
  <c r="BD54" i="21" s="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BB44" i="21" s="1"/>
  <c r="BD44" i="21" s="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BB42" i="21" s="1"/>
  <c r="BD42" i="21" s="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BB32" i="21" s="1"/>
  <c r="BD32" i="21" s="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BB30" i="21" s="1"/>
  <c r="BD30" i="21" s="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BB20" i="21" s="1"/>
  <c r="BD20" i="21" s="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BB18" i="21" s="1"/>
  <c r="BD18" i="21" s="1"/>
  <c r="W18" i="21"/>
  <c r="H18" i="21"/>
  <c r="F18" i="21"/>
  <c r="O223" i="21" s="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5" i="21"/>
  <c r="BA16" i="21" s="1"/>
  <c r="AZ15" i="21"/>
  <c r="AZ16" i="21" s="1"/>
  <c r="AX15" i="21"/>
  <c r="AX16" i="21" s="1"/>
  <c r="AV15" i="21"/>
  <c r="AV16" i="21" s="1"/>
  <c r="AU15" i="21"/>
  <c r="AU16" i="21" s="1"/>
  <c r="AG15" i="21"/>
  <c r="AG16" i="21" s="1"/>
  <c r="AF15" i="21"/>
  <c r="AF16" i="21" s="1"/>
  <c r="BA14" i="21"/>
  <c r="AZ14" i="21"/>
  <c r="AY14" i="21"/>
  <c r="AY15" i="21" s="1"/>
  <c r="AY16" i="21" s="1"/>
  <c r="BB12" i="21"/>
  <c r="AF2" i="21"/>
  <c r="AS15" i="21" s="1"/>
  <c r="AS16" i="21" s="1"/>
  <c r="D47" i="20"/>
  <c r="L46" i="20"/>
  <c r="L45" i="20"/>
  <c r="L47" i="20" s="1"/>
  <c r="D44" i="20"/>
  <c r="L43" i="20"/>
  <c r="L42" i="20"/>
  <c r="L44" i="20" s="1"/>
  <c r="L41" i="20"/>
  <c r="D41" i="20"/>
  <c r="L40" i="20"/>
  <c r="L39" i="20"/>
  <c r="D38" i="20"/>
  <c r="D37" i="20"/>
  <c r="D36" i="20"/>
  <c r="D35" i="20"/>
  <c r="D34" i="20"/>
  <c r="D33" i="20"/>
  <c r="D32" i="20"/>
  <c r="D31" i="20"/>
  <c r="D30" i="20"/>
  <c r="D29" i="20"/>
  <c r="D28" i="20"/>
  <c r="D27" i="20"/>
  <c r="D26" i="20"/>
  <c r="D25" i="20"/>
  <c r="D24" i="20"/>
  <c r="D23" i="20"/>
  <c r="L22" i="20"/>
  <c r="D22" i="20"/>
  <c r="L21" i="20"/>
  <c r="D21" i="20"/>
  <c r="L20" i="20"/>
  <c r="D20" i="20"/>
  <c r="L19" i="20"/>
  <c r="D19" i="20"/>
  <c r="L18" i="20"/>
  <c r="D18" i="20"/>
  <c r="L17" i="20"/>
  <c r="D17" i="20"/>
  <c r="L16" i="20"/>
  <c r="D16" i="20"/>
  <c r="L15" i="20"/>
  <c r="D15" i="20"/>
  <c r="L14" i="20"/>
  <c r="AP60" i="19" s="1"/>
  <c r="D14" i="20"/>
  <c r="L13" i="20"/>
  <c r="AC70" i="19" s="1"/>
  <c r="D13" i="20"/>
  <c r="L12" i="20"/>
  <c r="D12" i="20"/>
  <c r="L11" i="20"/>
  <c r="D11" i="20"/>
  <c r="L10" i="20"/>
  <c r="D10" i="20"/>
  <c r="L9" i="20"/>
  <c r="D9" i="20"/>
  <c r="L8" i="20"/>
  <c r="D8" i="20"/>
  <c r="L7" i="20"/>
  <c r="AS32" i="19" s="1"/>
  <c r="D7" i="20"/>
  <c r="L6" i="20"/>
  <c r="D6" i="20"/>
  <c r="K115" i="19"/>
  <c r="U115" i="19" s="1"/>
  <c r="AK110" i="19"/>
  <c r="AF115" i="19" s="1"/>
  <c r="AF110" i="19"/>
  <c r="U110" i="19"/>
  <c r="P115" i="19" s="1"/>
  <c r="P110" i="19"/>
  <c r="AF109" i="19"/>
  <c r="AA109" i="19"/>
  <c r="P109" i="19"/>
  <c r="K109" i="19"/>
  <c r="R107" i="19"/>
  <c r="AH107" i="19" s="1"/>
  <c r="AM105" i="19"/>
  <c r="AA115" i="19" s="1"/>
  <c r="AJ105" i="19"/>
  <c r="AA110" i="19" s="1"/>
  <c r="AH105" i="19"/>
  <c r="W105" i="19"/>
  <c r="T105" i="19"/>
  <c r="K110" i="19" s="1"/>
  <c r="R105" i="19"/>
  <c r="AC102" i="19"/>
  <c r="AA96" i="19"/>
  <c r="AF91" i="19"/>
  <c r="AA91" i="19"/>
  <c r="AK91" i="19" s="1"/>
  <c r="AF96" i="19" s="1"/>
  <c r="AK96" i="19" s="1"/>
  <c r="P91" i="19"/>
  <c r="AF90" i="19"/>
  <c r="AA90" i="19"/>
  <c r="P90" i="19"/>
  <c r="K90" i="19"/>
  <c r="AH88" i="19"/>
  <c r="AM86" i="19"/>
  <c r="AJ86" i="19"/>
  <c r="AH86" i="19"/>
  <c r="W86" i="19"/>
  <c r="K96" i="19" s="1"/>
  <c r="T86" i="19"/>
  <c r="K91" i="19" s="1"/>
  <c r="U91" i="19" s="1"/>
  <c r="P96" i="19" s="1"/>
  <c r="R86" i="19"/>
  <c r="BA76" i="19"/>
  <c r="AZ76" i="19"/>
  <c r="AY76" i="19"/>
  <c r="AX76" i="19"/>
  <c r="AW76" i="19"/>
  <c r="AV76" i="19"/>
  <c r="AU76" i="19"/>
  <c r="AT76" i="19"/>
  <c r="AS76" i="19"/>
  <c r="AR76" i="19"/>
  <c r="AQ76" i="19"/>
  <c r="AP76" i="19"/>
  <c r="AO76" i="19"/>
  <c r="AN76" i="19"/>
  <c r="AM76" i="19"/>
  <c r="AL76" i="19"/>
  <c r="AK76" i="19"/>
  <c r="AJ76" i="19"/>
  <c r="AI76" i="19"/>
  <c r="AH76" i="19"/>
  <c r="AG76" i="19"/>
  <c r="AF76" i="19"/>
  <c r="AE76" i="19"/>
  <c r="AD76" i="19"/>
  <c r="AC76" i="19"/>
  <c r="AB76" i="19"/>
  <c r="AA76" i="19"/>
  <c r="Z76" i="19"/>
  <c r="Y76" i="19"/>
  <c r="X76" i="19"/>
  <c r="W76" i="19"/>
  <c r="H76" i="19"/>
  <c r="F76" i="19"/>
  <c r="BA74" i="19"/>
  <c r="AZ74" i="19"/>
  <c r="AY74" i="19"/>
  <c r="AX74" i="19"/>
  <c r="AW74" i="19"/>
  <c r="AV74" i="19"/>
  <c r="AU74" i="19"/>
  <c r="AT74" i="19"/>
  <c r="AS74" i="19"/>
  <c r="AR74" i="19"/>
  <c r="AQ74" i="19"/>
  <c r="AP74" i="19"/>
  <c r="AO74" i="19"/>
  <c r="AN74" i="19"/>
  <c r="AM74" i="19"/>
  <c r="AL74" i="19"/>
  <c r="AK74" i="19"/>
  <c r="AJ74" i="19"/>
  <c r="AI74" i="19"/>
  <c r="AH74" i="19"/>
  <c r="AG74" i="19"/>
  <c r="AF74" i="19"/>
  <c r="AE74" i="19"/>
  <c r="AD74" i="19"/>
  <c r="AC74" i="19"/>
  <c r="AB74" i="19"/>
  <c r="AA74" i="19"/>
  <c r="Z74" i="19"/>
  <c r="Y74" i="19"/>
  <c r="X74" i="19"/>
  <c r="W74" i="19"/>
  <c r="H74" i="19"/>
  <c r="F74" i="19"/>
  <c r="BA72" i="19"/>
  <c r="AZ72" i="19"/>
  <c r="AY72" i="19"/>
  <c r="AW72" i="19"/>
  <c r="AV72" i="19"/>
  <c r="AT72" i="19"/>
  <c r="AS72" i="19"/>
  <c r="AR72" i="19"/>
  <c r="AQ72" i="19"/>
  <c r="AO72" i="19"/>
  <c r="AN72" i="19"/>
  <c r="AL72" i="19"/>
  <c r="AK72" i="19"/>
  <c r="AJ72" i="19"/>
  <c r="AH72" i="19"/>
  <c r="AG72" i="19"/>
  <c r="AF72" i="19"/>
  <c r="AE72" i="19"/>
  <c r="AD72" i="19"/>
  <c r="AC72" i="19"/>
  <c r="AB72" i="19"/>
  <c r="AA72" i="19"/>
  <c r="Z72" i="19"/>
  <c r="Y72" i="19"/>
  <c r="X72" i="19"/>
  <c r="H72" i="19"/>
  <c r="F72" i="19"/>
  <c r="BA70" i="19"/>
  <c r="AZ70" i="19"/>
  <c r="AY70" i="19"/>
  <c r="AX70" i="19"/>
  <c r="AW70" i="19"/>
  <c r="AV70" i="19"/>
  <c r="AR70" i="19"/>
  <c r="AQ70" i="19"/>
  <c r="AP70" i="19"/>
  <c r="AO70" i="19"/>
  <c r="AN70" i="19"/>
  <c r="AM70" i="19"/>
  <c r="AL70" i="19"/>
  <c r="AK70" i="19"/>
  <c r="AJ70" i="19"/>
  <c r="AI70" i="19"/>
  <c r="AH70" i="19"/>
  <c r="AG70" i="19"/>
  <c r="AF70" i="19"/>
  <c r="AE70" i="19"/>
  <c r="AB70" i="19"/>
  <c r="Z70" i="19"/>
  <c r="Y70" i="19"/>
  <c r="X70" i="19"/>
  <c r="H70" i="19"/>
  <c r="F70" i="19"/>
  <c r="BA68" i="19"/>
  <c r="AZ68" i="19"/>
  <c r="AY68" i="19"/>
  <c r="AX68" i="19"/>
  <c r="AW68" i="19"/>
  <c r="AV68" i="19"/>
  <c r="AT68" i="19"/>
  <c r="AS68" i="19"/>
  <c r="AQ68" i="19"/>
  <c r="AP68" i="19"/>
  <c r="AO68" i="19"/>
  <c r="AN68" i="19"/>
  <c r="AM68" i="19"/>
  <c r="AL68" i="19"/>
  <c r="AJ68" i="19"/>
  <c r="AI68" i="19"/>
  <c r="AH68" i="19"/>
  <c r="AG68" i="19"/>
  <c r="AE68" i="19"/>
  <c r="AD68" i="19"/>
  <c r="AC68" i="19"/>
  <c r="AB68" i="19"/>
  <c r="AA68" i="19"/>
  <c r="Z68" i="19"/>
  <c r="X68" i="19"/>
  <c r="W68" i="19"/>
  <c r="H68" i="19"/>
  <c r="F68" i="19"/>
  <c r="BA66" i="19"/>
  <c r="AZ66" i="19"/>
  <c r="AY66" i="19"/>
  <c r="AX66" i="19"/>
  <c r="AV66" i="19"/>
  <c r="AU66" i="19"/>
  <c r="AT66" i="19"/>
  <c r="AS66" i="19"/>
  <c r="AQ66" i="19"/>
  <c r="AP66" i="19"/>
  <c r="AO66" i="19"/>
  <c r="AN66" i="19"/>
  <c r="AM66" i="19"/>
  <c r="AL66" i="19"/>
  <c r="AK66" i="19"/>
  <c r="AJ66" i="19"/>
  <c r="AH66" i="19"/>
  <c r="AG66" i="19"/>
  <c r="AF66" i="19"/>
  <c r="AE66" i="19"/>
  <c r="AD66" i="19"/>
  <c r="AC66" i="19"/>
  <c r="AB66" i="19"/>
  <c r="AA66" i="19"/>
  <c r="Z66" i="19"/>
  <c r="Y66" i="19"/>
  <c r="H66" i="19"/>
  <c r="F66" i="19"/>
  <c r="M83" i="19" s="1"/>
  <c r="BA64" i="19"/>
  <c r="AZ64" i="19"/>
  <c r="AY64" i="19"/>
  <c r="AX64" i="19"/>
  <c r="AW64" i="19"/>
  <c r="AV64" i="19"/>
  <c r="AU64" i="19"/>
  <c r="AT64" i="19"/>
  <c r="AS64" i="19"/>
  <c r="AR64" i="19"/>
  <c r="AP64" i="19"/>
  <c r="AO64" i="19"/>
  <c r="AN64" i="19"/>
  <c r="AM64" i="19"/>
  <c r="AL64" i="19"/>
  <c r="AK64" i="19"/>
  <c r="AJ64" i="19"/>
  <c r="AI64" i="19"/>
  <c r="AH64" i="19"/>
  <c r="AG64" i="19"/>
  <c r="AF64" i="19"/>
  <c r="AE64" i="19"/>
  <c r="AD64" i="19"/>
  <c r="AC64" i="19"/>
  <c r="AB64" i="19"/>
  <c r="AA64" i="19"/>
  <c r="Z64" i="19"/>
  <c r="Y64" i="19"/>
  <c r="X64" i="19"/>
  <c r="W64" i="19"/>
  <c r="H64" i="19"/>
  <c r="F64" i="19"/>
  <c r="BA62" i="19"/>
  <c r="AZ62" i="19"/>
  <c r="AY62" i="19"/>
  <c r="AX62" i="19"/>
  <c r="AW62" i="19"/>
  <c r="AV62" i="19"/>
  <c r="AT62" i="19"/>
  <c r="AS62" i="19"/>
  <c r="AR62" i="19"/>
  <c r="AQ62" i="19"/>
  <c r="AP62" i="19"/>
  <c r="AO62" i="19"/>
  <c r="AN62" i="19"/>
  <c r="AM62" i="19"/>
  <c r="AL62" i="19"/>
  <c r="AK62" i="19"/>
  <c r="AJ62" i="19"/>
  <c r="AH62" i="19"/>
  <c r="AG62" i="19"/>
  <c r="AF62" i="19"/>
  <c r="AE62" i="19"/>
  <c r="AD62" i="19"/>
  <c r="AC62" i="19"/>
  <c r="AB62" i="19"/>
  <c r="AA62" i="19"/>
  <c r="Z62" i="19"/>
  <c r="Y62" i="19"/>
  <c r="X62" i="19"/>
  <c r="H62" i="19"/>
  <c r="F62" i="19"/>
  <c r="BA60" i="19"/>
  <c r="AZ60" i="19"/>
  <c r="AY60" i="19"/>
  <c r="AW60" i="19"/>
  <c r="AV60" i="19"/>
  <c r="AT60" i="19"/>
  <c r="AS60" i="19"/>
  <c r="AR60" i="19"/>
  <c r="AQ60" i="19"/>
  <c r="AO60" i="19"/>
  <c r="AN60" i="19"/>
  <c r="AM60" i="19"/>
  <c r="AK60" i="19"/>
  <c r="AJ60" i="19"/>
  <c r="AH60" i="19"/>
  <c r="AG60" i="19"/>
  <c r="AF60" i="19"/>
  <c r="AE60" i="19"/>
  <c r="AD60" i="19"/>
  <c r="AC60" i="19"/>
  <c r="AB60" i="19"/>
  <c r="AA60" i="19"/>
  <c r="X60" i="19"/>
  <c r="H60" i="19"/>
  <c r="F60" i="19"/>
  <c r="BA58" i="19"/>
  <c r="AZ58" i="19"/>
  <c r="AY58" i="19"/>
  <c r="AX58" i="19"/>
  <c r="AU58" i="19"/>
  <c r="AT58" i="19"/>
  <c r="AS58" i="19"/>
  <c r="AR58" i="19"/>
  <c r="AQ58" i="19"/>
  <c r="AP58" i="19"/>
  <c r="AN58" i="19"/>
  <c r="AM58" i="19"/>
  <c r="AL58" i="19"/>
  <c r="AK58" i="19"/>
  <c r="AJ58" i="19"/>
  <c r="AH58" i="19"/>
  <c r="AF58" i="19"/>
  <c r="AE58" i="19"/>
  <c r="AC58" i="19"/>
  <c r="AB58" i="19"/>
  <c r="AA58" i="19"/>
  <c r="Z58" i="19"/>
  <c r="X58" i="19"/>
  <c r="W58" i="19"/>
  <c r="H58" i="19"/>
  <c r="F58" i="19"/>
  <c r="BA56" i="19"/>
  <c r="AZ56" i="19"/>
  <c r="AY56" i="19"/>
  <c r="AX56" i="19"/>
  <c r="AW56" i="19"/>
  <c r="AT56" i="19"/>
  <c r="AS56" i="19"/>
  <c r="AR56" i="19"/>
  <c r="AQ56" i="19"/>
  <c r="AP56" i="19"/>
  <c r="AO56" i="19"/>
  <c r="AN56" i="19"/>
  <c r="AL56" i="19"/>
  <c r="AK56" i="19"/>
  <c r="AJ56" i="19"/>
  <c r="AI56" i="19"/>
  <c r="AH56" i="19"/>
  <c r="AG56" i="19"/>
  <c r="AF56" i="19"/>
  <c r="AE56" i="19"/>
  <c r="AD56" i="19"/>
  <c r="AC56" i="19"/>
  <c r="AA56" i="19"/>
  <c r="Z56" i="19"/>
  <c r="Y56" i="19"/>
  <c r="X56" i="19"/>
  <c r="H56" i="19"/>
  <c r="F56" i="19"/>
  <c r="BA54" i="19"/>
  <c r="AZ54" i="19"/>
  <c r="AY54" i="19"/>
  <c r="AX54" i="19"/>
  <c r="AW54" i="19"/>
  <c r="AV54" i="19"/>
  <c r="AT54" i="19"/>
  <c r="AS54" i="19"/>
  <c r="AR54" i="19"/>
  <c r="AQ54" i="19"/>
  <c r="AP54" i="19"/>
  <c r="AO54" i="19"/>
  <c r="AN54" i="19"/>
  <c r="AM54" i="19"/>
  <c r="AL54" i="19"/>
  <c r="AJ54" i="19"/>
  <c r="AH54" i="19"/>
  <c r="AG54" i="19"/>
  <c r="AF54" i="19"/>
  <c r="AD54" i="19"/>
  <c r="AC54" i="19"/>
  <c r="AB54" i="19"/>
  <c r="AA54" i="19"/>
  <c r="Z54" i="19"/>
  <c r="Y54" i="19"/>
  <c r="X54" i="19"/>
  <c r="H54" i="19"/>
  <c r="F54" i="19"/>
  <c r="BA52" i="19"/>
  <c r="AZ52" i="19"/>
  <c r="AY52" i="19"/>
  <c r="AX52" i="19"/>
  <c r="AW52" i="19"/>
  <c r="AV52" i="19"/>
  <c r="AS52" i="19"/>
  <c r="AR52" i="19"/>
  <c r="AP52" i="19"/>
  <c r="AO52" i="19"/>
  <c r="AN52" i="19"/>
  <c r="AM52" i="19"/>
  <c r="AL52" i="19"/>
  <c r="AK52" i="19"/>
  <c r="AJ52" i="19"/>
  <c r="AH52" i="19"/>
  <c r="AG52" i="19"/>
  <c r="AF52" i="19"/>
  <c r="AC52" i="19"/>
  <c r="AB52" i="19"/>
  <c r="AA52" i="19"/>
  <c r="Z52" i="19"/>
  <c r="Y52" i="19"/>
  <c r="X52" i="19"/>
  <c r="H52" i="19"/>
  <c r="F52" i="19"/>
  <c r="BA50" i="19"/>
  <c r="AZ50" i="19"/>
  <c r="AY50" i="19"/>
  <c r="AX50" i="19"/>
  <c r="AW50" i="19"/>
  <c r="AV50" i="19"/>
  <c r="AT50" i="19"/>
  <c r="AS50" i="19"/>
  <c r="AR50" i="19"/>
  <c r="AQ50" i="19"/>
  <c r="AP50" i="19"/>
  <c r="AO50" i="19"/>
  <c r="AN50" i="19"/>
  <c r="AM50" i="19"/>
  <c r="AK50" i="19"/>
  <c r="AJ50" i="19"/>
  <c r="AI50" i="19"/>
  <c r="AH50" i="19"/>
  <c r="AG50" i="19"/>
  <c r="AF50" i="19"/>
  <c r="AD50" i="19"/>
  <c r="AC50" i="19"/>
  <c r="AB50" i="19"/>
  <c r="AA50" i="19"/>
  <c r="Z50" i="19"/>
  <c r="Y50" i="19"/>
  <c r="X50" i="19"/>
  <c r="W50" i="19"/>
  <c r="H50" i="19"/>
  <c r="F50" i="19"/>
  <c r="BA48" i="19"/>
  <c r="AZ48" i="19"/>
  <c r="AY48" i="19"/>
  <c r="AX48" i="19"/>
  <c r="AW48" i="19"/>
  <c r="AV48" i="19"/>
  <c r="AU48" i="19"/>
  <c r="AT48" i="19"/>
  <c r="AS48" i="19"/>
  <c r="AR48" i="19"/>
  <c r="AQ48" i="19"/>
  <c r="AP48" i="19"/>
  <c r="AO48" i="19"/>
  <c r="AN48" i="19"/>
  <c r="AM48" i="19"/>
  <c r="AJ48" i="19"/>
  <c r="AI48" i="19"/>
  <c r="AH48" i="19"/>
  <c r="AG48" i="19"/>
  <c r="AF48" i="19"/>
  <c r="AE48" i="19"/>
  <c r="AD48" i="19"/>
  <c r="AC48" i="19"/>
  <c r="AB48" i="19"/>
  <c r="AA48" i="19"/>
  <c r="Y48" i="19"/>
  <c r="X48" i="19"/>
  <c r="W48" i="19"/>
  <c r="H48" i="19"/>
  <c r="F48" i="19"/>
  <c r="BA46" i="19"/>
  <c r="AZ46" i="19"/>
  <c r="AY46" i="19"/>
  <c r="AW46" i="19"/>
  <c r="AV46" i="19"/>
  <c r="AU46" i="19"/>
  <c r="AT46" i="19"/>
  <c r="AS46" i="19"/>
  <c r="AP46" i="19"/>
  <c r="AO46" i="19"/>
  <c r="AN46" i="19"/>
  <c r="AM46" i="19"/>
  <c r="AL46" i="19"/>
  <c r="AK46" i="19"/>
  <c r="AJ46" i="19"/>
  <c r="AI46" i="19"/>
  <c r="AH46" i="19"/>
  <c r="AG46" i="19"/>
  <c r="AF46" i="19"/>
  <c r="AE46" i="19"/>
  <c r="AD46" i="19"/>
  <c r="AC46" i="19"/>
  <c r="AA46" i="19"/>
  <c r="Z46" i="19"/>
  <c r="Y46" i="19"/>
  <c r="X46" i="19"/>
  <c r="W46" i="19"/>
  <c r="H46" i="19"/>
  <c r="F46" i="19"/>
  <c r="BA44" i="19"/>
  <c r="AZ44" i="19"/>
  <c r="AY44" i="19"/>
  <c r="AX44" i="19"/>
  <c r="AW44" i="19"/>
  <c r="AV44" i="19"/>
  <c r="AU44" i="19"/>
  <c r="AT44" i="19"/>
  <c r="AS44" i="19"/>
  <c r="AR44" i="19"/>
  <c r="AP44" i="19"/>
  <c r="AN44" i="19"/>
  <c r="AM44" i="19"/>
  <c r="AL44" i="19"/>
  <c r="AK44" i="19"/>
  <c r="AJ44" i="19"/>
  <c r="AI44" i="19"/>
  <c r="AH44" i="19"/>
  <c r="AG44" i="19"/>
  <c r="AF44" i="19"/>
  <c r="AE44" i="19"/>
  <c r="AD44" i="19"/>
  <c r="AC44" i="19"/>
  <c r="AB44" i="19"/>
  <c r="AA44" i="19"/>
  <c r="Z44" i="19"/>
  <c r="Y44" i="19"/>
  <c r="X44" i="19"/>
  <c r="W44" i="19"/>
  <c r="H44" i="19"/>
  <c r="F44" i="19"/>
  <c r="BA42" i="19"/>
  <c r="AZ42" i="19"/>
  <c r="AY42" i="19"/>
  <c r="AW42" i="19"/>
  <c r="AV42" i="19"/>
  <c r="AU42" i="19"/>
  <c r="AT42" i="19"/>
  <c r="AS42" i="19"/>
  <c r="AR42" i="19"/>
  <c r="AP42" i="19"/>
  <c r="AO42" i="19"/>
  <c r="AN42" i="19"/>
  <c r="AM42" i="19"/>
  <c r="AL42" i="19"/>
  <c r="AK42" i="19"/>
  <c r="AJ42" i="19"/>
  <c r="AH42" i="19"/>
  <c r="AG42" i="19"/>
  <c r="AF42" i="19"/>
  <c r="AD42" i="19"/>
  <c r="AC42" i="19"/>
  <c r="AB42" i="19"/>
  <c r="AA42" i="19"/>
  <c r="Y42" i="19"/>
  <c r="W42" i="19"/>
  <c r="H42" i="19"/>
  <c r="F42" i="19"/>
  <c r="BA40" i="19"/>
  <c r="AZ40" i="19"/>
  <c r="AY40" i="19"/>
  <c r="AW40" i="19"/>
  <c r="AV40" i="19"/>
  <c r="AU40" i="19"/>
  <c r="AS40" i="19"/>
  <c r="AR40" i="19"/>
  <c r="AQ40" i="19"/>
  <c r="AP40" i="19"/>
  <c r="AO40" i="19"/>
  <c r="AN40" i="19"/>
  <c r="AM40" i="19"/>
  <c r="AK40" i="19"/>
  <c r="AJ40" i="19"/>
  <c r="AI40" i="19"/>
  <c r="AH40" i="19"/>
  <c r="AF40" i="19"/>
  <c r="AD40" i="19"/>
  <c r="AC40" i="19"/>
  <c r="AB40" i="19"/>
  <c r="AA40" i="19"/>
  <c r="Y40" i="19"/>
  <c r="X40" i="19"/>
  <c r="W40" i="19"/>
  <c r="H40" i="19"/>
  <c r="F40" i="19"/>
  <c r="BA38" i="19"/>
  <c r="AZ38" i="19"/>
  <c r="AY38" i="19"/>
  <c r="AV38" i="19"/>
  <c r="AU38" i="19"/>
  <c r="AT38" i="19"/>
  <c r="AS38" i="19"/>
  <c r="AR38" i="19"/>
  <c r="AQ38" i="19"/>
  <c r="AP38" i="19"/>
  <c r="AN38" i="19"/>
  <c r="AM38" i="19"/>
  <c r="AL38" i="19"/>
  <c r="AK38" i="19"/>
  <c r="AJ38" i="19"/>
  <c r="AI38" i="19"/>
  <c r="AH38" i="19"/>
  <c r="AF38" i="19"/>
  <c r="AE38" i="19"/>
  <c r="AD38" i="19"/>
  <c r="AB38" i="19"/>
  <c r="AA38" i="19"/>
  <c r="Y38" i="19"/>
  <c r="X38" i="19"/>
  <c r="W38" i="19"/>
  <c r="H38" i="19"/>
  <c r="F38" i="19"/>
  <c r="BA36" i="19"/>
  <c r="AZ36" i="19"/>
  <c r="AY36" i="19"/>
  <c r="AX36" i="19"/>
  <c r="AW36" i="19"/>
  <c r="AV36" i="19"/>
  <c r="AU36" i="19"/>
  <c r="AT36" i="19"/>
  <c r="AS36" i="19"/>
  <c r="AR36" i="19"/>
  <c r="AQ36" i="19"/>
  <c r="AP36" i="19"/>
  <c r="AO36" i="19"/>
  <c r="AL36" i="19"/>
  <c r="AK36" i="19"/>
  <c r="AJ36" i="19"/>
  <c r="AI36" i="19"/>
  <c r="AH36" i="19"/>
  <c r="AG36" i="19"/>
  <c r="AD36" i="19"/>
  <c r="AC36" i="19"/>
  <c r="AB36" i="19"/>
  <c r="AA36" i="19"/>
  <c r="Z36" i="19"/>
  <c r="Y36" i="19"/>
  <c r="X36" i="19"/>
  <c r="W36" i="19"/>
  <c r="H36" i="19"/>
  <c r="F36" i="19"/>
  <c r="BA34" i="19"/>
  <c r="AZ34" i="19"/>
  <c r="AY34" i="19"/>
  <c r="AX34" i="19"/>
  <c r="AW34" i="19"/>
  <c r="AV34" i="19"/>
  <c r="AU34" i="19"/>
  <c r="AT34" i="19"/>
  <c r="AS34" i="19"/>
  <c r="AR34" i="19"/>
  <c r="AQ34" i="19"/>
  <c r="AP34" i="19"/>
  <c r="AO34" i="19"/>
  <c r="AN34" i="19"/>
  <c r="AM34" i="19"/>
  <c r="AK34" i="19"/>
  <c r="AJ34" i="19"/>
  <c r="AI34" i="19"/>
  <c r="AH34" i="19"/>
  <c r="AG34" i="19"/>
  <c r="AF34" i="19"/>
  <c r="AD34" i="19"/>
  <c r="AC34" i="19"/>
  <c r="AB34" i="19"/>
  <c r="AA34" i="19"/>
  <c r="Z34" i="19"/>
  <c r="Y34" i="19"/>
  <c r="X34" i="19"/>
  <c r="H34" i="19"/>
  <c r="F34" i="19"/>
  <c r="BA32" i="19"/>
  <c r="AZ32" i="19"/>
  <c r="AY32" i="19"/>
  <c r="AW32" i="19"/>
  <c r="AV32" i="19"/>
  <c r="AU32" i="19"/>
  <c r="AT32" i="19"/>
  <c r="AR32" i="19"/>
  <c r="AP32" i="19"/>
  <c r="AO32" i="19"/>
  <c r="AN32" i="19"/>
  <c r="AM32" i="19"/>
  <c r="AL32" i="19"/>
  <c r="AJ32" i="19"/>
  <c r="AI32" i="19"/>
  <c r="AH32" i="19"/>
  <c r="AG32" i="19"/>
  <c r="AF32" i="19"/>
  <c r="AD32" i="19"/>
  <c r="AC32" i="19"/>
  <c r="AB32" i="19"/>
  <c r="AA32" i="19"/>
  <c r="Z32" i="19"/>
  <c r="Y32" i="19"/>
  <c r="W32" i="19"/>
  <c r="H32" i="19"/>
  <c r="F32" i="19"/>
  <c r="BA30" i="19"/>
  <c r="AZ30" i="19"/>
  <c r="AY30" i="19"/>
  <c r="AX30" i="19"/>
  <c r="AW30" i="19"/>
  <c r="AV30" i="19"/>
  <c r="AU30" i="19"/>
  <c r="AT30" i="19"/>
  <c r="AS30" i="19"/>
  <c r="AQ30" i="19"/>
  <c r="AP30" i="19"/>
  <c r="AO30" i="19"/>
  <c r="AN30" i="19"/>
  <c r="AM30" i="19"/>
  <c r="AL30" i="19"/>
  <c r="AK30" i="19"/>
  <c r="AJ30" i="19"/>
  <c r="AI30" i="19"/>
  <c r="AH30" i="19"/>
  <c r="AG30" i="19"/>
  <c r="AE30" i="19"/>
  <c r="AD30" i="19"/>
  <c r="AC30" i="19"/>
  <c r="AA30" i="19"/>
  <c r="Z30" i="19"/>
  <c r="Y30" i="19"/>
  <c r="X30" i="19"/>
  <c r="W30" i="19"/>
  <c r="H30" i="19"/>
  <c r="F30" i="19"/>
  <c r="BA28" i="19"/>
  <c r="AZ28" i="19"/>
  <c r="AY28" i="19"/>
  <c r="AX28" i="19"/>
  <c r="AW28" i="19"/>
  <c r="AV28" i="19"/>
  <c r="AU28" i="19"/>
  <c r="AT28" i="19"/>
  <c r="AS28" i="19"/>
  <c r="AP28" i="19"/>
  <c r="AO28" i="19"/>
  <c r="AN28" i="19"/>
  <c r="AM28" i="19"/>
  <c r="AK28" i="19"/>
  <c r="AJ28" i="19"/>
  <c r="AI28" i="19"/>
  <c r="AH28" i="19"/>
  <c r="AG28" i="19"/>
  <c r="AF28" i="19"/>
  <c r="AD28" i="19"/>
  <c r="AC28" i="19"/>
  <c r="AB28" i="19"/>
  <c r="AA28" i="19"/>
  <c r="Z28" i="19"/>
  <c r="Y28" i="19"/>
  <c r="X28" i="19"/>
  <c r="W28" i="19"/>
  <c r="H28" i="19"/>
  <c r="F28" i="19"/>
  <c r="BA26" i="19"/>
  <c r="AZ26" i="19"/>
  <c r="AY26" i="19"/>
  <c r="AX26" i="19"/>
  <c r="AV26" i="19"/>
  <c r="AU26" i="19"/>
  <c r="AT26" i="19"/>
  <c r="AS26" i="19"/>
  <c r="AQ26" i="19"/>
  <c r="AP26" i="19"/>
  <c r="AN26" i="19"/>
  <c r="AM26" i="19"/>
  <c r="AL26" i="19"/>
  <c r="AK26" i="19"/>
  <c r="AI26" i="19"/>
  <c r="AH26" i="19"/>
  <c r="AG26" i="19"/>
  <c r="AF26" i="19"/>
  <c r="AE26" i="19"/>
  <c r="AD26" i="19"/>
  <c r="AB26" i="19"/>
  <c r="AA26" i="19"/>
  <c r="Z26" i="19"/>
  <c r="Y26" i="19"/>
  <c r="W26" i="19"/>
  <c r="H26" i="19"/>
  <c r="F26" i="19"/>
  <c r="BA24" i="19"/>
  <c r="AZ24" i="19"/>
  <c r="AY24" i="19"/>
  <c r="AX24" i="19"/>
  <c r="AW24" i="19"/>
  <c r="AV24" i="19"/>
  <c r="AU24" i="19"/>
  <c r="AT24" i="19"/>
  <c r="AS24" i="19"/>
  <c r="AQ24" i="19"/>
  <c r="AP24" i="19"/>
  <c r="AO24" i="19"/>
  <c r="AN24" i="19"/>
  <c r="AM24" i="19"/>
  <c r="AL24" i="19"/>
  <c r="AK24" i="19"/>
  <c r="AJ24" i="19"/>
  <c r="AI24" i="19"/>
  <c r="AG24" i="19"/>
  <c r="AF24" i="19"/>
  <c r="AE24" i="19"/>
  <c r="AD24" i="19"/>
  <c r="AC24" i="19"/>
  <c r="AB24" i="19"/>
  <c r="Z24" i="19"/>
  <c r="Y24" i="19"/>
  <c r="X24" i="19"/>
  <c r="W24" i="19"/>
  <c r="H24" i="19"/>
  <c r="F24" i="19"/>
  <c r="BA22" i="19"/>
  <c r="AZ22" i="19"/>
  <c r="AY22" i="19"/>
  <c r="AW22" i="19"/>
  <c r="AV22" i="19"/>
  <c r="AU22" i="19"/>
  <c r="AT22" i="19"/>
  <c r="AS22" i="19"/>
  <c r="AR22" i="19"/>
  <c r="AQ22" i="19"/>
  <c r="AP22" i="19"/>
  <c r="AO22" i="19"/>
  <c r="AN22" i="19"/>
  <c r="AM22" i="19"/>
  <c r="AL22" i="19"/>
  <c r="AK22" i="19"/>
  <c r="AJ22" i="19"/>
  <c r="AI22" i="19"/>
  <c r="AH22" i="19"/>
  <c r="AE22" i="19"/>
  <c r="AD22" i="19"/>
  <c r="AC22" i="19"/>
  <c r="AB22" i="19"/>
  <c r="AA22" i="19"/>
  <c r="Z22" i="19"/>
  <c r="Y22" i="19"/>
  <c r="X22" i="19"/>
  <c r="W22" i="19"/>
  <c r="H22" i="19"/>
  <c r="F22" i="19"/>
  <c r="BA20" i="19"/>
  <c r="AZ20" i="19"/>
  <c r="AY20" i="19"/>
  <c r="AX20" i="19"/>
  <c r="AW20" i="19"/>
  <c r="AV20" i="19"/>
  <c r="AU20" i="19"/>
  <c r="AT20" i="19"/>
  <c r="AS20" i="19"/>
  <c r="AQ20" i="19"/>
  <c r="AO20" i="19"/>
  <c r="AN20" i="19"/>
  <c r="AM20" i="19"/>
  <c r="AL20" i="19"/>
  <c r="AK20" i="19"/>
  <c r="AJ20" i="19"/>
  <c r="AI20" i="19"/>
  <c r="AH20" i="19"/>
  <c r="AG20" i="19"/>
  <c r="AE20" i="19"/>
  <c r="AD20" i="19"/>
  <c r="AB20" i="19"/>
  <c r="AA20" i="19"/>
  <c r="Z20" i="19"/>
  <c r="Y20" i="19"/>
  <c r="X20" i="19"/>
  <c r="W20" i="19"/>
  <c r="H20" i="19"/>
  <c r="F20" i="19"/>
  <c r="BA18" i="19"/>
  <c r="AZ18" i="19"/>
  <c r="AY18" i="19"/>
  <c r="AX18" i="19"/>
  <c r="AW18" i="19"/>
  <c r="AV18" i="19"/>
  <c r="AU18" i="19"/>
  <c r="AT18" i="19"/>
  <c r="AS18" i="19"/>
  <c r="AQ18" i="19"/>
  <c r="AP18" i="19"/>
  <c r="AO18" i="19"/>
  <c r="AN18" i="19"/>
  <c r="AL18" i="19"/>
  <c r="AK18" i="19"/>
  <c r="AJ18" i="19"/>
  <c r="AI18" i="19"/>
  <c r="AH18" i="19"/>
  <c r="AG18" i="19"/>
  <c r="AE18" i="19"/>
  <c r="AD18" i="19"/>
  <c r="AC18" i="19"/>
  <c r="AB18" i="19"/>
  <c r="AA18" i="19"/>
  <c r="Z18" i="19"/>
  <c r="Y18" i="19"/>
  <c r="X18" i="19"/>
  <c r="W18" i="19"/>
  <c r="H18" i="19"/>
  <c r="F18" i="19"/>
  <c r="B17" i="19"/>
  <c r="B19" i="19" s="1"/>
  <c r="B21" i="19" s="1"/>
  <c r="B23" i="19" s="1"/>
  <c r="B25" i="19" s="1"/>
  <c r="B27" i="19" s="1"/>
  <c r="B29" i="19" s="1"/>
  <c r="B31" i="19" s="1"/>
  <c r="B33" i="19" s="1"/>
  <c r="B35" i="19" s="1"/>
  <c r="B37" i="19" s="1"/>
  <c r="B39" i="19" s="1"/>
  <c r="B41" i="19" s="1"/>
  <c r="B43" i="19" s="1"/>
  <c r="B45" i="19" s="1"/>
  <c r="B47" i="19" s="1"/>
  <c r="B49" i="19" s="1"/>
  <c r="B51" i="19" s="1"/>
  <c r="B53" i="19" s="1"/>
  <c r="B55" i="19" s="1"/>
  <c r="B57" i="19" s="1"/>
  <c r="B59" i="19" s="1"/>
  <c r="B61" i="19" s="1"/>
  <c r="B63" i="19" s="1"/>
  <c r="B65" i="19" s="1"/>
  <c r="B67" i="19" s="1"/>
  <c r="B69" i="19" s="1"/>
  <c r="B71" i="19" s="1"/>
  <c r="B73" i="19" s="1"/>
  <c r="B75" i="19" s="1"/>
  <c r="AX15" i="19"/>
  <c r="AX16" i="19" s="1"/>
  <c r="AV15" i="19"/>
  <c r="AV16" i="19" s="1"/>
  <c r="AU15" i="19"/>
  <c r="AU16" i="19" s="1"/>
  <c r="AT15" i="19"/>
  <c r="AT16" i="19" s="1"/>
  <c r="AM15" i="19"/>
  <c r="AM16" i="19" s="1"/>
  <c r="AJ15" i="19"/>
  <c r="AJ16" i="19" s="1"/>
  <c r="AI15" i="19"/>
  <c r="AI16" i="19" s="1"/>
  <c r="AH15" i="19"/>
  <c r="AH16" i="19" s="1"/>
  <c r="AG15" i="19"/>
  <c r="AG16" i="19" s="1"/>
  <c r="Z15" i="19"/>
  <c r="Z16" i="19" s="1"/>
  <c r="X15" i="19"/>
  <c r="X16" i="19" s="1"/>
  <c r="W15" i="19"/>
  <c r="W16" i="19" s="1"/>
  <c r="BA14" i="19"/>
  <c r="BA15" i="19" s="1"/>
  <c r="BA16" i="19" s="1"/>
  <c r="AZ14" i="19"/>
  <c r="AZ15" i="19" s="1"/>
  <c r="AZ16" i="19" s="1"/>
  <c r="AY14" i="19"/>
  <c r="AY15" i="19" s="1"/>
  <c r="AY16" i="19" s="1"/>
  <c r="BB12" i="19"/>
  <c r="AF2" i="19"/>
  <c r="BE8" i="19" s="1"/>
  <c r="AL15" i="19" l="1"/>
  <c r="AL16" i="19" s="1"/>
  <c r="AE15" i="22"/>
  <c r="AE16" i="22" s="1"/>
  <c r="AU15" i="22"/>
  <c r="AU16" i="22" s="1"/>
  <c r="AW15" i="22"/>
  <c r="AW16" i="22" s="1"/>
  <c r="BI8" i="22"/>
  <c r="AJ15" i="22"/>
  <c r="AJ16" i="22" s="1"/>
  <c r="AX15" i="22"/>
  <c r="AX16" i="22" s="1"/>
  <c r="AK15" i="22"/>
  <c r="AK16" i="22" s="1"/>
  <c r="AY15" i="22"/>
  <c r="AY16" i="22" s="1"/>
  <c r="AL15" i="22"/>
  <c r="AL16" i="22" s="1"/>
  <c r="AZ15" i="22"/>
  <c r="AZ16" i="22" s="1"/>
  <c r="AM15" i="22"/>
  <c r="AM16" i="22" s="1"/>
  <c r="BA15" i="22"/>
  <c r="BA16" i="22" s="1"/>
  <c r="AA15" i="22"/>
  <c r="AA16" i="22" s="1"/>
  <c r="AN15" i="22"/>
  <c r="AN16" i="22" s="1"/>
  <c r="BB15" i="22"/>
  <c r="BB16" i="22" s="1"/>
  <c r="AO15" i="22"/>
  <c r="AO16" i="22" s="1"/>
  <c r="AB15" i="22"/>
  <c r="AB16" i="22" s="1"/>
  <c r="AP15" i="22"/>
  <c r="AP16" i="22" s="1"/>
  <c r="AD15" i="21"/>
  <c r="AD16" i="21" s="1"/>
  <c r="AE15" i="21"/>
  <c r="AE16" i="21" s="1"/>
  <c r="BB74" i="19"/>
  <c r="BD74" i="19" s="1"/>
  <c r="BB28" i="21"/>
  <c r="BD28" i="21" s="1"/>
  <c r="BB40" i="21"/>
  <c r="BD40" i="21" s="1"/>
  <c r="BB26" i="19"/>
  <c r="BD26" i="19" s="1"/>
  <c r="AK115" i="19"/>
  <c r="BB26" i="21"/>
  <c r="BD26" i="21" s="1"/>
  <c r="BB38" i="21"/>
  <c r="BD38" i="21" s="1"/>
  <c r="BB50" i="21"/>
  <c r="BD50" i="21" s="1"/>
  <c r="BB24" i="21"/>
  <c r="BD24" i="21" s="1"/>
  <c r="BB36" i="21"/>
  <c r="BD36" i="21" s="1"/>
  <c r="BB48" i="21"/>
  <c r="BD48" i="21" s="1"/>
  <c r="BB60" i="21"/>
  <c r="BD60" i="21" s="1"/>
  <c r="BB52" i="21"/>
  <c r="BD52" i="21" s="1"/>
  <c r="BB68" i="19"/>
  <c r="BD68" i="19" s="1"/>
  <c r="BB22" i="21"/>
  <c r="BD22" i="21" s="1"/>
  <c r="BB34" i="21"/>
  <c r="BD34" i="21" s="1"/>
  <c r="BB46" i="21"/>
  <c r="BD46" i="21" s="1"/>
  <c r="BB58" i="21"/>
  <c r="BD58" i="21" s="1"/>
  <c r="O83" i="19"/>
  <c r="AC84" i="19"/>
  <c r="BE8" i="21"/>
  <c r="AI15" i="21"/>
  <c r="AI16" i="21" s="1"/>
  <c r="S245" i="22"/>
  <c r="AA15" i="19"/>
  <c r="AA16" i="19" s="1"/>
  <c r="AN15" i="19"/>
  <c r="AN16" i="19" s="1"/>
  <c r="AM18" i="19"/>
  <c r="AC20" i="19"/>
  <c r="BB20" i="19" s="1"/>
  <c r="AP20" i="19"/>
  <c r="AG22" i="19"/>
  <c r="AH24" i="19"/>
  <c r="X26" i="19"/>
  <c r="AJ26" i="19"/>
  <c r="AW26" i="19"/>
  <c r="AL28" i="19"/>
  <c r="AB30" i="19"/>
  <c r="BB30" i="19" s="1"/>
  <c r="BD30" i="19" s="1"/>
  <c r="AN36" i="19"/>
  <c r="AB46" i="19"/>
  <c r="AG58" i="19"/>
  <c r="Z60" i="19"/>
  <c r="BB64" i="19"/>
  <c r="BD64" i="19" s="1"/>
  <c r="AE84" i="19"/>
  <c r="AK15" i="21"/>
  <c r="AK16" i="21" s="1"/>
  <c r="BB96" i="21"/>
  <c r="BD96" i="21" s="1"/>
  <c r="BB120" i="21"/>
  <c r="BD120" i="21" s="1"/>
  <c r="BB144" i="21"/>
  <c r="BD144" i="21" s="1"/>
  <c r="BB168" i="21"/>
  <c r="BD168" i="21" s="1"/>
  <c r="BB192" i="21"/>
  <c r="BD192" i="21" s="1"/>
  <c r="BF74" i="22"/>
  <c r="BH74" i="22" s="1"/>
  <c r="AC83" i="19"/>
  <c r="BB152" i="21"/>
  <c r="BD152" i="21" s="1"/>
  <c r="BF94" i="22"/>
  <c r="BH94" i="22" s="1"/>
  <c r="M84" i="19"/>
  <c r="AO15" i="19"/>
  <c r="AO16" i="19" s="1"/>
  <c r="AW58" i="19"/>
  <c r="AD70" i="19"/>
  <c r="AE34" i="19"/>
  <c r="AQ32" i="19"/>
  <c r="AE32" i="19"/>
  <c r="AL34" i="19"/>
  <c r="W34" i="19"/>
  <c r="AR30" i="19"/>
  <c r="AF30" i="19"/>
  <c r="AR28" i="19"/>
  <c r="AR26" i="19"/>
  <c r="AR24" i="19"/>
  <c r="AF22" i="19"/>
  <c r="BB22" i="19" s="1"/>
  <c r="BD22" i="19" s="1"/>
  <c r="AR20" i="19"/>
  <c r="AF20" i="19"/>
  <c r="AR18" i="19"/>
  <c r="AF18" i="19"/>
  <c r="BB18" i="19" s="1"/>
  <c r="BD18" i="19" s="1"/>
  <c r="AI66" i="19"/>
  <c r="AU56" i="19"/>
  <c r="W56" i="19"/>
  <c r="AM56" i="19"/>
  <c r="AT52" i="19"/>
  <c r="AQ46" i="19"/>
  <c r="BB46" i="19" s="1"/>
  <c r="BD46" i="19" s="1"/>
  <c r="AE36" i="19"/>
  <c r="BB36" i="19" s="1"/>
  <c r="AR68" i="19"/>
  <c r="Y60" i="19"/>
  <c r="AV58" i="19"/>
  <c r="AX42" i="19"/>
  <c r="Z42" i="19"/>
  <c r="AS70" i="19"/>
  <c r="AD52" i="19"/>
  <c r="AG40" i="19"/>
  <c r="AM36" i="19"/>
  <c r="AL15" i="21"/>
  <c r="AL16" i="21" s="1"/>
  <c r="BB94" i="21"/>
  <c r="BD94" i="21" s="1"/>
  <c r="BB118" i="21"/>
  <c r="BD118" i="21" s="1"/>
  <c r="BB142" i="21"/>
  <c r="BD142" i="21" s="1"/>
  <c r="BB166" i="21"/>
  <c r="BD166" i="21" s="1"/>
  <c r="BB190" i="21"/>
  <c r="BD190" i="21" s="1"/>
  <c r="BB212" i="21"/>
  <c r="BD212" i="21" s="1"/>
  <c r="BF24" i="22"/>
  <c r="BH24" i="22" s="1"/>
  <c r="Y236" i="22"/>
  <c r="BB106" i="21"/>
  <c r="BD106" i="21" s="1"/>
  <c r="BB130" i="21"/>
  <c r="BD130" i="21" s="1"/>
  <c r="BB154" i="21"/>
  <c r="BD154" i="21" s="1"/>
  <c r="BB104" i="21"/>
  <c r="BD104" i="21" s="1"/>
  <c r="AC104" i="19"/>
  <c r="AB15" i="19"/>
  <c r="AB16" i="19" s="1"/>
  <c r="AC15" i="19"/>
  <c r="AC16" i="19" s="1"/>
  <c r="AP15" i="19"/>
  <c r="AP16" i="19" s="1"/>
  <c r="AG38" i="19"/>
  <c r="AI42" i="19"/>
  <c r="AE52" i="19"/>
  <c r="AN15" i="21"/>
  <c r="AN16" i="21" s="1"/>
  <c r="BB92" i="21"/>
  <c r="BD92" i="21" s="1"/>
  <c r="BB116" i="21"/>
  <c r="BD116" i="21" s="1"/>
  <c r="BB140" i="21"/>
  <c r="BD140" i="21" s="1"/>
  <c r="BB164" i="21"/>
  <c r="BD164" i="21" s="1"/>
  <c r="BB188" i="21"/>
  <c r="BD188" i="21" s="1"/>
  <c r="AE85" i="19"/>
  <c r="AE102" i="19"/>
  <c r="M85" i="19"/>
  <c r="AE104" i="19"/>
  <c r="AE83" i="19"/>
  <c r="O104" i="19"/>
  <c r="AC85" i="19"/>
  <c r="M104" i="19"/>
  <c r="O85" i="19"/>
  <c r="BF18" i="22"/>
  <c r="BH18" i="22" s="1"/>
  <c r="AR15" i="21"/>
  <c r="AR16" i="21" s="1"/>
  <c r="BB90" i="21"/>
  <c r="BD90" i="21" s="1"/>
  <c r="BB114" i="21"/>
  <c r="BD114" i="21" s="1"/>
  <c r="BB138" i="21"/>
  <c r="BD138" i="21" s="1"/>
  <c r="BB162" i="21"/>
  <c r="BD162" i="21" s="1"/>
  <c r="BB186" i="21"/>
  <c r="BD186" i="21" s="1"/>
  <c r="BB210" i="21"/>
  <c r="BD210" i="21" s="1"/>
  <c r="BF52" i="22"/>
  <c r="BH52" i="22" s="1"/>
  <c r="BB76" i="19"/>
  <c r="BD76" i="19" s="1"/>
  <c r="AD15" i="19"/>
  <c r="AD16" i="19" s="1"/>
  <c r="X15" i="21"/>
  <c r="X16" i="21" s="1"/>
  <c r="BB88" i="21"/>
  <c r="BD88" i="21" s="1"/>
  <c r="BB112" i="21"/>
  <c r="BD112" i="21" s="1"/>
  <c r="BB136" i="21"/>
  <c r="BD136" i="21" s="1"/>
  <c r="BB160" i="21"/>
  <c r="BD160" i="21" s="1"/>
  <c r="BB184" i="21"/>
  <c r="BD184" i="21" s="1"/>
  <c r="BB208" i="21"/>
  <c r="BD208" i="21" s="1"/>
  <c r="BF98" i="22"/>
  <c r="BH98" i="22" s="1"/>
  <c r="M243" i="21"/>
  <c r="AE225" i="21"/>
  <c r="AE222" i="21"/>
  <c r="AE226" i="21" s="1"/>
  <c r="AE242" i="21"/>
  <c r="AC225" i="21"/>
  <c r="AC222" i="21"/>
  <c r="AC226" i="21" s="1"/>
  <c r="AC242" i="21"/>
  <c r="O242" i="21"/>
  <c r="M225" i="21"/>
  <c r="M222" i="21"/>
  <c r="AE244" i="21"/>
  <c r="O225" i="21"/>
  <c r="AC244" i="21"/>
  <c r="AE224" i="21"/>
  <c r="O244" i="21"/>
  <c r="AC224" i="21"/>
  <c r="M244" i="21"/>
  <c r="O224" i="21"/>
  <c r="AE243" i="21"/>
  <c r="M224" i="21"/>
  <c r="AC243" i="21"/>
  <c r="AE223" i="21"/>
  <c r="O243" i="21"/>
  <c r="M242" i="21"/>
  <c r="AC223" i="21"/>
  <c r="AC241" i="21"/>
  <c r="AC245" i="21" s="1"/>
  <c r="M223" i="21"/>
  <c r="O241" i="21"/>
  <c r="O245" i="21" s="1"/>
  <c r="O222" i="21"/>
  <c r="M241" i="21"/>
  <c r="M245" i="21" s="1"/>
  <c r="O84" i="19"/>
  <c r="AM15" i="21"/>
  <c r="AM16" i="21" s="1"/>
  <c r="AA15" i="21"/>
  <c r="AA16" i="21" s="1"/>
  <c r="AP15" i="21"/>
  <c r="AP16" i="21" s="1"/>
  <c r="AC15" i="21"/>
  <c r="AC16" i="21" s="1"/>
  <c r="AW15" i="21"/>
  <c r="AW16" i="21" s="1"/>
  <c r="AJ15" i="21"/>
  <c r="AJ16" i="21" s="1"/>
  <c r="W15" i="21"/>
  <c r="W16" i="21" s="1"/>
  <c r="AQ15" i="21"/>
  <c r="AQ16" i="21" s="1"/>
  <c r="Z15" i="21"/>
  <c r="Z16" i="21" s="1"/>
  <c r="AO15" i="21"/>
  <c r="AO16" i="21" s="1"/>
  <c r="Y15" i="21"/>
  <c r="Y16" i="21" s="1"/>
  <c r="AH15" i="21"/>
  <c r="AH16" i="21" s="1"/>
  <c r="BB100" i="21"/>
  <c r="BD100" i="21" s="1"/>
  <c r="AW15" i="19"/>
  <c r="AW16" i="19" s="1"/>
  <c r="AK15" i="19"/>
  <c r="AK16" i="19" s="1"/>
  <c r="Y15" i="19"/>
  <c r="Y16" i="19" s="1"/>
  <c r="AQ15" i="19"/>
  <c r="AQ16" i="19" s="1"/>
  <c r="AU72" i="19"/>
  <c r="W72" i="19"/>
  <c r="AI62" i="19"/>
  <c r="AU52" i="19"/>
  <c r="W52" i="19"/>
  <c r="AK68" i="19"/>
  <c r="AO58" i="19"/>
  <c r="AQ42" i="19"/>
  <c r="AT70" i="19"/>
  <c r="AR66" i="19"/>
  <c r="AL50" i="19"/>
  <c r="BB50" i="19" s="1"/>
  <c r="BD50" i="19" s="1"/>
  <c r="AX40" i="19"/>
  <c r="Z40" i="19"/>
  <c r="AX60" i="19"/>
  <c r="AR46" i="19"/>
  <c r="AO38" i="19"/>
  <c r="AE15" i="19"/>
  <c r="AE16" i="19" s="1"/>
  <c r="AR15" i="19"/>
  <c r="AR16" i="19" s="1"/>
  <c r="AK48" i="19"/>
  <c r="M102" i="19"/>
  <c r="AF15" i="19"/>
  <c r="AF16" i="19" s="1"/>
  <c r="AS15" i="19"/>
  <c r="AS16" i="19" s="1"/>
  <c r="AX22" i="19"/>
  <c r="AA24" i="19"/>
  <c r="BB24" i="19" s="1"/>
  <c r="BD24" i="19" s="1"/>
  <c r="AC26" i="19"/>
  <c r="AO26" i="19"/>
  <c r="AE28" i="19"/>
  <c r="BB28" i="19" s="1"/>
  <c r="BD28" i="19" s="1"/>
  <c r="AQ28" i="19"/>
  <c r="X32" i="19"/>
  <c r="AK32" i="19"/>
  <c r="AX32" i="19"/>
  <c r="AF36" i="19"/>
  <c r="AW38" i="19"/>
  <c r="AV56" i="19"/>
  <c r="Y58" i="19"/>
  <c r="AM72" i="19"/>
  <c r="U96" i="19"/>
  <c r="O102" i="19"/>
  <c r="AI72" i="19"/>
  <c r="AU68" i="19"/>
  <c r="W66" i="19"/>
  <c r="AU62" i="19"/>
  <c r="AI60" i="19"/>
  <c r="W60" i="19"/>
  <c r="AU54" i="19"/>
  <c r="W54" i="19"/>
  <c r="AI52" i="19"/>
  <c r="AP72" i="19"/>
  <c r="AA70" i="19"/>
  <c r="Y68" i="19"/>
  <c r="AW66" i="19"/>
  <c r="X66" i="19"/>
  <c r="AK54" i="19"/>
  <c r="AE50" i="19"/>
  <c r="AQ44" i="19"/>
  <c r="AE42" i="19"/>
  <c r="AE40" i="19"/>
  <c r="AX72" i="19"/>
  <c r="AF68" i="19"/>
  <c r="AL60" i="19"/>
  <c r="AE54" i="19"/>
  <c r="AL48" i="19"/>
  <c r="Z48" i="19"/>
  <c r="BB48" i="19" s="1"/>
  <c r="BD48" i="19" s="1"/>
  <c r="AX46" i="19"/>
  <c r="AL40" i="19"/>
  <c r="AX38" i="19"/>
  <c r="Z38" i="19"/>
  <c r="BB38" i="19" s="1"/>
  <c r="BD38" i="19" s="1"/>
  <c r="AQ64" i="19"/>
  <c r="AD58" i="19"/>
  <c r="AB56" i="19"/>
  <c r="AQ52" i="19"/>
  <c r="AO44" i="19"/>
  <c r="BB44" i="19" s="1"/>
  <c r="BD44" i="19" s="1"/>
  <c r="X42" i="19"/>
  <c r="AT40" i="19"/>
  <c r="BB40" i="19" s="1"/>
  <c r="BD40" i="19" s="1"/>
  <c r="AC38" i="19"/>
  <c r="AB15" i="21"/>
  <c r="AB16" i="21" s="1"/>
  <c r="AT15" i="21"/>
  <c r="AT16" i="21" s="1"/>
  <c r="BB110" i="21"/>
  <c r="BD110" i="21" s="1"/>
  <c r="BB134" i="21"/>
  <c r="BD134" i="21" s="1"/>
  <c r="BB158" i="21"/>
  <c r="BD158" i="21" s="1"/>
  <c r="BB182" i="21"/>
  <c r="BD182" i="21" s="1"/>
  <c r="BB206" i="21"/>
  <c r="BD206" i="21" s="1"/>
  <c r="BF106" i="22"/>
  <c r="BH106" i="22" s="1"/>
  <c r="BF140" i="22"/>
  <c r="BH140" i="22" s="1"/>
  <c r="AK236" i="21"/>
  <c r="BF26" i="22"/>
  <c r="BH26" i="22" s="1"/>
  <c r="BF38" i="22"/>
  <c r="BH38" i="22" s="1"/>
  <c r="BF50" i="22"/>
  <c r="BH50" i="22" s="1"/>
  <c r="BF22" i="22"/>
  <c r="BH22" i="22" s="1"/>
  <c r="BF34" i="22"/>
  <c r="BH34" i="22" s="1"/>
  <c r="BF46" i="22"/>
  <c r="BH46" i="22" s="1"/>
  <c r="Y255" i="22"/>
  <c r="AK231" i="21"/>
  <c r="AF236" i="21" s="1"/>
  <c r="AK255" i="21"/>
  <c r="AH247" i="21"/>
  <c r="AA249" i="21" s="1"/>
  <c r="AU70" i="19"/>
  <c r="W70" i="19"/>
  <c r="W62" i="19"/>
  <c r="AU60" i="19"/>
  <c r="AI58" i="19"/>
  <c r="AI54" i="19"/>
  <c r="AU50" i="19"/>
  <c r="AO231" i="22"/>
  <c r="AJ236" i="22" s="1"/>
  <c r="AO236" i="22" s="1"/>
  <c r="S223" i="22"/>
  <c r="AE230" i="22"/>
  <c r="AG243" i="22"/>
  <c r="AG223" i="22"/>
  <c r="AJ230" i="22"/>
  <c r="AI243" i="22"/>
  <c r="AE250" i="22"/>
  <c r="AI223" i="22"/>
  <c r="Q241" i="22"/>
  <c r="Q244" i="22"/>
  <c r="AJ250" i="22"/>
  <c r="Q222" i="22"/>
  <c r="Q225" i="22"/>
  <c r="S242" i="22"/>
  <c r="S222" i="22"/>
  <c r="S225" i="22"/>
  <c r="AG242" i="22"/>
  <c r="AG245" i="22" s="1"/>
  <c r="AG222" i="22"/>
  <c r="AG225" i="22"/>
  <c r="AI242" i="22"/>
  <c r="AI245" i="22" s="1"/>
  <c r="AF15" i="22"/>
  <c r="AF16" i="22" s="1"/>
  <c r="AR15" i="22"/>
  <c r="AR16" i="22" s="1"/>
  <c r="AI222" i="22"/>
  <c r="AI225" i="22"/>
  <c r="Q243" i="22"/>
  <c r="AG15" i="22"/>
  <c r="AG16" i="22" s="1"/>
  <c r="Q223" i="22"/>
  <c r="AE82" i="19" l="1"/>
  <c r="AE86" i="19" s="1"/>
  <c r="AE245" i="21"/>
  <c r="BD20" i="19"/>
  <c r="O82" i="19" s="1"/>
  <c r="O86" i="19" s="1"/>
  <c r="M82" i="19"/>
  <c r="M86" i="19" s="1"/>
  <c r="BD36" i="19"/>
  <c r="M101" i="19"/>
  <c r="BB60" i="19"/>
  <c r="BD60" i="19" s="1"/>
  <c r="AI226" i="22"/>
  <c r="M226" i="21"/>
  <c r="BB56" i="19"/>
  <c r="S226" i="22"/>
  <c r="BB42" i="19"/>
  <c r="BD42" i="19" s="1"/>
  <c r="BB72" i="19"/>
  <c r="BD72" i="19" s="1"/>
  <c r="AC82" i="19"/>
  <c r="AC86" i="19" s="1"/>
  <c r="BB54" i="19"/>
  <c r="BB58" i="19"/>
  <c r="BD58" i="19" s="1"/>
  <c r="Q245" i="22"/>
  <c r="BB34" i="19"/>
  <c r="AO250" i="22"/>
  <c r="AJ255" i="22" s="1"/>
  <c r="AO255" i="22" s="1"/>
  <c r="BB62" i="19"/>
  <c r="BD62" i="19" s="1"/>
  <c r="BB66" i="19"/>
  <c r="BD66" i="19" s="1"/>
  <c r="O226" i="21"/>
  <c r="Q226" i="22"/>
  <c r="AG226" i="22"/>
  <c r="BB70" i="19"/>
  <c r="BD70" i="19" s="1"/>
  <c r="BB32" i="19"/>
  <c r="BD32" i="19" s="1"/>
  <c r="BB52" i="19"/>
  <c r="BD52" i="19" s="1"/>
  <c r="O101" i="19" l="1"/>
  <c r="BD56" i="19"/>
  <c r="AE101" i="19" s="1"/>
  <c r="AC101" i="19"/>
  <c r="BD34" i="19"/>
  <c r="O103" i="19" s="1"/>
  <c r="O105" i="19" s="1"/>
  <c r="M103" i="19"/>
  <c r="M105" i="19" s="1"/>
  <c r="BD54" i="19"/>
  <c r="AE103" i="19" s="1"/>
  <c r="AC103" i="19"/>
  <c r="AC105" i="19" l="1"/>
  <c r="AE105" i="19"/>
  <c r="Z28" i="9" l="1"/>
  <c r="G28" i="9"/>
</calcChain>
</file>

<file path=xl/sharedStrings.xml><?xml version="1.0" encoding="utf-8"?>
<sst xmlns="http://schemas.openxmlformats.org/spreadsheetml/2006/main" count="4029" uniqueCount="1163">
  <si>
    <t>集団コミュニケーション療法は、１日につき３回限りの算定としていますか。（１日４回以上算定している場合は「×」）</t>
    <rPh sb="0" eb="2">
      <t>シュウダン</t>
    </rPh>
    <rPh sb="22" eb="23">
      <t>カギ</t>
    </rPh>
    <phoneticPr fontId="4"/>
  </si>
  <si>
    <t>リハビリテーションを行う医師、理学療法士、作業療法士又は言語聴覚士が、看護職員、介護職員その他の職種の者に対し、リハビリテーションの観点から、日常生活上の留意点、介護の工夫等の情報を伝達していますか。</t>
    <rPh sb="10" eb="11">
      <t>オコナ</t>
    </rPh>
    <rPh sb="12" eb="14">
      <t>イシ</t>
    </rPh>
    <rPh sb="15" eb="17">
      <t>リガク</t>
    </rPh>
    <rPh sb="17" eb="20">
      <t>リョウホウシ</t>
    </rPh>
    <rPh sb="21" eb="23">
      <t>サギョウ</t>
    </rPh>
    <rPh sb="23" eb="26">
      <t>リョウホウシ</t>
    </rPh>
    <rPh sb="26" eb="27">
      <t>マタ</t>
    </rPh>
    <rPh sb="28" eb="30">
      <t>ゲンゴ</t>
    </rPh>
    <rPh sb="30" eb="32">
      <t>チョウカク</t>
    </rPh>
    <rPh sb="32" eb="33">
      <t>シ</t>
    </rPh>
    <rPh sb="35" eb="37">
      <t>カンゴ</t>
    </rPh>
    <rPh sb="37" eb="39">
      <t>ショクイン</t>
    </rPh>
    <rPh sb="40" eb="42">
      <t>カイゴ</t>
    </rPh>
    <rPh sb="42" eb="44">
      <t>ショクイン</t>
    </rPh>
    <rPh sb="46" eb="47">
      <t>タ</t>
    </rPh>
    <rPh sb="48" eb="50">
      <t>ショクシュ</t>
    </rPh>
    <rPh sb="51" eb="52">
      <t>モノ</t>
    </rPh>
    <rPh sb="53" eb="54">
      <t>タイ</t>
    </rPh>
    <rPh sb="66" eb="68">
      <t>カンテン</t>
    </rPh>
    <rPh sb="71" eb="73">
      <t>ニチジョウ</t>
    </rPh>
    <rPh sb="73" eb="75">
      <t>セイカツ</t>
    </rPh>
    <rPh sb="75" eb="76">
      <t>ジョウ</t>
    </rPh>
    <rPh sb="77" eb="80">
      <t>リュウイテン</t>
    </rPh>
    <rPh sb="81" eb="83">
      <t>カイゴ</t>
    </rPh>
    <rPh sb="84" eb="86">
      <t>クフウ</t>
    </rPh>
    <rPh sb="86" eb="87">
      <t>トウ</t>
    </rPh>
    <rPh sb="88" eb="90">
      <t>ジョウホウ</t>
    </rPh>
    <rPh sb="91" eb="93">
      <t>デンタツ</t>
    </rPh>
    <phoneticPr fontId="4"/>
  </si>
  <si>
    <t>介護保険</t>
    <phoneticPr fontId="4"/>
  </si>
  <si>
    <t xml:space="preserve">FAX番号 </t>
    <rPh sb="3" eb="5">
      <t>バンゴウ</t>
    </rPh>
    <phoneticPr fontId="4"/>
  </si>
  <si>
    <t xml:space="preserve">病院全体 </t>
    <phoneticPr fontId="4"/>
  </si>
  <si>
    <t xml:space="preserve"> </t>
    <phoneticPr fontId="4"/>
  </si>
  <si>
    <t>（</t>
    <phoneticPr fontId="4"/>
  </si>
  <si>
    <t>）</t>
    <phoneticPr fontId="4"/>
  </si>
  <si>
    <t>朝食</t>
    <phoneticPr fontId="4"/>
  </si>
  <si>
    <t>：</t>
    <phoneticPr fontId="4"/>
  </si>
  <si>
    <t>摂食機能療法は、１日につき１回のみの算定としていますか。（１日２回以上算定している場合は「×」）</t>
    <phoneticPr fontId="4"/>
  </si>
  <si>
    <t>理学療法士の加配加算を算定する場合、理学療法Ⅰを算定するとして届け出ていますか。</t>
    <rPh sb="0" eb="2">
      <t>リガク</t>
    </rPh>
    <rPh sb="2" eb="5">
      <t>リョウホウシ</t>
    </rPh>
    <rPh sb="6" eb="8">
      <t>カハイ</t>
    </rPh>
    <rPh sb="8" eb="10">
      <t>カサン</t>
    </rPh>
    <rPh sb="11" eb="13">
      <t>サンテイ</t>
    </rPh>
    <rPh sb="15" eb="17">
      <t>バアイ</t>
    </rPh>
    <phoneticPr fontId="4"/>
  </si>
  <si>
    <t>問1</t>
    <rPh sb="0" eb="1">
      <t>トイ</t>
    </rPh>
    <phoneticPr fontId="4"/>
  </si>
  <si>
    <t>問2</t>
    <rPh sb="0" eb="1">
      <t>トイ</t>
    </rPh>
    <phoneticPr fontId="4"/>
  </si>
  <si>
    <t>問3</t>
    <rPh sb="0" eb="1">
      <t>トイ</t>
    </rPh>
    <phoneticPr fontId="4"/>
  </si>
  <si>
    <t>問4</t>
    <rPh sb="0" eb="1">
      <t>トイ</t>
    </rPh>
    <phoneticPr fontId="4"/>
  </si>
  <si>
    <t>理学療法士の加配加算を算定する場合、常勤専従の理学療法士を２名以上配置していますか。</t>
    <phoneticPr fontId="4"/>
  </si>
  <si>
    <t>作業療法士の加配加算を算定する場合、常勤専従の作業療法士を２名以上配置していますか。</t>
    <phoneticPr fontId="4"/>
  </si>
  <si>
    <t>言語聴覚療法士の加配加算を算定する場合、常勤専従の言語聴覚療法士を２名以上配置していますか。</t>
    <phoneticPr fontId="4"/>
  </si>
  <si>
    <t>おむつ代やエアーマット等、請求できない項目について請求していませんか。（これらの項目は介護報酬に含まれています。）（請求していない場合は「○」）</t>
    <rPh sb="40" eb="42">
      <t>コウモク</t>
    </rPh>
    <rPh sb="43" eb="45">
      <t>カイゴ</t>
    </rPh>
    <rPh sb="45" eb="47">
      <t>ホウシュウ</t>
    </rPh>
    <rPh sb="48" eb="49">
      <t>フク</t>
    </rPh>
    <rPh sb="58" eb="60">
      <t>セイキュウ</t>
    </rPh>
    <rPh sb="65" eb="67">
      <t>バアイ</t>
    </rPh>
    <phoneticPr fontId="4"/>
  </si>
  <si>
    <t>(看護・介護職員)</t>
    <phoneticPr fontId="4"/>
  </si>
  <si>
    <t>１週に３日を限度として算定していますか。</t>
    <phoneticPr fontId="4"/>
  </si>
  <si>
    <t>（c）</t>
    <phoneticPr fontId="4"/>
  </si>
  <si>
    <t>（d）</t>
    <phoneticPr fontId="4"/>
  </si>
  <si>
    <t>併設の短期入所療養介護を利用していた者が日を空けることなく引き続き入院した場合には、入院直前の短期入所療養介護の利用日数を控除して算定していますか。</t>
    <phoneticPr fontId="4"/>
  </si>
  <si>
    <t>「×」がついた場合は算定が誤っていますので、
保険者に相談の上、過去の介護報酬の請求について過誤調整を行ってください。</t>
    <phoneticPr fontId="4"/>
  </si>
  <si>
    <t>当該算定は１月に４日を限度としていますか。</t>
    <phoneticPr fontId="4"/>
  </si>
  <si>
    <t>事　　業　　所</t>
    <rPh sb="0" eb="1">
      <t>コト</t>
    </rPh>
    <rPh sb="3" eb="4">
      <t>ギョウ</t>
    </rPh>
    <rPh sb="6" eb="7">
      <t>ショ</t>
    </rPh>
    <phoneticPr fontId="4"/>
  </si>
  <si>
    <t>人</t>
    <rPh sb="0" eb="1">
      <t>ニン</t>
    </rPh>
    <phoneticPr fontId="4"/>
  </si>
  <si>
    <t xml:space="preserve">夕食 </t>
    <rPh sb="0" eb="1">
      <t>ユウ</t>
    </rPh>
    <phoneticPr fontId="4"/>
  </si>
  <si>
    <t xml:space="preserve"> 名　　称</t>
  </si>
  <si>
    <t xml:space="preserve"> フリガナ</t>
  </si>
  <si>
    <t xml:space="preserve"> 所在地</t>
    <rPh sb="1" eb="4">
      <t>ショザイチ</t>
    </rPh>
    <phoneticPr fontId="4"/>
  </si>
  <si>
    <t>問1</t>
    <rPh sb="0" eb="1">
      <t>ト</t>
    </rPh>
    <phoneticPr fontId="4"/>
  </si>
  <si>
    <t>問2</t>
    <rPh sb="0" eb="1">
      <t>ト</t>
    </rPh>
    <phoneticPr fontId="4"/>
  </si>
  <si>
    <t>問3</t>
    <rPh sb="0" eb="1">
      <t>ト</t>
    </rPh>
    <phoneticPr fontId="4"/>
  </si>
  <si>
    <t>問4</t>
    <rPh sb="0" eb="1">
      <t>ト</t>
    </rPh>
    <phoneticPr fontId="4"/>
  </si>
  <si>
    <t>問5</t>
    <rPh sb="0" eb="1">
      <t>ト</t>
    </rPh>
    <phoneticPr fontId="4"/>
  </si>
  <si>
    <t>問6</t>
    <rPh sb="0" eb="1">
      <t>ト</t>
    </rPh>
    <phoneticPr fontId="4"/>
  </si>
  <si>
    <t>問7</t>
    <rPh sb="0" eb="1">
      <t>ト</t>
    </rPh>
    <phoneticPr fontId="4"/>
  </si>
  <si>
    <t>問8</t>
    <rPh sb="0" eb="1">
      <t>ト</t>
    </rPh>
    <phoneticPr fontId="4"/>
  </si>
  <si>
    <t>問9</t>
    <rPh sb="0" eb="1">
      <t>ト</t>
    </rPh>
    <phoneticPr fontId="4"/>
  </si>
  <si>
    <t>問10</t>
    <rPh sb="0" eb="1">
      <t>ト</t>
    </rPh>
    <phoneticPr fontId="4"/>
  </si>
  <si>
    <t>問11</t>
    <rPh sb="0" eb="1">
      <t>ト</t>
    </rPh>
    <phoneticPr fontId="4"/>
  </si>
  <si>
    <t>問12</t>
    <rPh sb="0" eb="1">
      <t>ト</t>
    </rPh>
    <phoneticPr fontId="4"/>
  </si>
  <si>
    <t>4月</t>
    <rPh sb="1" eb="2">
      <t>ガツ</t>
    </rPh>
    <phoneticPr fontId="4"/>
  </si>
  <si>
    <t>5月</t>
    <rPh sb="1" eb="2">
      <t>ガツ</t>
    </rPh>
    <phoneticPr fontId="4"/>
  </si>
  <si>
    <t>6月</t>
  </si>
  <si>
    <t>7月</t>
  </si>
  <si>
    <t>8月</t>
  </si>
  <si>
    <t>9月</t>
  </si>
  <si>
    <t>10月</t>
  </si>
  <si>
    <t>11月</t>
  </si>
  <si>
    <t>12月</t>
  </si>
  <si>
    <t>1月</t>
  </si>
  <si>
    <t>2月</t>
  </si>
  <si>
    <t>合計a</t>
    <rPh sb="0" eb="2">
      <t>ゴウケイ</t>
    </rPh>
    <phoneticPr fontId="4"/>
  </si>
  <si>
    <t>月平均
a÷e</t>
    <rPh sb="0" eb="3">
      <t>ツキヘイキン</t>
    </rPh>
    <phoneticPr fontId="4"/>
  </si>
  <si>
    <r>
      <t>・ｄがcに占める割合　（ｄ÷c×１００）＝</t>
    </r>
    <r>
      <rPr>
        <u/>
        <sz val="9"/>
        <rFont val="ＭＳ Ｐ明朝"/>
        <family val="1"/>
        <charset val="128"/>
      </rPr>
      <t>　　　　　　</t>
    </r>
    <r>
      <rPr>
        <sz val="9"/>
        <rFont val="ＭＳ Ｐ明朝"/>
        <family val="1"/>
        <charset val="128"/>
      </rPr>
      <t>％</t>
    </r>
    <rPh sb="5" eb="6">
      <t>シ</t>
    </rPh>
    <rPh sb="8" eb="10">
      <t>ワリアイ</t>
    </rPh>
    <phoneticPr fontId="4"/>
  </si>
  <si>
    <t>利用を開始した日から起算して７日間を限度として算定していますか。</t>
    <phoneticPr fontId="4"/>
  </si>
  <si>
    <t xml:space="preserve">緊急利用した者に関する利用の理由、期間、緊急受入れ後の対応などの事項を記録していますか。 </t>
    <phoneticPr fontId="4"/>
  </si>
  <si>
    <t>「×」の場合は算定が誤っています。至急「職員の欠員による減算の状況」の加算届を
提出するとともに保険者に相談の上、過去の介護報酬について過誤調整を行ってください。</t>
    <phoneticPr fontId="4"/>
  </si>
  <si>
    <t>「×」と答えた場合は算定が誤っています。至急「職員の欠員による減算の状況」の加算届を
提出するとともに保険者に相談の上、過去の介護報酬について過誤調整を行ってください。</t>
    <phoneticPr fontId="4"/>
  </si>
  <si>
    <t>　もありますので、十分な注意が必要です。</t>
  </si>
  <si>
    <t>●運営状況点検書でできていなかったもの（「×」が付いたもの）については、施設で</t>
  </si>
  <si>
    <t>　改善してください。</t>
  </si>
  <si>
    <t>●添付書類を忘れずに作成し、一緒に保管しておいてください。</t>
  </si>
  <si>
    <t>　・勤務形態一覧表</t>
  </si>
  <si>
    <t>（サービス提供体制強化加算Ⅱ）
前年度の実績が６ヶ月に満たない事業所 （新たに事業を開始し、又は再開した事業所を含みます）は②に、それ以外の事業所は①に記入してください。（小数点第１位まで）</t>
    <phoneticPr fontId="4"/>
  </si>
  <si>
    <t>介護支援専門員、受け入れ施設の職員と連携し、利用者又は家族の同意の上で、医師が判断した当該日又はその次の日に利用を開始した場合に限り算定していますか。</t>
    <phoneticPr fontId="4"/>
  </si>
  <si>
    <t>判断を行った医師は診療録等に症状、判断の内容等を記録していますか。</t>
    <phoneticPr fontId="4"/>
  </si>
  <si>
    <t>施設も判断を行った医師名、日付及び利用開始に当たっての留意事項等を介護サービス計画書に記録していますか。</t>
    <phoneticPr fontId="4"/>
  </si>
  <si>
    <t>～以降、複数病棟ある場合には、病棟ごとに記載してください～</t>
    <rPh sb="1" eb="3">
      <t>イコウ</t>
    </rPh>
    <phoneticPr fontId="4"/>
  </si>
  <si>
    <t>　　　以下の点検項目について、「○」「×」で記載してください。
　　　点検した結果「×」がついたところは、基準等の違反となります。
　　　速やかに、改善を行ってください。</t>
    <rPh sb="3" eb="5">
      <t>イカ</t>
    </rPh>
    <rPh sb="6" eb="8">
      <t>テンケン</t>
    </rPh>
    <rPh sb="8" eb="10">
      <t>コウモク</t>
    </rPh>
    <rPh sb="22" eb="24">
      <t>キサイ</t>
    </rPh>
    <rPh sb="35" eb="37">
      <t>テンケン</t>
    </rPh>
    <rPh sb="39" eb="41">
      <t>ケッカ</t>
    </rPh>
    <rPh sb="53" eb="55">
      <t>キジュン</t>
    </rPh>
    <rPh sb="55" eb="56">
      <t>トウ</t>
    </rPh>
    <rPh sb="57" eb="59">
      <t>イハン</t>
    </rPh>
    <rPh sb="69" eb="70">
      <t>スミ</t>
    </rPh>
    <rPh sb="74" eb="76">
      <t>カイゼン</t>
    </rPh>
    <rPh sb="77" eb="78">
      <t>オコナ</t>
    </rPh>
    <phoneticPr fontId="4"/>
  </si>
  <si>
    <t>請求誤りが発見された場合には、速やかに過誤調整を行うとともに、利用者負担分についても返還していますか。</t>
    <rPh sb="42" eb="44">
      <t>ヘンカン</t>
    </rPh>
    <phoneticPr fontId="4"/>
  </si>
  <si>
    <t>日常生活品がセット提供されている場合、本人が使用しないものや希望しないものに配慮し、個別の選択が可能となっていますか。</t>
    <rPh sb="0" eb="2">
      <t>ニチジョウ</t>
    </rPh>
    <rPh sb="2" eb="4">
      <t>セイカツ</t>
    </rPh>
    <rPh sb="4" eb="5">
      <t>ヒン</t>
    </rPh>
    <rPh sb="9" eb="11">
      <t>テイキョウ</t>
    </rPh>
    <rPh sb="16" eb="18">
      <t>バアイ</t>
    </rPh>
    <rPh sb="19" eb="21">
      <t>ホンニン</t>
    </rPh>
    <rPh sb="22" eb="24">
      <t>シヨウ</t>
    </rPh>
    <rPh sb="30" eb="32">
      <t>キボウ</t>
    </rPh>
    <rPh sb="38" eb="40">
      <t>ハイリョ</t>
    </rPh>
    <rPh sb="42" eb="44">
      <t>コベツ</t>
    </rPh>
    <rPh sb="45" eb="47">
      <t>センタク</t>
    </rPh>
    <rPh sb="48" eb="50">
      <t>カノウ</t>
    </rPh>
    <phoneticPr fontId="4"/>
  </si>
  <si>
    <t>　　　以下の点検項目について、「○」「×」で記載してください。　　　</t>
    <rPh sb="3" eb="5">
      <t>イカ</t>
    </rPh>
    <rPh sb="6" eb="8">
      <t>テンケン</t>
    </rPh>
    <rPh sb="8" eb="10">
      <t>コウモク</t>
    </rPh>
    <rPh sb="22" eb="24">
      <t>キサイ</t>
    </rPh>
    <phoneticPr fontId="4"/>
  </si>
  <si>
    <t>リハビリテーション実施計画の進捗状況を定期的に評価し、必要に応じて計画を見直していますか。</t>
    <rPh sb="9" eb="11">
      <t>ジッシ</t>
    </rPh>
    <rPh sb="11" eb="13">
      <t>ケイカク</t>
    </rPh>
    <rPh sb="14" eb="16">
      <t>シンチョク</t>
    </rPh>
    <rPh sb="16" eb="18">
      <t>ジョウキョウ</t>
    </rPh>
    <rPh sb="19" eb="21">
      <t>テイキ</t>
    </rPh>
    <rPh sb="21" eb="22">
      <t>テキ</t>
    </rPh>
    <rPh sb="23" eb="25">
      <t>ヒョウカ</t>
    </rPh>
    <rPh sb="27" eb="29">
      <t>ヒツヨウ</t>
    </rPh>
    <rPh sb="30" eb="31">
      <t>オウ</t>
    </rPh>
    <rPh sb="33" eb="35">
      <t>ケイカク</t>
    </rPh>
    <rPh sb="36" eb="38">
      <t>ミナオ</t>
    </rPh>
    <phoneticPr fontId="4"/>
  </si>
  <si>
    <t>幅広い職種で構成した「事故発生防止のための委員会」を、他の委員会とは独立して設置していますか。</t>
    <rPh sb="0" eb="2">
      <t>ハバヒロ</t>
    </rPh>
    <rPh sb="3" eb="5">
      <t>ショクシュ</t>
    </rPh>
    <rPh sb="6" eb="8">
      <t>コウセイ</t>
    </rPh>
    <rPh sb="11" eb="13">
      <t>ジコ</t>
    </rPh>
    <rPh sb="13" eb="15">
      <t>ハッセイ</t>
    </rPh>
    <rPh sb="15" eb="17">
      <t>ボウシ</t>
    </rPh>
    <rPh sb="21" eb="24">
      <t>イインカイ</t>
    </rPh>
    <rPh sb="27" eb="28">
      <t>タ</t>
    </rPh>
    <rPh sb="29" eb="32">
      <t>イインカイ</t>
    </rPh>
    <rPh sb="34" eb="36">
      <t>ドクリツ</t>
    </rPh>
    <rPh sb="38" eb="40">
      <t>セッチ</t>
    </rPh>
    <phoneticPr fontId="4"/>
  </si>
  <si>
    <t>以下、施設サービス計画に関する業務を担当する介護支援専門員の実施状況について点検してください。</t>
    <rPh sb="0" eb="2">
      <t>イカ</t>
    </rPh>
    <rPh sb="3" eb="5">
      <t>シセツ</t>
    </rPh>
    <rPh sb="9" eb="11">
      <t>ケイカク</t>
    </rPh>
    <rPh sb="12" eb="13">
      <t>カン</t>
    </rPh>
    <rPh sb="15" eb="17">
      <t>ギョウム</t>
    </rPh>
    <rPh sb="18" eb="20">
      <t>タントウ</t>
    </rPh>
    <rPh sb="22" eb="24">
      <t>カイゴ</t>
    </rPh>
    <rPh sb="24" eb="26">
      <t>シエン</t>
    </rPh>
    <rPh sb="26" eb="29">
      <t>センモンイン</t>
    </rPh>
    <rPh sb="30" eb="32">
      <t>ジッシ</t>
    </rPh>
    <rPh sb="32" eb="34">
      <t>ジョウキョウ</t>
    </rPh>
    <rPh sb="38" eb="40">
      <t>テンケン</t>
    </rPh>
    <phoneticPr fontId="4"/>
  </si>
  <si>
    <t>簡易聴力スクリーニング検査機器、音声録音再生装置、ビデオ録画システム、各種言語・心理・認知機能検査機器・用具、発声発語検査機器・用具等の当該療法を行うために必要な器械・器具を有していますか。</t>
    <rPh sb="0" eb="2">
      <t>カンイ</t>
    </rPh>
    <rPh sb="2" eb="4">
      <t>チョウリョク</t>
    </rPh>
    <rPh sb="11" eb="13">
      <t>ケンサ</t>
    </rPh>
    <rPh sb="13" eb="15">
      <t>キキ</t>
    </rPh>
    <rPh sb="16" eb="18">
      <t>オンセイ</t>
    </rPh>
    <rPh sb="18" eb="20">
      <t>ロクオン</t>
    </rPh>
    <rPh sb="20" eb="22">
      <t>サイセイ</t>
    </rPh>
    <rPh sb="22" eb="24">
      <t>ソウチ</t>
    </rPh>
    <rPh sb="28" eb="30">
      <t>ロクガ</t>
    </rPh>
    <rPh sb="35" eb="37">
      <t>カクシュ</t>
    </rPh>
    <rPh sb="37" eb="39">
      <t>ゲンゴ</t>
    </rPh>
    <rPh sb="40" eb="42">
      <t>シンリ</t>
    </rPh>
    <rPh sb="43" eb="45">
      <t>ニンチ</t>
    </rPh>
    <rPh sb="45" eb="47">
      <t>キノウ</t>
    </rPh>
    <rPh sb="47" eb="49">
      <t>ケンサ</t>
    </rPh>
    <rPh sb="49" eb="51">
      <t>キキ</t>
    </rPh>
    <rPh sb="52" eb="54">
      <t>ヨウグ</t>
    </rPh>
    <rPh sb="55" eb="57">
      <t>ハッセイ</t>
    </rPh>
    <rPh sb="57" eb="58">
      <t>ハツ</t>
    </rPh>
    <rPh sb="58" eb="59">
      <t>ゴ</t>
    </rPh>
    <rPh sb="59" eb="61">
      <t>ケンサ</t>
    </rPh>
    <rPh sb="61" eb="63">
      <t>キキ</t>
    </rPh>
    <rPh sb="64" eb="66">
      <t>ヨウグ</t>
    </rPh>
    <rPh sb="66" eb="67">
      <t>トウ</t>
    </rPh>
    <rPh sb="68" eb="70">
      <t>トウガイ</t>
    </rPh>
    <rPh sb="70" eb="72">
      <t>リョウホウ</t>
    </rPh>
    <rPh sb="73" eb="74">
      <t>オコナ</t>
    </rPh>
    <rPh sb="78" eb="80">
      <t>ヒツヨウ</t>
    </rPh>
    <rPh sb="81" eb="83">
      <t>キカイ</t>
    </rPh>
    <rPh sb="84" eb="86">
      <t>キグ</t>
    </rPh>
    <rPh sb="87" eb="88">
      <t>ユウ</t>
    </rPh>
    <phoneticPr fontId="4"/>
  </si>
  <si>
    <t>医師が定期的な言語聴覚機能能力に係る検査をもとに、効果判定を行い、集団コミュニケーション療法実施計画 （リハビリテーション実施計画） を作成していますか。</t>
    <rPh sb="0" eb="2">
      <t>イシ</t>
    </rPh>
    <rPh sb="3" eb="6">
      <t>テイキテキ</t>
    </rPh>
    <rPh sb="7" eb="9">
      <t>ゲンゴ</t>
    </rPh>
    <rPh sb="9" eb="11">
      <t>チョウカク</t>
    </rPh>
    <rPh sb="11" eb="13">
      <t>キノウ</t>
    </rPh>
    <rPh sb="13" eb="15">
      <t>ノウリョク</t>
    </rPh>
    <rPh sb="16" eb="17">
      <t>カカ</t>
    </rPh>
    <rPh sb="18" eb="20">
      <t>ケンサ</t>
    </rPh>
    <rPh sb="25" eb="27">
      <t>コウカ</t>
    </rPh>
    <rPh sb="27" eb="29">
      <t>ハンテイ</t>
    </rPh>
    <rPh sb="30" eb="31">
      <t>オコナ</t>
    </rPh>
    <rPh sb="33" eb="35">
      <t>シュウダン</t>
    </rPh>
    <rPh sb="44" eb="46">
      <t>リョウホウ</t>
    </rPh>
    <rPh sb="46" eb="48">
      <t>ジッシ</t>
    </rPh>
    <rPh sb="48" eb="50">
      <t>ケイカク</t>
    </rPh>
    <rPh sb="61" eb="63">
      <t>ジッシ</t>
    </rPh>
    <rPh sb="63" eb="65">
      <t>ケイカク</t>
    </rPh>
    <rPh sb="68" eb="70">
      <t>サクセイ</t>
    </rPh>
    <phoneticPr fontId="4"/>
  </si>
  <si>
    <t>当該リハビリテーションに関する記録 （実施時間、訓練内容、訓練評価、担当者等） は利用者ごとに保管されていますか。</t>
    <rPh sb="0" eb="2">
      <t>トウガイ</t>
    </rPh>
    <rPh sb="12" eb="13">
      <t>カン</t>
    </rPh>
    <rPh sb="15" eb="17">
      <t>キロク</t>
    </rPh>
    <rPh sb="19" eb="21">
      <t>ジッシ</t>
    </rPh>
    <rPh sb="21" eb="23">
      <t>ジカン</t>
    </rPh>
    <rPh sb="24" eb="26">
      <t>クンレン</t>
    </rPh>
    <rPh sb="26" eb="28">
      <t>ナイヨウ</t>
    </rPh>
    <rPh sb="29" eb="31">
      <t>クンレン</t>
    </rPh>
    <rPh sb="31" eb="33">
      <t>ヒョウカ</t>
    </rPh>
    <rPh sb="34" eb="37">
      <t>タントウシャ</t>
    </rPh>
    <rPh sb="37" eb="38">
      <t>トウ</t>
    </rPh>
    <rPh sb="41" eb="44">
      <t>リヨウシャ</t>
    </rPh>
    <rPh sb="47" eb="49">
      <t>ホカン</t>
    </rPh>
    <phoneticPr fontId="4"/>
  </si>
  <si>
    <t>短期集中リハビリテーションを算定している場合、別途当該リハビリテーションの算定要件を満たした上で算定していますか。</t>
    <rPh sb="0" eb="2">
      <t>タンキ</t>
    </rPh>
    <rPh sb="2" eb="4">
      <t>シュウチュウ</t>
    </rPh>
    <rPh sb="14" eb="16">
      <t>サンテイ</t>
    </rPh>
    <rPh sb="20" eb="22">
      <t>バアイ</t>
    </rPh>
    <rPh sb="23" eb="25">
      <t>ベット</t>
    </rPh>
    <rPh sb="25" eb="27">
      <t>トウガイ</t>
    </rPh>
    <rPh sb="37" eb="39">
      <t>サンテイ</t>
    </rPh>
    <rPh sb="39" eb="41">
      <t>ヨウケン</t>
    </rPh>
    <rPh sb="42" eb="43">
      <t>ミ</t>
    </rPh>
    <rPh sb="46" eb="47">
      <t>ウエ</t>
    </rPh>
    <rPh sb="48" eb="50">
      <t>サンテイ</t>
    </rPh>
    <phoneticPr fontId="4"/>
  </si>
  <si>
    <t>受け入れた若年性認知症患者ごとに、個別の担当者を決めていますか。</t>
    <rPh sb="0" eb="1">
      <t>ウ</t>
    </rPh>
    <rPh sb="2" eb="3">
      <t>イ</t>
    </rPh>
    <rPh sb="5" eb="8">
      <t>ジャクネンセイ</t>
    </rPh>
    <rPh sb="8" eb="10">
      <t>ニンチ</t>
    </rPh>
    <rPh sb="10" eb="11">
      <t>ショウ</t>
    </rPh>
    <rPh sb="11" eb="13">
      <t>カンジャ</t>
    </rPh>
    <rPh sb="17" eb="19">
      <t>コベツ</t>
    </rPh>
    <rPh sb="20" eb="23">
      <t>タントウシャ</t>
    </rPh>
    <rPh sb="24" eb="25">
      <t>キ</t>
    </rPh>
    <phoneticPr fontId="4"/>
  </si>
  <si>
    <t>担当者を中心に、当該患者の特性やニーズに応じたサービス提供を行っていますか。</t>
    <rPh sb="0" eb="3">
      <t>タントウシャ</t>
    </rPh>
    <rPh sb="4" eb="6">
      <t>チュウシン</t>
    </rPh>
    <rPh sb="8" eb="10">
      <t>トウガイ</t>
    </rPh>
    <rPh sb="10" eb="12">
      <t>カンジャ</t>
    </rPh>
    <rPh sb="13" eb="15">
      <t>トクセイ</t>
    </rPh>
    <rPh sb="20" eb="21">
      <t>オウ</t>
    </rPh>
    <rPh sb="27" eb="29">
      <t>テイキョウ</t>
    </rPh>
    <rPh sb="30" eb="31">
      <t>オコナ</t>
    </rPh>
    <phoneticPr fontId="4"/>
  </si>
  <si>
    <t>施設が発行する領収証は総額表示ではなく、日常生活品費や教養娯楽費等については、それぞれ個別の費用ごとに区分して記載されていますか。</t>
    <rPh sb="0" eb="2">
      <t>シセツ</t>
    </rPh>
    <rPh sb="3" eb="5">
      <t>ハッコウ</t>
    </rPh>
    <rPh sb="7" eb="9">
      <t>リョウシュウ</t>
    </rPh>
    <rPh sb="9" eb="10">
      <t>ショウ</t>
    </rPh>
    <rPh sb="11" eb="13">
      <t>ソウガク</t>
    </rPh>
    <rPh sb="13" eb="15">
      <t>ヒョウジ</t>
    </rPh>
    <rPh sb="20" eb="22">
      <t>ニチジョウ</t>
    </rPh>
    <rPh sb="22" eb="24">
      <t>セイカツ</t>
    </rPh>
    <rPh sb="24" eb="25">
      <t>ヒン</t>
    </rPh>
    <rPh sb="25" eb="26">
      <t>ヒ</t>
    </rPh>
    <rPh sb="27" eb="29">
      <t>キョウヨウ</t>
    </rPh>
    <rPh sb="29" eb="32">
      <t>ゴラクヒ</t>
    </rPh>
    <rPh sb="32" eb="33">
      <t>トウ</t>
    </rPh>
    <rPh sb="43" eb="45">
      <t>コベツ</t>
    </rPh>
    <rPh sb="46" eb="48">
      <t>ヒヨウ</t>
    </rPh>
    <rPh sb="51" eb="53">
      <t>クブン</t>
    </rPh>
    <phoneticPr fontId="4"/>
  </si>
  <si>
    <t>療養食の献立表が作成されていますか。</t>
    <rPh sb="0" eb="2">
      <t>リョウヨウ</t>
    </rPh>
    <rPh sb="2" eb="3">
      <t>ショク</t>
    </rPh>
    <rPh sb="4" eb="6">
      <t>コンダテ</t>
    </rPh>
    <rPh sb="6" eb="7">
      <t>ヒョウ</t>
    </rPh>
    <rPh sb="8" eb="10">
      <t>サクセイ</t>
    </rPh>
    <phoneticPr fontId="4"/>
  </si>
  <si>
    <t>（３）減　算　　</t>
    <rPh sb="3" eb="4">
      <t>ゲン</t>
    </rPh>
    <rPh sb="5" eb="6">
      <t>ザン</t>
    </rPh>
    <phoneticPr fontId="4"/>
  </si>
  <si>
    <t>〔「○」の場合は問3へ　「×」の場合は問2へ〕</t>
    <rPh sb="8" eb="9">
      <t>ト</t>
    </rPh>
    <rPh sb="19" eb="20">
      <t>ト</t>
    </rPh>
    <phoneticPr fontId="4"/>
  </si>
  <si>
    <t>〔「×」の場合は問４へ　〕</t>
    <rPh sb="8" eb="9">
      <t>ト</t>
    </rPh>
    <phoneticPr fontId="4"/>
  </si>
  <si>
    <t>　〔「×」の場合は問２へ〕</t>
    <rPh sb="9" eb="10">
      <t>ト</t>
    </rPh>
    <phoneticPr fontId="4"/>
  </si>
  <si>
    <t>正当な理由なくサービスの提供を拒んではいませんか。（していない場合は「○」）</t>
    <rPh sb="0" eb="2">
      <t>セイトウ</t>
    </rPh>
    <rPh sb="3" eb="5">
      <t>リユウ</t>
    </rPh>
    <rPh sb="12" eb="14">
      <t>テイキョウ</t>
    </rPh>
    <rPh sb="15" eb="16">
      <t>コバ</t>
    </rPh>
    <phoneticPr fontId="4"/>
  </si>
  <si>
    <t>食事時間は適切な時間に行われていますか。（夕食時間は午後６時以降とすることが望ましいが、早くても午後５時以降とすること）</t>
    <rPh sb="0" eb="2">
      <t>ショクジ</t>
    </rPh>
    <rPh sb="2" eb="4">
      <t>ジカン</t>
    </rPh>
    <rPh sb="5" eb="7">
      <t>テキセツ</t>
    </rPh>
    <rPh sb="8" eb="10">
      <t>ジカン</t>
    </rPh>
    <rPh sb="11" eb="12">
      <t>オコナ</t>
    </rPh>
    <rPh sb="21" eb="23">
      <t>ユウショク</t>
    </rPh>
    <rPh sb="23" eb="25">
      <t>ジカン</t>
    </rPh>
    <rPh sb="26" eb="28">
      <t>ゴゴ</t>
    </rPh>
    <rPh sb="29" eb="30">
      <t>ジ</t>
    </rPh>
    <rPh sb="30" eb="32">
      <t>イコウ</t>
    </rPh>
    <rPh sb="38" eb="39">
      <t>ノゾ</t>
    </rPh>
    <rPh sb="44" eb="45">
      <t>ハヤ</t>
    </rPh>
    <rPh sb="48" eb="50">
      <t>ゴゴ</t>
    </rPh>
    <rPh sb="51" eb="52">
      <t>ジ</t>
    </rPh>
    <rPh sb="52" eb="54">
      <t>イコウ</t>
    </rPh>
    <phoneticPr fontId="4"/>
  </si>
  <si>
    <t>管理者は、施設従業者の管理、業務の実施状況の把握その他の管理を、一元的に行っていますか。</t>
    <rPh sb="0" eb="3">
      <t>カンリシャ</t>
    </rPh>
    <rPh sb="5" eb="7">
      <t>シセツ</t>
    </rPh>
    <rPh sb="7" eb="10">
      <t>ジュウギョウシャ</t>
    </rPh>
    <rPh sb="11" eb="13">
      <t>カンリ</t>
    </rPh>
    <rPh sb="14" eb="16">
      <t>ギョウム</t>
    </rPh>
    <rPh sb="17" eb="19">
      <t>ジッシ</t>
    </rPh>
    <rPh sb="19" eb="21">
      <t>ジョウキョウ</t>
    </rPh>
    <rPh sb="22" eb="24">
      <t>ハアク</t>
    </rPh>
    <rPh sb="26" eb="27">
      <t>タ</t>
    </rPh>
    <rPh sb="28" eb="30">
      <t>カンリ</t>
    </rPh>
    <rPh sb="32" eb="35">
      <t>イチゲンテキ</t>
    </rPh>
    <rPh sb="36" eb="37">
      <t>オコナ</t>
    </rPh>
    <phoneticPr fontId="4"/>
  </si>
  <si>
    <t>管理者は、従業者に運営基準を遵守させるために必要な指揮命令を行っていますか。</t>
    <rPh sb="0" eb="3">
      <t>カンリシャ</t>
    </rPh>
    <rPh sb="5" eb="8">
      <t>ジュウギョウシャ</t>
    </rPh>
    <rPh sb="9" eb="11">
      <t>ウンエイ</t>
    </rPh>
    <rPh sb="11" eb="13">
      <t>キジュン</t>
    </rPh>
    <rPh sb="14" eb="16">
      <t>ジュンシュ</t>
    </rPh>
    <rPh sb="22" eb="24">
      <t>ヒツヨウ</t>
    </rPh>
    <rPh sb="25" eb="27">
      <t>シキ</t>
    </rPh>
    <rPh sb="27" eb="29">
      <t>メイレイ</t>
    </rPh>
    <rPh sb="30" eb="31">
      <t>オコナ</t>
    </rPh>
    <phoneticPr fontId="4"/>
  </si>
  <si>
    <t>受け付けた苦情について、その内容等を記録していますか。</t>
    <rPh sb="0" eb="1">
      <t>ウ</t>
    </rPh>
    <rPh sb="2" eb="3">
      <t>ツ</t>
    </rPh>
    <rPh sb="5" eb="7">
      <t>クジョウ</t>
    </rPh>
    <rPh sb="14" eb="16">
      <t>ナイヨウ</t>
    </rPh>
    <rPh sb="16" eb="17">
      <t>トウ</t>
    </rPh>
    <rPh sb="18" eb="20">
      <t>キロク</t>
    </rPh>
    <phoneticPr fontId="4"/>
  </si>
  <si>
    <t>事故が発生した場合、事故の状況及び事故に際して採った処置について記録していますか。</t>
    <rPh sb="0" eb="2">
      <t>ジコ</t>
    </rPh>
    <rPh sb="3" eb="5">
      <t>ハッセイ</t>
    </rPh>
    <rPh sb="7" eb="9">
      <t>バアイ</t>
    </rPh>
    <rPh sb="10" eb="12">
      <t>ジコ</t>
    </rPh>
    <rPh sb="13" eb="15">
      <t>ジョウキョウ</t>
    </rPh>
    <rPh sb="15" eb="16">
      <t>オヨ</t>
    </rPh>
    <rPh sb="17" eb="19">
      <t>ジコ</t>
    </rPh>
    <rPh sb="20" eb="21">
      <t>サイ</t>
    </rPh>
    <rPh sb="23" eb="24">
      <t>ト</t>
    </rPh>
    <rPh sb="26" eb="28">
      <t>ショチ</t>
    </rPh>
    <rPh sb="32" eb="34">
      <t>キロク</t>
    </rPh>
    <phoneticPr fontId="4"/>
  </si>
  <si>
    <t>従業者の資質の向上のために、研修機関実施の研修や施設内研修への参加の機会を計画的に確保していますか。</t>
    <rPh sb="0" eb="3">
      <t>ジュウギョウシャ</t>
    </rPh>
    <rPh sb="4" eb="6">
      <t>シシツ</t>
    </rPh>
    <rPh sb="7" eb="9">
      <t>コウジョウ</t>
    </rPh>
    <rPh sb="14" eb="16">
      <t>ケンシュウ</t>
    </rPh>
    <rPh sb="16" eb="18">
      <t>キカン</t>
    </rPh>
    <rPh sb="18" eb="20">
      <t>ジッシ</t>
    </rPh>
    <rPh sb="21" eb="23">
      <t>ケンシュウ</t>
    </rPh>
    <rPh sb="24" eb="26">
      <t>シセツ</t>
    </rPh>
    <rPh sb="26" eb="27">
      <t>ナイ</t>
    </rPh>
    <rPh sb="27" eb="29">
      <t>ケンシュウ</t>
    </rPh>
    <rPh sb="31" eb="33">
      <t>サンカ</t>
    </rPh>
    <rPh sb="34" eb="36">
      <t>キカイ</t>
    </rPh>
    <rPh sb="37" eb="40">
      <t>ケイカクテキ</t>
    </rPh>
    <rPh sb="41" eb="43">
      <t>カクホ</t>
    </rPh>
    <phoneticPr fontId="4"/>
  </si>
  <si>
    <t>　避難訓練</t>
    <rPh sb="1" eb="3">
      <t>ヒナン</t>
    </rPh>
    <rPh sb="3" eb="5">
      <t>クンレン</t>
    </rPh>
    <phoneticPr fontId="4"/>
  </si>
  <si>
    <t>年</t>
    <rPh sb="0" eb="1">
      <t>ネン</t>
    </rPh>
    <phoneticPr fontId="4"/>
  </si>
  <si>
    <t>月</t>
    <rPh sb="0" eb="1">
      <t>ガツ</t>
    </rPh>
    <phoneticPr fontId="4"/>
  </si>
  <si>
    <t>日＞</t>
    <rPh sb="0" eb="1">
      <t>ニチ</t>
    </rPh>
    <phoneticPr fontId="4"/>
  </si>
  <si>
    <t>　救出訓練</t>
    <rPh sb="1" eb="3">
      <t>キュウシュツ</t>
    </rPh>
    <rPh sb="3" eb="5">
      <t>クンレン</t>
    </rPh>
    <phoneticPr fontId="4"/>
  </si>
  <si>
    <t>）訓練</t>
    <rPh sb="1" eb="3">
      <t>クンレン</t>
    </rPh>
    <phoneticPr fontId="4"/>
  </si>
  <si>
    <t>非常災害訓練を実施していますか。</t>
    <rPh sb="7" eb="9">
      <t>ジッシ</t>
    </rPh>
    <phoneticPr fontId="4"/>
  </si>
  <si>
    <t>日頃から消防団や地域住民との連携を図り、火事等の際に消火・避難等に協力してもらえる体制をとっていますか。</t>
    <rPh sb="41" eb="43">
      <t>タイセイ</t>
    </rPh>
    <phoneticPr fontId="4"/>
  </si>
  <si>
    <t>消防法その他の法令等に規定された必要な消火設備、非常災害用設備について定期的に設備点検を受けていますか。</t>
    <rPh sb="41" eb="43">
      <t>テンケン</t>
    </rPh>
    <rPh sb="44" eb="45">
      <t>ウ</t>
    </rPh>
    <phoneticPr fontId="4"/>
  </si>
  <si>
    <t>以下のような場合には、遅滞なく、施設の意見を付して市町村へ通知しなければなりません。実施状況を点検し、通知を行っている場合には「○」をつけてください。該当するケースがない場合には「－」を記入してください。</t>
    <rPh sb="0" eb="2">
      <t>イカ</t>
    </rPh>
    <rPh sb="6" eb="8">
      <t>バアイ</t>
    </rPh>
    <rPh sb="11" eb="13">
      <t>チタイ</t>
    </rPh>
    <rPh sb="16" eb="18">
      <t>シセツ</t>
    </rPh>
    <rPh sb="19" eb="21">
      <t>イケン</t>
    </rPh>
    <rPh sb="22" eb="23">
      <t>フ</t>
    </rPh>
    <rPh sb="25" eb="28">
      <t>シチョウソン</t>
    </rPh>
    <rPh sb="29" eb="31">
      <t>ツウチ</t>
    </rPh>
    <rPh sb="42" eb="44">
      <t>ジッシ</t>
    </rPh>
    <rPh sb="44" eb="46">
      <t>ジョウキョウ</t>
    </rPh>
    <rPh sb="47" eb="49">
      <t>テンケン</t>
    </rPh>
    <rPh sb="51" eb="53">
      <t>ツウチ</t>
    </rPh>
    <rPh sb="54" eb="55">
      <t>オコナ</t>
    </rPh>
    <rPh sb="59" eb="61">
      <t>バアイ</t>
    </rPh>
    <rPh sb="75" eb="77">
      <t>ガイトウ</t>
    </rPh>
    <rPh sb="85" eb="87">
      <t>バアイ</t>
    </rPh>
    <rPh sb="93" eb="95">
      <t>キニュウ</t>
    </rPh>
    <phoneticPr fontId="4"/>
  </si>
  <si>
    <t>「×」と答えた場合は算定が誤っていますので、保険者に相談の上、
過去の介護報酬の請求について過誤調整を行ってください。</t>
    <phoneticPr fontId="4"/>
  </si>
  <si>
    <t>（介護支援専門員)</t>
    <phoneticPr fontId="4"/>
  </si>
  <si>
    <t xml:space="preserve">以上で終了です。お疲れ様でした。
</t>
    <phoneticPr fontId="4"/>
  </si>
  <si>
    <t>３　介護報酬の請求</t>
    <phoneticPr fontId="4"/>
  </si>
  <si>
    <t>（１）　介護報酬の請求について</t>
    <phoneticPr fontId="4"/>
  </si>
  <si>
    <t>●介護報酬の請求に不適切又は不正な内容が認められた場合、指定基準等の違反として</t>
    <phoneticPr fontId="4"/>
  </si>
  <si>
    <t>点検者（職・氏名）※原則として管理者が行ってください。　</t>
    <phoneticPr fontId="4"/>
  </si>
  <si>
    <t>〒</t>
    <phoneticPr fontId="4"/>
  </si>
  <si>
    <t>－</t>
    <phoneticPr fontId="4"/>
  </si>
  <si>
    <t xml:space="preserve">昼食 </t>
    <phoneticPr fontId="4"/>
  </si>
  <si>
    <t>〔「×」の場合は問２へ〕</t>
    <rPh sb="8" eb="9">
      <t>ト</t>
    </rPh>
    <phoneticPr fontId="4"/>
  </si>
  <si>
    <t>以下のような内容を盛り込んだ事故発生防止のための指針を策定していますか。</t>
    <rPh sb="0" eb="2">
      <t>イカ</t>
    </rPh>
    <rPh sb="6" eb="8">
      <t>ナイヨウ</t>
    </rPh>
    <rPh sb="9" eb="10">
      <t>モ</t>
    </rPh>
    <rPh sb="11" eb="12">
      <t>コ</t>
    </rPh>
    <rPh sb="14" eb="16">
      <t>ジコ</t>
    </rPh>
    <rPh sb="16" eb="18">
      <t>ハッセイ</t>
    </rPh>
    <rPh sb="18" eb="20">
      <t>ボウシ</t>
    </rPh>
    <rPh sb="24" eb="26">
      <t>シシン</t>
    </rPh>
    <rPh sb="27" eb="29">
      <t>サクテイ</t>
    </rPh>
    <phoneticPr fontId="4"/>
  </si>
  <si>
    <t>短期入所療養介護を30日以上連続利用した場合、30日目以降の介護報酬を請求していないですか。（請求している場合は「×」）</t>
    <rPh sb="11" eb="14">
      <t>ニチイジョウ</t>
    </rPh>
    <rPh sb="25" eb="29">
      <t>カメイコウ</t>
    </rPh>
    <rPh sb="47" eb="49">
      <t>セイキュウ</t>
    </rPh>
    <rPh sb="53" eb="55">
      <t>バアイ</t>
    </rPh>
    <phoneticPr fontId="4"/>
  </si>
  <si>
    <t>消防法第8条の規定により防火管理者を置いていますか。（置かなくてよいとされている場合、防火責任者を置いていますか。）</t>
    <rPh sb="0" eb="3">
      <t>ショウボウホウ</t>
    </rPh>
    <rPh sb="3" eb="4">
      <t>ダイ</t>
    </rPh>
    <rPh sb="5" eb="6">
      <t>ジョウ</t>
    </rPh>
    <rPh sb="7" eb="9">
      <t>キテイ</t>
    </rPh>
    <rPh sb="12" eb="14">
      <t>ボウカ</t>
    </rPh>
    <rPh sb="14" eb="17">
      <t>カンリシャ</t>
    </rPh>
    <rPh sb="18" eb="19">
      <t>オ</t>
    </rPh>
    <rPh sb="27" eb="28">
      <t>オ</t>
    </rPh>
    <rPh sb="40" eb="42">
      <t>バアイ</t>
    </rPh>
    <rPh sb="43" eb="45">
      <t>ボウカ</t>
    </rPh>
    <rPh sb="45" eb="48">
      <t>セキニンシャ</t>
    </rPh>
    <rPh sb="49" eb="50">
      <t>オ</t>
    </rPh>
    <phoneticPr fontId="4"/>
  </si>
  <si>
    <t>事故が発生した場合又はそれに至る危険性がある事態（ヒヤリ・ハット事例等）が生じた場合に、当該事実が施設内で報告され、その分析を通じた改善策を従業者に周知徹底する体制が整備されていますか。</t>
    <rPh sb="0" eb="2">
      <t>ジコ</t>
    </rPh>
    <rPh sb="3" eb="5">
      <t>ハッセイ</t>
    </rPh>
    <rPh sb="7" eb="9">
      <t>バアイ</t>
    </rPh>
    <rPh sb="9" eb="10">
      <t>マタ</t>
    </rPh>
    <rPh sb="14" eb="15">
      <t>イタ</t>
    </rPh>
    <rPh sb="16" eb="19">
      <t>キケンセイ</t>
    </rPh>
    <rPh sb="22" eb="24">
      <t>ジタイ</t>
    </rPh>
    <rPh sb="32" eb="34">
      <t>ジレイ</t>
    </rPh>
    <rPh sb="34" eb="35">
      <t>トウ</t>
    </rPh>
    <rPh sb="37" eb="38">
      <t>ショウ</t>
    </rPh>
    <rPh sb="40" eb="42">
      <t>バアイ</t>
    </rPh>
    <rPh sb="44" eb="46">
      <t>トウガイ</t>
    </rPh>
    <rPh sb="46" eb="48">
      <t>ジジツ</t>
    </rPh>
    <rPh sb="49" eb="51">
      <t>シセツ</t>
    </rPh>
    <rPh sb="51" eb="52">
      <t>ナイ</t>
    </rPh>
    <rPh sb="53" eb="55">
      <t>ホウコク</t>
    </rPh>
    <rPh sb="60" eb="62">
      <t>ブンセキ</t>
    </rPh>
    <rPh sb="63" eb="64">
      <t>ツウ</t>
    </rPh>
    <rPh sb="66" eb="69">
      <t>カイゼンサク</t>
    </rPh>
    <rPh sb="70" eb="73">
      <t>ジュウギョウシャ</t>
    </rPh>
    <rPh sb="74" eb="76">
      <t>シュウチ</t>
    </rPh>
    <rPh sb="76" eb="78">
      <t>テッテイ</t>
    </rPh>
    <rPh sb="80" eb="82">
      <t>タイセイ</t>
    </rPh>
    <rPh sb="83" eb="85">
      <t>セイビ</t>
    </rPh>
    <phoneticPr fontId="4"/>
  </si>
  <si>
    <t>事故の状況及び事故に際して採った処置について記録していますか。</t>
    <rPh sb="0" eb="2">
      <t>ジコ</t>
    </rPh>
    <rPh sb="3" eb="5">
      <t>ジョウキョウ</t>
    </rPh>
    <rPh sb="5" eb="6">
      <t>オヨ</t>
    </rPh>
    <rPh sb="7" eb="9">
      <t>ジコ</t>
    </rPh>
    <rPh sb="10" eb="11">
      <t>サイ</t>
    </rPh>
    <rPh sb="13" eb="14">
      <t>ト</t>
    </rPh>
    <rPh sb="16" eb="18">
      <t>ショチ</t>
    </rPh>
    <rPh sb="22" eb="24">
      <t>キロク</t>
    </rPh>
    <phoneticPr fontId="4"/>
  </si>
  <si>
    <t>損害賠償責任保険に加入若しくは賠償資力を有し、賠償すべき事故が発生した場合には、速やかに損害賠償を行っていますか。</t>
    <rPh sb="0" eb="2">
      <t>ソンガイ</t>
    </rPh>
    <rPh sb="2" eb="4">
      <t>バイショウ</t>
    </rPh>
    <rPh sb="4" eb="6">
      <t>セキニン</t>
    </rPh>
    <rPh sb="6" eb="8">
      <t>ホケン</t>
    </rPh>
    <rPh sb="9" eb="11">
      <t>カニュウ</t>
    </rPh>
    <rPh sb="11" eb="12">
      <t>モ</t>
    </rPh>
    <rPh sb="15" eb="17">
      <t>バイショウ</t>
    </rPh>
    <rPh sb="17" eb="19">
      <t>シリョク</t>
    </rPh>
    <rPh sb="20" eb="21">
      <t>ユウ</t>
    </rPh>
    <rPh sb="23" eb="25">
      <t>バイショウ</t>
    </rPh>
    <rPh sb="28" eb="30">
      <t>ジコ</t>
    </rPh>
    <rPh sb="31" eb="33">
      <t>ハッセイ</t>
    </rPh>
    <rPh sb="35" eb="37">
      <t>バアイ</t>
    </rPh>
    <rPh sb="40" eb="41">
      <t>スミ</t>
    </rPh>
    <rPh sb="44" eb="46">
      <t>ソンガイ</t>
    </rPh>
    <rPh sb="46" eb="48">
      <t>バイショウ</t>
    </rPh>
    <rPh sb="49" eb="50">
      <t>オコナ</t>
    </rPh>
    <phoneticPr fontId="4"/>
  </si>
  <si>
    <t>外泊により、施設にいなかった日を所定単位として算定していないですか。（所定単位として算定している場合は「×」）</t>
    <rPh sb="16" eb="18">
      <t>ショテイ</t>
    </rPh>
    <rPh sb="18" eb="20">
      <t>タンイ</t>
    </rPh>
    <rPh sb="35" eb="37">
      <t>ショテイ</t>
    </rPh>
    <rPh sb="37" eb="39">
      <t>タンイ</t>
    </rPh>
    <rPh sb="42" eb="44">
      <t>サンテイ</t>
    </rPh>
    <rPh sb="48" eb="50">
      <t>バアイ</t>
    </rPh>
    <phoneticPr fontId="4"/>
  </si>
  <si>
    <t>事業の会計をその他の事業の会計と区分していますか。</t>
    <rPh sb="0" eb="2">
      <t>ジギョウ</t>
    </rPh>
    <rPh sb="3" eb="5">
      <t>カイケイ</t>
    </rPh>
    <rPh sb="8" eb="9">
      <t>タ</t>
    </rPh>
    <rPh sb="10" eb="12">
      <t>ジギョウ</t>
    </rPh>
    <rPh sb="13" eb="15">
      <t>カイケイ</t>
    </rPh>
    <rPh sb="16" eb="18">
      <t>クブン</t>
    </rPh>
    <phoneticPr fontId="4"/>
  </si>
  <si>
    <t>継続して保険給付を受けるためには、要介護認定の更新が必要となるため、遅くとも要介護認定の有効期間満了日の30日前には更新申請が行われるよう、必要な援助を行っていますか。</t>
    <rPh sb="0" eb="2">
      <t>ケイゾク</t>
    </rPh>
    <rPh sb="4" eb="6">
      <t>ホケン</t>
    </rPh>
    <rPh sb="6" eb="8">
      <t>キュウフ</t>
    </rPh>
    <rPh sb="9" eb="10">
      <t>ウ</t>
    </rPh>
    <rPh sb="17" eb="18">
      <t>ヨウ</t>
    </rPh>
    <rPh sb="18" eb="20">
      <t>カイゴ</t>
    </rPh>
    <rPh sb="20" eb="22">
      <t>ニンテイ</t>
    </rPh>
    <rPh sb="23" eb="25">
      <t>コウシン</t>
    </rPh>
    <rPh sb="26" eb="28">
      <t>ヒツヨウ</t>
    </rPh>
    <rPh sb="34" eb="35">
      <t>オソ</t>
    </rPh>
    <rPh sb="38" eb="39">
      <t>ヨウ</t>
    </rPh>
    <rPh sb="39" eb="41">
      <t>カイゴ</t>
    </rPh>
    <rPh sb="41" eb="43">
      <t>ニンテイ</t>
    </rPh>
    <rPh sb="44" eb="46">
      <t>ユウコウ</t>
    </rPh>
    <rPh sb="46" eb="48">
      <t>キカン</t>
    </rPh>
    <rPh sb="48" eb="50">
      <t>マンリョウ</t>
    </rPh>
    <rPh sb="50" eb="51">
      <t>ビ</t>
    </rPh>
    <rPh sb="54" eb="55">
      <t>ニチ</t>
    </rPh>
    <rPh sb="55" eb="56">
      <t>マエ</t>
    </rPh>
    <rPh sb="58" eb="60">
      <t>コウシン</t>
    </rPh>
    <rPh sb="60" eb="62">
      <t>シンセイ</t>
    </rPh>
    <rPh sb="63" eb="64">
      <t>オコナ</t>
    </rPh>
    <rPh sb="70" eb="72">
      <t>ヒツヨウ</t>
    </rPh>
    <rPh sb="73" eb="75">
      <t>エンジョ</t>
    </rPh>
    <rPh sb="76" eb="77">
      <t>オコナ</t>
    </rPh>
    <phoneticPr fontId="4"/>
  </si>
  <si>
    <t>利用者の心身の状態、家族等の事情等からみて送迎を行うことが必要と認められる利用者に対して、その居宅と短期入所療養介護事業所との間の送迎を行っていますか。</t>
    <rPh sb="54" eb="56">
      <t>リョウヨウ</t>
    </rPh>
    <phoneticPr fontId="4"/>
  </si>
  <si>
    <t xml:space="preserve">事業所のホームページ又は地域包括支援センターへの情報提供等により、空床情報を公表するよう努めていますか。 </t>
    <rPh sb="0" eb="3">
      <t>ジギョウショ</t>
    </rPh>
    <rPh sb="10" eb="11">
      <t>マタ</t>
    </rPh>
    <rPh sb="12" eb="14">
      <t>チイキ</t>
    </rPh>
    <rPh sb="14" eb="16">
      <t>ホウカツ</t>
    </rPh>
    <rPh sb="16" eb="18">
      <t>シエン</t>
    </rPh>
    <rPh sb="24" eb="26">
      <t>ジョウホウ</t>
    </rPh>
    <rPh sb="26" eb="29">
      <t>テイキョウナド</t>
    </rPh>
    <rPh sb="33" eb="34">
      <t>ソラ</t>
    </rPh>
    <rPh sb="34" eb="35">
      <t>ユカ</t>
    </rPh>
    <rPh sb="35" eb="37">
      <t>ジョウホウ</t>
    </rPh>
    <rPh sb="38" eb="40">
      <t>コウヒョウ</t>
    </rPh>
    <rPh sb="44" eb="45">
      <t>ツト</t>
    </rPh>
    <phoneticPr fontId="4"/>
  </si>
  <si>
    <t>認知症行動・心理状況緊急対応加算を算定していませんか。
＊算定していない場合は○</t>
    <rPh sb="0" eb="3">
      <t>ニンチショウ</t>
    </rPh>
    <rPh sb="3" eb="5">
      <t>コウドウ</t>
    </rPh>
    <rPh sb="6" eb="8">
      <t>シンリ</t>
    </rPh>
    <rPh sb="8" eb="10">
      <t>ジョウキョウ</t>
    </rPh>
    <rPh sb="10" eb="12">
      <t>キンキュウ</t>
    </rPh>
    <rPh sb="12" eb="14">
      <t>タイオウ</t>
    </rPh>
    <rPh sb="14" eb="16">
      <t>カサン</t>
    </rPh>
    <rPh sb="17" eb="19">
      <t>サンテイ</t>
    </rPh>
    <rPh sb="29" eb="31">
      <t>サンテイ</t>
    </rPh>
    <rPh sb="36" eb="38">
      <t>バアイ</t>
    </rPh>
    <phoneticPr fontId="4"/>
  </si>
  <si>
    <t>計画の原案の内容に対して、サービス担当者会議の開催や担当者への照会等により、サービスの提供にあたる他の担当者から専門的な見地からの意見を求めていますか。</t>
    <rPh sb="0" eb="2">
      <t>ケイカク</t>
    </rPh>
    <rPh sb="3" eb="5">
      <t>ゲンアン</t>
    </rPh>
    <rPh sb="6" eb="8">
      <t>ナイヨウ</t>
    </rPh>
    <rPh sb="9" eb="10">
      <t>タイ</t>
    </rPh>
    <rPh sb="17" eb="20">
      <t>タントウシャ</t>
    </rPh>
    <rPh sb="20" eb="22">
      <t>カイギ</t>
    </rPh>
    <rPh sb="23" eb="25">
      <t>カイサイ</t>
    </rPh>
    <rPh sb="26" eb="29">
      <t>タントウシャ</t>
    </rPh>
    <rPh sb="31" eb="33">
      <t>ショウカイ</t>
    </rPh>
    <rPh sb="33" eb="34">
      <t>トウ</t>
    </rPh>
    <rPh sb="43" eb="45">
      <t>テイキョウ</t>
    </rPh>
    <rPh sb="49" eb="50">
      <t>タ</t>
    </rPh>
    <rPh sb="51" eb="54">
      <t>タントウシャ</t>
    </rPh>
    <rPh sb="56" eb="59">
      <t>センモンテキ</t>
    </rPh>
    <rPh sb="60" eb="62">
      <t>ケンチ</t>
    </rPh>
    <rPh sb="65" eb="67">
      <t>イケン</t>
    </rPh>
    <rPh sb="68" eb="69">
      <t>モト</t>
    </rPh>
    <phoneticPr fontId="4"/>
  </si>
  <si>
    <t>サービスの提供に際しては、施設サービス計画に基づき、漫然かつ画一的なものとならないよう配慮して行っていますか。</t>
    <rPh sb="5" eb="7">
      <t>テイキョウ</t>
    </rPh>
    <rPh sb="8" eb="9">
      <t>サイ</t>
    </rPh>
    <rPh sb="13" eb="15">
      <t>シセツ</t>
    </rPh>
    <rPh sb="19" eb="21">
      <t>ケイカク</t>
    </rPh>
    <rPh sb="22" eb="23">
      <t>モト</t>
    </rPh>
    <rPh sb="26" eb="28">
      <t>マンゼン</t>
    </rPh>
    <rPh sb="30" eb="33">
      <t>カクイツテキ</t>
    </rPh>
    <rPh sb="43" eb="45">
      <t>ハイリョ</t>
    </rPh>
    <rPh sb="47" eb="48">
      <t>オコナ</t>
    </rPh>
    <phoneticPr fontId="4"/>
  </si>
  <si>
    <t>自らその提供するサービスの質の評価を行い、常にその改善を図っていますか。</t>
    <rPh sb="0" eb="1">
      <t>ミズカ</t>
    </rPh>
    <rPh sb="4" eb="6">
      <t>テイキョウ</t>
    </rPh>
    <rPh sb="13" eb="14">
      <t>シツ</t>
    </rPh>
    <rPh sb="15" eb="17">
      <t>ヒョウカ</t>
    </rPh>
    <rPh sb="18" eb="19">
      <t>オコナ</t>
    </rPh>
    <rPh sb="21" eb="22">
      <t>ツネ</t>
    </rPh>
    <rPh sb="25" eb="27">
      <t>カイゼン</t>
    </rPh>
    <rPh sb="28" eb="29">
      <t>ハカ</t>
    </rPh>
    <phoneticPr fontId="4"/>
  </si>
  <si>
    <t>モニタリングの結果、必要に応じてサービス計画の変更を行っていますか。</t>
    <rPh sb="7" eb="9">
      <t>ケッカ</t>
    </rPh>
    <rPh sb="10" eb="12">
      <t>ヒツヨウ</t>
    </rPh>
    <rPh sb="13" eb="14">
      <t>オウ</t>
    </rPh>
    <rPh sb="20" eb="22">
      <t>ケイカク</t>
    </rPh>
    <rPh sb="23" eb="25">
      <t>ヘンコウ</t>
    </rPh>
    <rPh sb="26" eb="27">
      <t>オコナ</t>
    </rPh>
    <phoneticPr fontId="4"/>
  </si>
  <si>
    <t>褥瘡の予防に関して、施設で体制を整備していますか。</t>
    <rPh sb="0" eb="1">
      <t>シトネ</t>
    </rPh>
    <rPh sb="1" eb="2">
      <t>カサ</t>
    </rPh>
    <rPh sb="3" eb="5">
      <t>ヨボウ</t>
    </rPh>
    <rPh sb="6" eb="7">
      <t>カン</t>
    </rPh>
    <rPh sb="10" eb="12">
      <t>シセツ</t>
    </rPh>
    <rPh sb="13" eb="15">
      <t>タイセイ</t>
    </rPh>
    <rPh sb="16" eb="18">
      <t>セイビ</t>
    </rPh>
    <phoneticPr fontId="4"/>
  </si>
  <si>
    <t xml:space="preserve">重要事項を記した文書には、必要な項目が盛り込まれていますか。
</t>
    <rPh sb="0" eb="2">
      <t>ジュウヨウ</t>
    </rPh>
    <rPh sb="2" eb="4">
      <t>ジコウ</t>
    </rPh>
    <rPh sb="5" eb="6">
      <t>シル</t>
    </rPh>
    <rPh sb="8" eb="10">
      <t>ブンショ</t>
    </rPh>
    <rPh sb="13" eb="15">
      <t>ヒツヨウ</t>
    </rPh>
    <rPh sb="16" eb="18">
      <t>コウモク</t>
    </rPh>
    <rPh sb="19" eb="20">
      <t>モ</t>
    </rPh>
    <rPh sb="21" eb="22">
      <t>コ</t>
    </rPh>
    <phoneticPr fontId="4"/>
  </si>
  <si>
    <t>２　運営基準について</t>
    <rPh sb="4" eb="6">
      <t>キジュン</t>
    </rPh>
    <phoneticPr fontId="4"/>
  </si>
  <si>
    <t xml:space="preserve"> </t>
  </si>
  <si>
    <t>電話番号</t>
  </si>
  <si>
    <t>短期利用</t>
  </si>
  <si>
    <t>合計</t>
  </si>
  <si>
    <t>　</t>
  </si>
  <si>
    <t>食事開始時間</t>
  </si>
  <si>
    <t xml:space="preserve"> 点検日</t>
  </si>
  <si>
    <t>事業所番号</t>
  </si>
  <si>
    <t>月</t>
    <rPh sb="0" eb="1">
      <t>ツキ</t>
    </rPh>
    <phoneticPr fontId="4"/>
  </si>
  <si>
    <t>日</t>
    <rPh sb="0" eb="1">
      <t>ニチ</t>
    </rPh>
    <phoneticPr fontId="4"/>
  </si>
  <si>
    <t>病棟</t>
    <rPh sb="0" eb="2">
      <t>ビョウトウ</t>
    </rPh>
    <phoneticPr fontId="4"/>
  </si>
  <si>
    <t>病院全体</t>
    <rPh sb="2" eb="4">
      <t>ゼンタイ</t>
    </rPh>
    <phoneticPr fontId="4"/>
  </si>
  <si>
    <t>病　　床　　数</t>
    <rPh sb="0" eb="1">
      <t>ビョウ</t>
    </rPh>
    <rPh sb="3" eb="4">
      <t>ユカ</t>
    </rPh>
    <rPh sb="6" eb="7">
      <t>スウ</t>
    </rPh>
    <phoneticPr fontId="4"/>
  </si>
  <si>
    <t>床</t>
    <rPh sb="0" eb="1">
      <t>ショウ</t>
    </rPh>
    <phoneticPr fontId="4"/>
  </si>
  <si>
    <t>　※　診療所の場合は、「病床数」欄の「療養型（診療所）」の項のみ記載してください。</t>
    <rPh sb="16" eb="17">
      <t>ラン</t>
    </rPh>
    <rPh sb="19" eb="22">
      <t>リョウヨウガタ</t>
    </rPh>
    <rPh sb="23" eb="26">
      <t>シンリョウジョ</t>
    </rPh>
    <rPh sb="29" eb="30">
      <t>コウ</t>
    </rPh>
    <phoneticPr fontId="4"/>
  </si>
  <si>
    <t>短期入所療養介護利用者で、相当期間（おおむね４日以上）にわたり継続して利用する予定のある者に対しては、短期入所療養介護計画を作成していますか。</t>
    <rPh sb="0" eb="2">
      <t>タンキ</t>
    </rPh>
    <rPh sb="2" eb="4">
      <t>ニュウショ</t>
    </rPh>
    <rPh sb="4" eb="6">
      <t>リョウヨウ</t>
    </rPh>
    <rPh sb="6" eb="8">
      <t>カイゴ</t>
    </rPh>
    <rPh sb="8" eb="11">
      <t>リヨウシャ</t>
    </rPh>
    <rPh sb="13" eb="15">
      <t>ソウトウ</t>
    </rPh>
    <rPh sb="15" eb="17">
      <t>キカン</t>
    </rPh>
    <rPh sb="23" eb="24">
      <t>ニチ</t>
    </rPh>
    <rPh sb="24" eb="26">
      <t>イジョウ</t>
    </rPh>
    <rPh sb="31" eb="33">
      <t>ケイゾク</t>
    </rPh>
    <rPh sb="35" eb="37">
      <t>リヨウ</t>
    </rPh>
    <rPh sb="39" eb="41">
      <t>ヨテイ</t>
    </rPh>
    <rPh sb="44" eb="45">
      <t>モノ</t>
    </rPh>
    <rPh sb="46" eb="47">
      <t>タイ</t>
    </rPh>
    <rPh sb="51" eb="53">
      <t>タンキ</t>
    </rPh>
    <rPh sb="53" eb="55">
      <t>ニュウショ</t>
    </rPh>
    <rPh sb="55" eb="57">
      <t>リョウヨウ</t>
    </rPh>
    <rPh sb="57" eb="59">
      <t>カイゴ</t>
    </rPh>
    <rPh sb="59" eb="61">
      <t>ケイカク</t>
    </rPh>
    <rPh sb="62" eb="64">
      <t>サクセイ</t>
    </rPh>
    <phoneticPr fontId="4"/>
  </si>
  <si>
    <t>問5</t>
    <rPh sb="0" eb="1">
      <t>トイ</t>
    </rPh>
    <phoneticPr fontId="4"/>
  </si>
  <si>
    <t>問6</t>
    <rPh sb="0" eb="1">
      <t>トイ</t>
    </rPh>
    <phoneticPr fontId="4"/>
  </si>
  <si>
    <t>問7</t>
    <rPh sb="0" eb="1">
      <t>トイ</t>
    </rPh>
    <phoneticPr fontId="4"/>
  </si>
  <si>
    <t>〈前年度の月平均〉　 e：４～２月における実績のあった月数</t>
    <phoneticPr fontId="4"/>
  </si>
  <si>
    <r>
      <t xml:space="preserve">常勤換算後の介護職員の員数
</t>
    </r>
    <r>
      <rPr>
        <sz val="6"/>
        <rFont val="ＭＳ Ｐ明朝"/>
        <family val="1"/>
        <charset val="128"/>
      </rPr>
      <t>(小数点以下第1位まで）</t>
    </r>
    <rPh sb="0" eb="2">
      <t>ジョウキン</t>
    </rPh>
    <rPh sb="2" eb="4">
      <t>カンサン</t>
    </rPh>
    <rPh sb="4" eb="5">
      <t>ゴ</t>
    </rPh>
    <rPh sb="6" eb="8">
      <t>カイゴ</t>
    </rPh>
    <rPh sb="8" eb="10">
      <t>ショクイン</t>
    </rPh>
    <rPh sb="11" eb="13">
      <t>インズウ</t>
    </rPh>
    <rPh sb="15" eb="18">
      <t>ショウスウテン</t>
    </rPh>
    <rPh sb="18" eb="20">
      <t>イカ</t>
    </rPh>
    <rPh sb="20" eb="21">
      <t>ダイ</t>
    </rPh>
    <rPh sb="22" eb="23">
      <t>イ</t>
    </rPh>
    <phoneticPr fontId="4"/>
  </si>
  <si>
    <r>
      <t xml:space="preserve">常勤換算後の介護福祉士の員数
</t>
    </r>
    <r>
      <rPr>
        <sz val="6"/>
        <rFont val="ＭＳ Ｐ明朝"/>
        <family val="1"/>
        <charset val="128"/>
      </rPr>
      <t>(小数点以下第1位まで）</t>
    </r>
    <rPh sb="0" eb="2">
      <t>ジョウキン</t>
    </rPh>
    <rPh sb="2" eb="4">
      <t>カンサン</t>
    </rPh>
    <rPh sb="4" eb="5">
      <t>ゴ</t>
    </rPh>
    <rPh sb="6" eb="8">
      <t>カイゴ</t>
    </rPh>
    <rPh sb="8" eb="11">
      <t>フクシシ</t>
    </rPh>
    <rPh sb="12" eb="14">
      <t>インズウ</t>
    </rPh>
    <phoneticPr fontId="4"/>
  </si>
  <si>
    <r>
      <t xml:space="preserve">常勤換算後の常勤職員の員数
</t>
    </r>
    <r>
      <rPr>
        <sz val="6"/>
        <rFont val="ＭＳ Ｐ明朝"/>
        <family val="1"/>
        <charset val="128"/>
      </rPr>
      <t>（小数点以下第１位まで）</t>
    </r>
    <rPh sb="0" eb="2">
      <t>ジョウキン</t>
    </rPh>
    <rPh sb="2" eb="4">
      <t>カンサン</t>
    </rPh>
    <rPh sb="4" eb="5">
      <t>ゴ</t>
    </rPh>
    <rPh sb="6" eb="8">
      <t>ジョウキン</t>
    </rPh>
    <rPh sb="8" eb="10">
      <t>ショクイン</t>
    </rPh>
    <rPh sb="11" eb="13">
      <t>インスウ</t>
    </rPh>
    <rPh sb="15" eb="18">
      <t>ショウスウテン</t>
    </rPh>
    <rPh sb="18" eb="20">
      <t>イカ</t>
    </rPh>
    <rPh sb="20" eb="21">
      <t>ダイ</t>
    </rPh>
    <rPh sb="22" eb="23">
      <t>イ</t>
    </rPh>
    <phoneticPr fontId="4"/>
  </si>
  <si>
    <r>
      <t xml:space="preserve">常勤換算後の直接提供職員の員数
</t>
    </r>
    <r>
      <rPr>
        <sz val="6"/>
        <rFont val="ＭＳ Ｐ明朝"/>
        <family val="1"/>
        <charset val="128"/>
      </rPr>
      <t>（小数点以下第１位まで）</t>
    </r>
    <rPh sb="0" eb="2">
      <t>ジョウキン</t>
    </rPh>
    <rPh sb="2" eb="4">
      <t>カンサン</t>
    </rPh>
    <rPh sb="4" eb="5">
      <t>ゴ</t>
    </rPh>
    <rPh sb="6" eb="8">
      <t>チョクセツ</t>
    </rPh>
    <rPh sb="8" eb="10">
      <t>テイキョウ</t>
    </rPh>
    <rPh sb="10" eb="11">
      <t>ショク</t>
    </rPh>
    <rPh sb="11" eb="12">
      <t>イン</t>
    </rPh>
    <rPh sb="13" eb="15">
      <t>インズウ</t>
    </rPh>
    <rPh sb="17" eb="20">
      <t>ショウスウテン</t>
    </rPh>
    <rPh sb="20" eb="22">
      <t>イカ</t>
    </rPh>
    <rPh sb="22" eb="23">
      <t>ダイ</t>
    </rPh>
    <rPh sb="24" eb="25">
      <t>イ</t>
    </rPh>
    <phoneticPr fontId="4"/>
  </si>
  <si>
    <t>常勤換算後の勤続3年
以上職員の員数
（小数点以下第１位まで）</t>
    <rPh sb="0" eb="2">
      <t>ジョウキン</t>
    </rPh>
    <rPh sb="2" eb="4">
      <t>カンサン</t>
    </rPh>
    <rPh sb="4" eb="5">
      <t>ゴ</t>
    </rPh>
    <rPh sb="6" eb="8">
      <t>キンゾク</t>
    </rPh>
    <rPh sb="9" eb="10">
      <t>ネン</t>
    </rPh>
    <rPh sb="11" eb="13">
      <t>イジョウ</t>
    </rPh>
    <rPh sb="13" eb="15">
      <t>ショクイン</t>
    </rPh>
    <rPh sb="16" eb="18">
      <t>インスウ</t>
    </rPh>
    <rPh sb="20" eb="23">
      <t>ショウスウテン</t>
    </rPh>
    <rPh sb="23" eb="25">
      <t>イカ</t>
    </rPh>
    <rPh sb="25" eb="26">
      <t>ダイ</t>
    </rPh>
    <rPh sb="27" eb="28">
      <t>イ</t>
    </rPh>
    <phoneticPr fontId="4"/>
  </si>
  <si>
    <t>上記を算定する場合、月６日までを限度としていますか。</t>
    <phoneticPr fontId="4"/>
  </si>
  <si>
    <t>外泊が月をまたがる場合は、算定は月６日までを限度とし、最大12日（連続１３泊）までの算定となっていますか。</t>
    <rPh sb="31" eb="32">
      <t>ニチ</t>
    </rPh>
    <rPh sb="33" eb="35">
      <t>レンゾク</t>
    </rPh>
    <rPh sb="37" eb="38">
      <t>ハク</t>
    </rPh>
    <phoneticPr fontId="4"/>
  </si>
  <si>
    <t xml:space="preserve">管理者は同時に他の介護保険施設、養護老人ホーム等の社会福祉施設の管理者を行っていませんか。（行っていない場合「○」）
</t>
    <rPh sb="0" eb="3">
      <t>カンリシャ</t>
    </rPh>
    <rPh sb="4" eb="6">
      <t>ドウジ</t>
    </rPh>
    <rPh sb="7" eb="8">
      <t>タ</t>
    </rPh>
    <rPh sb="9" eb="11">
      <t>カイゴ</t>
    </rPh>
    <rPh sb="11" eb="13">
      <t>ホケン</t>
    </rPh>
    <rPh sb="13" eb="15">
      <t>シセツ</t>
    </rPh>
    <rPh sb="16" eb="18">
      <t>ヨウゴ</t>
    </rPh>
    <rPh sb="18" eb="20">
      <t>ロウジン</t>
    </rPh>
    <rPh sb="23" eb="24">
      <t>トウ</t>
    </rPh>
    <rPh sb="25" eb="27">
      <t>シャカイ</t>
    </rPh>
    <rPh sb="27" eb="29">
      <t>フクシ</t>
    </rPh>
    <rPh sb="29" eb="31">
      <t>シセツ</t>
    </rPh>
    <rPh sb="32" eb="35">
      <t>カンリシャ</t>
    </rPh>
    <rPh sb="36" eb="37">
      <t>オコナ</t>
    </rPh>
    <rPh sb="46" eb="47">
      <t>オコナ</t>
    </rPh>
    <rPh sb="52" eb="54">
      <t>バアイ</t>
    </rPh>
    <phoneticPr fontId="4"/>
  </si>
  <si>
    <t>　１　施設サービス計画及び短期入所療養介護計画</t>
    <phoneticPr fontId="4"/>
  </si>
  <si>
    <t>　２　提供した具体的なサービスの内容等の記録</t>
    <phoneticPr fontId="4"/>
  </si>
  <si>
    <t>　　介護給付費の受領の日から５年間保存している。</t>
    <phoneticPr fontId="4"/>
  </si>
  <si>
    <t>　４　市町村への通知に係る記録</t>
    <phoneticPr fontId="4"/>
  </si>
  <si>
    <t>　５　苦情の内容等の記録</t>
    <phoneticPr fontId="4"/>
  </si>
  <si>
    <t>　６　事故の状況及び事故に際して採った処置についての記録</t>
    <phoneticPr fontId="4"/>
  </si>
  <si>
    <t>　７　介護給付費の請求、受領等に係る書類</t>
    <phoneticPr fontId="4"/>
  </si>
  <si>
    <t>　９　従業者の勤務の実績に関する記録</t>
    <phoneticPr fontId="4"/>
  </si>
  <si>
    <t>　10　その他市長が特に必要と認める記録</t>
    <phoneticPr fontId="4"/>
  </si>
  <si>
    <t>施設の運営について、暴力団、暴力団員等から支配的な影響を受けていませんか。（受けていない場合は○）</t>
    <rPh sb="0" eb="2">
      <t>シセツ</t>
    </rPh>
    <rPh sb="3" eb="5">
      <t>ウンエイ</t>
    </rPh>
    <rPh sb="10" eb="13">
      <t>ボウリョクダン</t>
    </rPh>
    <rPh sb="14" eb="17">
      <t>ボウリョクダン</t>
    </rPh>
    <rPh sb="17" eb="18">
      <t>イン</t>
    </rPh>
    <rPh sb="18" eb="19">
      <t>トウ</t>
    </rPh>
    <rPh sb="21" eb="24">
      <t>シハイテキ</t>
    </rPh>
    <rPh sb="25" eb="27">
      <t>エイキョウ</t>
    </rPh>
    <rPh sb="28" eb="29">
      <t>ウ</t>
    </rPh>
    <rPh sb="38" eb="39">
      <t>ウ</t>
    </rPh>
    <rPh sb="44" eb="46">
      <t>バアイ</t>
    </rPh>
    <phoneticPr fontId="4"/>
  </si>
  <si>
    <t>調理は、あらかじめ作成された献立に従って行い、実施状況を明らかにしていますか。</t>
    <rPh sb="0" eb="2">
      <t>チョウリ</t>
    </rPh>
    <rPh sb="9" eb="11">
      <t>サクセイ</t>
    </rPh>
    <rPh sb="14" eb="16">
      <t>コンダテ</t>
    </rPh>
    <rPh sb="17" eb="18">
      <t>シタガ</t>
    </rPh>
    <rPh sb="20" eb="21">
      <t>オコナ</t>
    </rPh>
    <rPh sb="23" eb="25">
      <t>ジッシ</t>
    </rPh>
    <rPh sb="25" eb="27">
      <t>ジョウキョウ</t>
    </rPh>
    <rPh sb="28" eb="29">
      <t>アキ</t>
    </rPh>
    <phoneticPr fontId="4"/>
  </si>
  <si>
    <t>管理者は、暴力団員等又は暴力団員等と密接な関係を有すると認められる者ではありませんか。（ない場合は○）</t>
    <rPh sb="0" eb="3">
      <t>カンリシャ</t>
    </rPh>
    <rPh sb="5" eb="8">
      <t>ボウリョクダン</t>
    </rPh>
    <rPh sb="8" eb="9">
      <t>イン</t>
    </rPh>
    <rPh sb="9" eb="10">
      <t>トウ</t>
    </rPh>
    <rPh sb="10" eb="11">
      <t>マタ</t>
    </rPh>
    <rPh sb="12" eb="15">
      <t>ボウリョクダン</t>
    </rPh>
    <rPh sb="15" eb="16">
      <t>イン</t>
    </rPh>
    <rPh sb="16" eb="17">
      <t>トウ</t>
    </rPh>
    <rPh sb="18" eb="20">
      <t>ミッセツ</t>
    </rPh>
    <rPh sb="21" eb="23">
      <t>カンケイ</t>
    </rPh>
    <rPh sb="24" eb="25">
      <t>ユウ</t>
    </rPh>
    <rPh sb="28" eb="29">
      <t>ミト</t>
    </rPh>
    <rPh sb="33" eb="34">
      <t>モノ</t>
    </rPh>
    <rPh sb="46" eb="48">
      <t>バアイ</t>
    </rPh>
    <phoneticPr fontId="4"/>
  </si>
  <si>
    <t>苦情についての記録を整備していますか。また苦情内容等の記録について、２年間保存していますか。</t>
    <rPh sb="0" eb="2">
      <t>クジョウ</t>
    </rPh>
    <rPh sb="7" eb="9">
      <t>キロク</t>
    </rPh>
    <rPh sb="10" eb="12">
      <t>セイビ</t>
    </rPh>
    <rPh sb="21" eb="23">
      <t>クジョウ</t>
    </rPh>
    <rPh sb="23" eb="25">
      <t>ナイヨウ</t>
    </rPh>
    <rPh sb="25" eb="26">
      <t>トウ</t>
    </rPh>
    <rPh sb="27" eb="29">
      <t>キロク</t>
    </rPh>
    <rPh sb="35" eb="37">
      <t>ネンカン</t>
    </rPh>
    <rPh sb="37" eb="39">
      <t>ホゾン</t>
    </rPh>
    <phoneticPr fontId="4"/>
  </si>
  <si>
    <t>在宅復帰支援機能加算の算定を行った場合は、算定根拠等の関係書類を整備していますか。</t>
    <rPh sb="11" eb="13">
      <t>サンテイ</t>
    </rPh>
    <rPh sb="14" eb="15">
      <t>オコナ</t>
    </rPh>
    <rPh sb="17" eb="19">
      <t>バアイ</t>
    </rPh>
    <phoneticPr fontId="4"/>
  </si>
  <si>
    <t>看護師の員数の看護職員の必要数に対する割合は20％以上ですか。</t>
    <rPh sb="0" eb="3">
      <t>カンゴシ</t>
    </rPh>
    <rPh sb="4" eb="6">
      <t>インズウ</t>
    </rPh>
    <rPh sb="12" eb="15">
      <t>ヒツヨウスウ</t>
    </rPh>
    <rPh sb="16" eb="17">
      <t>タイ</t>
    </rPh>
    <rPh sb="19" eb="21">
      <t>ワリアイ</t>
    </rPh>
    <phoneticPr fontId="4"/>
  </si>
  <si>
    <t>「×」の場合は、速やかに「介護支援専門員の変更届」を提出してください。</t>
    <rPh sb="8" eb="9">
      <t>スミ</t>
    </rPh>
    <phoneticPr fontId="4"/>
  </si>
  <si>
    <t>問２の記録について、サービスの提供が完結した日から２年間又は介護給付費受領の日から５年間保存していますか。</t>
    <rPh sb="0" eb="1">
      <t>ト</t>
    </rPh>
    <rPh sb="3" eb="5">
      <t>キロク</t>
    </rPh>
    <rPh sb="15" eb="17">
      <t>テイキョウ</t>
    </rPh>
    <rPh sb="18" eb="20">
      <t>カンケツ</t>
    </rPh>
    <rPh sb="22" eb="23">
      <t>ヒ</t>
    </rPh>
    <rPh sb="26" eb="28">
      <t>ネンカン</t>
    </rPh>
    <rPh sb="28" eb="29">
      <t>マタ</t>
    </rPh>
    <rPh sb="30" eb="32">
      <t>カイゴ</t>
    </rPh>
    <rPh sb="32" eb="34">
      <t>キュウフ</t>
    </rPh>
    <rPh sb="34" eb="35">
      <t>ヒ</t>
    </rPh>
    <rPh sb="35" eb="37">
      <t>ジュリョウ</t>
    </rPh>
    <rPh sb="38" eb="39">
      <t>ヒ</t>
    </rPh>
    <rPh sb="42" eb="44">
      <t>ネンカン</t>
    </rPh>
    <rPh sb="44" eb="46">
      <t>ホゾン</t>
    </rPh>
    <phoneticPr fontId="4"/>
  </si>
  <si>
    <t>食事内容については、当該施設の医師又は栄養士を含む会議において検討が加えられていますか。</t>
    <rPh sb="0" eb="2">
      <t>ショクジ</t>
    </rPh>
    <rPh sb="2" eb="4">
      <t>ナイヨウ</t>
    </rPh>
    <rPh sb="10" eb="12">
      <t>トウガイ</t>
    </rPh>
    <rPh sb="12" eb="14">
      <t>シセツ</t>
    </rPh>
    <rPh sb="15" eb="17">
      <t>イシ</t>
    </rPh>
    <rPh sb="17" eb="18">
      <t>マタ</t>
    </rPh>
    <rPh sb="19" eb="22">
      <t>エイヨウシ</t>
    </rPh>
    <rPh sb="23" eb="24">
      <t>フク</t>
    </rPh>
    <rPh sb="25" eb="27">
      <t>カイギ</t>
    </rPh>
    <rPh sb="31" eb="33">
      <t>ケントウ</t>
    </rPh>
    <rPh sb="34" eb="35">
      <t>クワ</t>
    </rPh>
    <phoneticPr fontId="4"/>
  </si>
  <si>
    <t>火災等の災害時に、地域の消防機関へ速やかに通報する体制をとるよう従業員に周知していますか。</t>
    <phoneticPr fontId="4"/>
  </si>
  <si>
    <t>　３　身体的拘束等の態様及び時間、その際の利用者の心身の状況並びに緊急やむを</t>
    <rPh sb="33" eb="35">
      <t>キンキュウ</t>
    </rPh>
    <phoneticPr fontId="4"/>
  </si>
  <si>
    <t>　　得ない理由の記録</t>
    <phoneticPr fontId="4"/>
  </si>
  <si>
    <t>問２のサービス計画の記録のうち、診療録については医師法第２４条第２項の規定により５年間保存していますか。</t>
    <rPh sb="0" eb="1">
      <t>ト</t>
    </rPh>
    <rPh sb="7" eb="9">
      <t>ケイカク</t>
    </rPh>
    <rPh sb="10" eb="12">
      <t>キロク</t>
    </rPh>
    <rPh sb="16" eb="18">
      <t>シンリョウ</t>
    </rPh>
    <rPh sb="18" eb="19">
      <t>ロク</t>
    </rPh>
    <rPh sb="24" eb="27">
      <t>イシホウ</t>
    </rPh>
    <rPh sb="27" eb="28">
      <t>ダイ</t>
    </rPh>
    <rPh sb="30" eb="31">
      <t>ジョウ</t>
    </rPh>
    <rPh sb="31" eb="32">
      <t>ダイ</t>
    </rPh>
    <rPh sb="33" eb="34">
      <t>コウ</t>
    </rPh>
    <rPh sb="35" eb="37">
      <t>キテイ</t>
    </rPh>
    <rPh sb="41" eb="43">
      <t>ネンカン</t>
    </rPh>
    <rPh sb="43" eb="45">
      <t>ホゾン</t>
    </rPh>
    <phoneticPr fontId="4"/>
  </si>
  <si>
    <t>　介護報酬の請求は、提供したサ－ビスの内容を良く確認した上で、適正に行う必要があります。したがって、誤って請求したことが判明した場合には、速やかに、保険者に相談の上、過誤調整をしてください（利用者負担分も含む）。</t>
    <phoneticPr fontId="4"/>
  </si>
  <si>
    <t>問８の説明内容の要点を診療録に記載していますか。</t>
    <rPh sb="0" eb="1">
      <t>ト</t>
    </rPh>
    <rPh sb="3" eb="5">
      <t>セツメイ</t>
    </rPh>
    <phoneticPr fontId="4"/>
  </si>
  <si>
    <t xml:space="preserve">夜勤を行う職員の数は、１日平均夜勤職員数としていますか。
</t>
    <rPh sb="0" eb="2">
      <t>ヤキン</t>
    </rPh>
    <rPh sb="3" eb="4">
      <t>オコナ</t>
    </rPh>
    <rPh sb="5" eb="7">
      <t>ショクイン</t>
    </rPh>
    <rPh sb="8" eb="9">
      <t>カズ</t>
    </rPh>
    <rPh sb="12" eb="13">
      <t>ニチ</t>
    </rPh>
    <rPh sb="13" eb="15">
      <t>ヘイキン</t>
    </rPh>
    <rPh sb="15" eb="16">
      <t>ヨル</t>
    </rPh>
    <rPh sb="16" eb="17">
      <t>ツトム</t>
    </rPh>
    <rPh sb="17" eb="20">
      <t>ショクインスウ</t>
    </rPh>
    <phoneticPr fontId="4"/>
  </si>
  <si>
    <t>問8</t>
    <rPh sb="0" eb="1">
      <t>トイ</t>
    </rPh>
    <phoneticPr fontId="4"/>
  </si>
  <si>
    <t>指定短期入所療養介護において、概ね４日以上にわたり継続して入所することが予定される利用者（又は継続的、定期的な入所が予定されている利用者）については、サービスの目標、当該目標を達成するための具体的なサービスの内容等を記載した短期入所療養介護計画を作成している。</t>
    <rPh sb="6" eb="8">
      <t>リョウヨウ</t>
    </rPh>
    <rPh sb="8" eb="10">
      <t>カイゴ</t>
    </rPh>
    <rPh sb="116" eb="118">
      <t>リョウヨウ</t>
    </rPh>
    <phoneticPr fontId="4"/>
  </si>
  <si>
    <t>短期入所療養介護計画の作成にあたっては、他の短期入所療養介護従業者と協議の上、サービスの目標、当該目標を達成するための具体的なサービスの内容等を決めている。</t>
    <rPh sb="4" eb="6">
      <t>リョウヨウ</t>
    </rPh>
    <rPh sb="26" eb="28">
      <t>リョウヨウ</t>
    </rPh>
    <phoneticPr fontId="4"/>
  </si>
  <si>
    <t>既に居宅サービス計画が作成されている場合は、当該居宅サービス計画の内容に沿って短期入所療養介護計画を作成している。</t>
    <rPh sb="43" eb="45">
      <t>リョウヨウ</t>
    </rPh>
    <phoneticPr fontId="4"/>
  </si>
  <si>
    <t>指定居宅介護支援事業所から当該居宅サービス計画の写しを入手している。</t>
    <phoneticPr fontId="4"/>
  </si>
  <si>
    <t>短期入所療養介護計画の内容について利用者又はその家族に対して説明し、文書により利用者の同意を得て交付している。</t>
    <rPh sb="4" eb="6">
      <t>リョウヨウ</t>
    </rPh>
    <phoneticPr fontId="4"/>
  </si>
  <si>
    <t>該居宅サービス計画を作成している指定居宅介護支援事業者から、短期入所療養介護計画の提供の求めがあった際は提供している。</t>
    <rPh sb="34" eb="36">
      <t>リョウヨウ</t>
    </rPh>
    <phoneticPr fontId="4"/>
  </si>
  <si>
    <t>問9</t>
    <rPh sb="0" eb="1">
      <t>トイ</t>
    </rPh>
    <phoneticPr fontId="4"/>
  </si>
  <si>
    <t>問10</t>
    <rPh sb="0" eb="1">
      <t>トイ</t>
    </rPh>
    <phoneticPr fontId="4"/>
  </si>
  <si>
    <t>問11</t>
    <rPh sb="0" eb="1">
      <t>トイ</t>
    </rPh>
    <phoneticPr fontId="4"/>
  </si>
  <si>
    <t>問12</t>
    <rPh sb="0" eb="1">
      <t>トイ</t>
    </rPh>
    <phoneticPr fontId="4"/>
  </si>
  <si>
    <t>経口移行計画に従い、医師の指示を受けた管理栄養士又は栄養士による栄養管理及び言語聴覚士又は看護職員による支援が行われていますか。</t>
    <rPh sb="0" eb="2">
      <t>ケイコウ</t>
    </rPh>
    <rPh sb="2" eb="4">
      <t>イコウ</t>
    </rPh>
    <phoneticPr fontId="4"/>
  </si>
  <si>
    <t>経口からの食事が可能となり、経管栄養を終了した以降は算定を止めていますか。</t>
    <rPh sb="0" eb="2">
      <t>ケイコウ</t>
    </rPh>
    <rPh sb="5" eb="7">
      <t>ショクジ</t>
    </rPh>
    <rPh sb="8" eb="10">
      <t>カノウ</t>
    </rPh>
    <rPh sb="14" eb="15">
      <t>ケイ</t>
    </rPh>
    <rPh sb="15" eb="16">
      <t>カン</t>
    </rPh>
    <rPh sb="16" eb="18">
      <t>エイヨウ</t>
    </rPh>
    <rPh sb="19" eb="21">
      <t>シュウリョウ</t>
    </rPh>
    <rPh sb="23" eb="25">
      <t>イコウ</t>
    </rPh>
    <rPh sb="26" eb="28">
      <t>サンテイ</t>
    </rPh>
    <rPh sb="29" eb="30">
      <t>ヤ</t>
    </rPh>
    <phoneticPr fontId="4"/>
  </si>
  <si>
    <t>経口移行加算を180日にわたり算定した後、経口摂取に移行できなかった場合に、期間を空けて再度経口摂取に移行するために栄養管理及び支援を実施した場合は算定を止めていますか。</t>
    <rPh sb="0" eb="2">
      <t>ケイコウ</t>
    </rPh>
    <rPh sb="2" eb="4">
      <t>イコウ</t>
    </rPh>
    <rPh sb="4" eb="6">
      <t>カサン</t>
    </rPh>
    <rPh sb="10" eb="11">
      <t>ニチ</t>
    </rPh>
    <rPh sb="15" eb="17">
      <t>サンテイ</t>
    </rPh>
    <rPh sb="19" eb="20">
      <t>ノチ</t>
    </rPh>
    <rPh sb="21" eb="23">
      <t>ケイコウ</t>
    </rPh>
    <rPh sb="23" eb="25">
      <t>セッシュ</t>
    </rPh>
    <rPh sb="26" eb="28">
      <t>イコウ</t>
    </rPh>
    <rPh sb="34" eb="36">
      <t>バアイ</t>
    </rPh>
    <rPh sb="62" eb="63">
      <t>オヨ</t>
    </rPh>
    <rPh sb="64" eb="66">
      <t>シエン</t>
    </rPh>
    <rPh sb="77" eb="78">
      <t>ヤ</t>
    </rPh>
    <phoneticPr fontId="4"/>
  </si>
  <si>
    <t>経口維持計画に従い、医師又は歯科医師の指示を受けた管理栄養士又は栄養士が、栄養管理を行っていますか。</t>
    <rPh sb="0" eb="2">
      <t>ケイコウ</t>
    </rPh>
    <rPh sb="2" eb="4">
      <t>イジ</t>
    </rPh>
    <phoneticPr fontId="4"/>
  </si>
  <si>
    <t>やむを得ない理由により、食事の観察及び会議等に参加するべき者の参加が得られなかった場合は、その結果について終了後速やかに情報共有を行っていますか。</t>
    <phoneticPr fontId="4"/>
  </si>
  <si>
    <t>従業者、施設及び構造設備並びに会計に関する諸記録を整備していますか。</t>
    <rPh sb="0" eb="3">
      <t>ジュウギョウシャ</t>
    </rPh>
    <rPh sb="4" eb="6">
      <t>シセツ</t>
    </rPh>
    <rPh sb="6" eb="7">
      <t>オヨ</t>
    </rPh>
    <rPh sb="8" eb="10">
      <t>コウゾウ</t>
    </rPh>
    <rPh sb="10" eb="12">
      <t>セツビ</t>
    </rPh>
    <rPh sb="12" eb="13">
      <t>ナラ</t>
    </rPh>
    <rPh sb="15" eb="17">
      <t>カイケイ</t>
    </rPh>
    <rPh sb="18" eb="19">
      <t>カン</t>
    </rPh>
    <rPh sb="21" eb="22">
      <t>ショ</t>
    </rPh>
    <rPh sb="22" eb="24">
      <t>キロク</t>
    </rPh>
    <rPh sb="25" eb="27">
      <t>セイビ</t>
    </rPh>
    <phoneticPr fontId="4"/>
  </si>
  <si>
    <t>従業者全員の雇用契約書等の写し、資格証の写しを保管していますか。</t>
    <phoneticPr fontId="4"/>
  </si>
  <si>
    <t>①</t>
    <phoneticPr fontId="4"/>
  </si>
  <si>
    <t>②</t>
    <phoneticPr fontId="4"/>
  </si>
  <si>
    <t>③</t>
    <phoneticPr fontId="4"/>
  </si>
  <si>
    <t>④</t>
    <phoneticPr fontId="4"/>
  </si>
  <si>
    <t>⑥</t>
    <phoneticPr fontId="4"/>
  </si>
  <si>
    <t>問2</t>
    <phoneticPr fontId="4"/>
  </si>
  <si>
    <t>問１</t>
    <rPh sb="0" eb="1">
      <t>トイ</t>
    </rPh>
    <phoneticPr fontId="4"/>
  </si>
  <si>
    <t>問２</t>
    <rPh sb="0" eb="1">
      <t>トイ</t>
    </rPh>
    <phoneticPr fontId="4"/>
  </si>
  <si>
    <t>問３</t>
    <rPh sb="0" eb="1">
      <t>トイ</t>
    </rPh>
    <phoneticPr fontId="4"/>
  </si>
  <si>
    <t>問４</t>
    <rPh sb="0" eb="1">
      <t>トイ</t>
    </rPh>
    <phoneticPr fontId="4"/>
  </si>
  <si>
    <t>問５</t>
    <rPh sb="0" eb="1">
      <t>トイ</t>
    </rPh>
    <phoneticPr fontId="4"/>
  </si>
  <si>
    <t>問６</t>
    <rPh sb="0" eb="1">
      <t>トイ</t>
    </rPh>
    <phoneticPr fontId="4"/>
  </si>
  <si>
    <t>利用者の状態や家族等の事情により、居宅介護支援事業所の介護支援専門員が、緊急に短期入所療養介護を受けることが必要と認めた利用者に対し、居宅サービス計画において計画的に行うこととなっていない短期入所療養介護を緊急に行った場合に算定していますか。</t>
    <phoneticPr fontId="4"/>
  </si>
  <si>
    <t>車イスやイスからずり落ちたり、立ち上がったりしないように、腰ベルトや車イステーブルを付けたことはない。（ない場合は「○」）</t>
    <phoneticPr fontId="4"/>
  </si>
  <si>
    <t>問1の重要事項の説明確認とは別に、サービスの提供を受けることについて、入所申込者からの同意を書面で得ていますか。</t>
    <rPh sb="0" eb="1">
      <t>ト</t>
    </rPh>
    <rPh sb="3" eb="5">
      <t>ジュウヨウ</t>
    </rPh>
    <rPh sb="5" eb="7">
      <t>ジコウ</t>
    </rPh>
    <rPh sb="8" eb="10">
      <t>セツメイ</t>
    </rPh>
    <rPh sb="10" eb="12">
      <t>カクニン</t>
    </rPh>
    <rPh sb="14" eb="15">
      <t>ベツ</t>
    </rPh>
    <rPh sb="22" eb="24">
      <t>テイキョウ</t>
    </rPh>
    <rPh sb="25" eb="26">
      <t>ウ</t>
    </rPh>
    <rPh sb="35" eb="39">
      <t>ニュウショモウシコミ</t>
    </rPh>
    <rPh sb="39" eb="40">
      <t>シャ</t>
    </rPh>
    <rPh sb="43" eb="45">
      <t>ドウイ</t>
    </rPh>
    <rPh sb="46" eb="48">
      <t>ショメン</t>
    </rPh>
    <rPh sb="49" eb="50">
      <t>エ</t>
    </rPh>
    <phoneticPr fontId="4"/>
  </si>
  <si>
    <t>（２）提供拒否の禁止、サービス提供困難時の対応</t>
    <rPh sb="3" eb="5">
      <t>テイキョウ</t>
    </rPh>
    <rPh sb="5" eb="7">
      <t>キョヒ</t>
    </rPh>
    <rPh sb="8" eb="10">
      <t>キンシ</t>
    </rPh>
    <rPh sb="15" eb="17">
      <t>テイキョウ</t>
    </rPh>
    <rPh sb="17" eb="19">
      <t>コンナン</t>
    </rPh>
    <rPh sb="19" eb="20">
      <t>ドキ</t>
    </rPh>
    <rPh sb="21" eb="23">
      <t>タイオウ</t>
    </rPh>
    <phoneticPr fontId="4"/>
  </si>
  <si>
    <t>サービスの提供を求められた場合、その者の提示する被保険者証によって、被保険者資格、要介護認定の有無、要介護認定の有効期間を確かめていますか。</t>
    <rPh sb="5" eb="7">
      <t>テイキョウ</t>
    </rPh>
    <rPh sb="8" eb="9">
      <t>モト</t>
    </rPh>
    <rPh sb="13" eb="15">
      <t>バアイ</t>
    </rPh>
    <rPh sb="18" eb="19">
      <t>モノ</t>
    </rPh>
    <rPh sb="20" eb="22">
      <t>テイジ</t>
    </rPh>
    <rPh sb="24" eb="28">
      <t>ヒホケンシャ</t>
    </rPh>
    <rPh sb="28" eb="29">
      <t>ショウ</t>
    </rPh>
    <rPh sb="34" eb="38">
      <t>ヒホケンシャ</t>
    </rPh>
    <rPh sb="38" eb="40">
      <t>シカク</t>
    </rPh>
    <rPh sb="41" eb="42">
      <t>ヨウ</t>
    </rPh>
    <rPh sb="42" eb="44">
      <t>カイゴ</t>
    </rPh>
    <rPh sb="44" eb="46">
      <t>ニンテイ</t>
    </rPh>
    <rPh sb="47" eb="49">
      <t>ウム</t>
    </rPh>
    <rPh sb="50" eb="51">
      <t>ヨウ</t>
    </rPh>
    <rPh sb="51" eb="53">
      <t>カイゴ</t>
    </rPh>
    <rPh sb="53" eb="55">
      <t>ニンテイ</t>
    </rPh>
    <rPh sb="56" eb="58">
      <t>ユウコウ</t>
    </rPh>
    <rPh sb="58" eb="60">
      <t>キカン</t>
    </rPh>
    <rPh sb="61" eb="62">
      <t>タシ</t>
    </rPh>
    <phoneticPr fontId="4"/>
  </si>
  <si>
    <t>入所の際に要介護認定を受けていない者については、要介護認定の申請が既に行われているかを確認し、申請が行われていない場合には、その者の意思を踏まえて速やかに当該申請が行われるように必要な援助を行っていますか。</t>
    <rPh sb="0" eb="2">
      <t>ニュウショ</t>
    </rPh>
    <rPh sb="3" eb="4">
      <t>サイ</t>
    </rPh>
    <rPh sb="5" eb="6">
      <t>ヨウ</t>
    </rPh>
    <rPh sb="6" eb="8">
      <t>カイゴ</t>
    </rPh>
    <rPh sb="8" eb="10">
      <t>ニンテイ</t>
    </rPh>
    <rPh sb="11" eb="12">
      <t>ウ</t>
    </rPh>
    <rPh sb="17" eb="18">
      <t>モノ</t>
    </rPh>
    <rPh sb="24" eb="25">
      <t>ヨウ</t>
    </rPh>
    <rPh sb="25" eb="27">
      <t>カイゴ</t>
    </rPh>
    <rPh sb="27" eb="29">
      <t>ニンテイ</t>
    </rPh>
    <rPh sb="30" eb="32">
      <t>シンセイ</t>
    </rPh>
    <rPh sb="33" eb="34">
      <t>スデ</t>
    </rPh>
    <rPh sb="35" eb="36">
      <t>オコナ</t>
    </rPh>
    <rPh sb="43" eb="45">
      <t>カクニン</t>
    </rPh>
    <rPh sb="47" eb="49">
      <t>シンセイ</t>
    </rPh>
    <rPh sb="50" eb="51">
      <t>オコナ</t>
    </rPh>
    <rPh sb="57" eb="59">
      <t>バアイ</t>
    </rPh>
    <rPh sb="64" eb="65">
      <t>モノ</t>
    </rPh>
    <rPh sb="66" eb="68">
      <t>イシ</t>
    </rPh>
    <rPh sb="69" eb="70">
      <t>フ</t>
    </rPh>
    <rPh sb="73" eb="74">
      <t>スミ</t>
    </rPh>
    <rPh sb="77" eb="79">
      <t>トウガイ</t>
    </rPh>
    <rPh sb="79" eb="81">
      <t>シンセイ</t>
    </rPh>
    <rPh sb="82" eb="83">
      <t>オコナ</t>
    </rPh>
    <rPh sb="89" eb="91">
      <t>ヒツヨウ</t>
    </rPh>
    <rPh sb="92" eb="94">
      <t>エンジョ</t>
    </rPh>
    <rPh sb="95" eb="96">
      <t>オコナ</t>
    </rPh>
    <phoneticPr fontId="4"/>
  </si>
  <si>
    <t>入所申込者の介護保険被保険者証に、認定審査会の意見が記載されている場合には、これに配慮してサービスを提供するよう努めていますか。</t>
    <rPh sb="0" eb="2">
      <t>ニュウショ</t>
    </rPh>
    <rPh sb="2" eb="4">
      <t>モウシコミ</t>
    </rPh>
    <rPh sb="4" eb="5">
      <t>シャ</t>
    </rPh>
    <rPh sb="6" eb="8">
      <t>カイゴ</t>
    </rPh>
    <rPh sb="8" eb="10">
      <t>ホケン</t>
    </rPh>
    <rPh sb="10" eb="14">
      <t>ヒホケンシャ</t>
    </rPh>
    <rPh sb="14" eb="15">
      <t>ショウ</t>
    </rPh>
    <rPh sb="17" eb="19">
      <t>ニンテイ</t>
    </rPh>
    <rPh sb="19" eb="22">
      <t>シンサカイ</t>
    </rPh>
    <rPh sb="23" eb="25">
      <t>イケン</t>
    </rPh>
    <rPh sb="26" eb="28">
      <t>キサイ</t>
    </rPh>
    <rPh sb="33" eb="35">
      <t>バアイ</t>
    </rPh>
    <rPh sb="41" eb="43">
      <t>ハイリョ</t>
    </rPh>
    <rPh sb="50" eb="52">
      <t>テイキョウ</t>
    </rPh>
    <rPh sb="56" eb="57">
      <t>ツト</t>
    </rPh>
    <phoneticPr fontId="4"/>
  </si>
  <si>
    <r>
      <t>介護医療院の医師は、入所者の病状からみて自ら必要な医療を提供することが困難となった場合には、協力病院その他適当な医療機関へ入院させたり、通院させる等の適切な措置を講じていますか。</t>
    </r>
    <r>
      <rPr>
        <sz val="11"/>
        <rFont val="ＭＳ Ｐ明朝"/>
        <family val="1"/>
        <charset val="128"/>
      </rPr>
      <t xml:space="preserve">
</t>
    </r>
    <phoneticPr fontId="4"/>
  </si>
  <si>
    <t>他科受診により診療行為が行われた場合の費用について、告示等に基づき、適切に取り扱っていますか。（医療保険に係る自己負担分を除き家族に費用の負担を求めていないか、入所中に使用する薬を持参させたりしていないか等）</t>
    <rPh sb="0" eb="2">
      <t>タカ</t>
    </rPh>
    <rPh sb="2" eb="4">
      <t>ジュシン</t>
    </rPh>
    <rPh sb="7" eb="9">
      <t>シンリョウ</t>
    </rPh>
    <rPh sb="9" eb="11">
      <t>コウイ</t>
    </rPh>
    <rPh sb="12" eb="13">
      <t>オコナ</t>
    </rPh>
    <rPh sb="16" eb="18">
      <t>バアイ</t>
    </rPh>
    <rPh sb="19" eb="21">
      <t>ヒヨウ</t>
    </rPh>
    <rPh sb="26" eb="28">
      <t>コクジ</t>
    </rPh>
    <rPh sb="28" eb="29">
      <t>トウ</t>
    </rPh>
    <rPh sb="30" eb="31">
      <t>モト</t>
    </rPh>
    <rPh sb="34" eb="36">
      <t>テキセツ</t>
    </rPh>
    <rPh sb="37" eb="38">
      <t>ト</t>
    </rPh>
    <rPh sb="39" eb="40">
      <t>アツカ</t>
    </rPh>
    <rPh sb="48" eb="50">
      <t>イリョウ</t>
    </rPh>
    <rPh sb="50" eb="52">
      <t>ホケン</t>
    </rPh>
    <rPh sb="53" eb="54">
      <t>カカ</t>
    </rPh>
    <rPh sb="55" eb="57">
      <t>ジコ</t>
    </rPh>
    <rPh sb="57" eb="59">
      <t>フタン</t>
    </rPh>
    <rPh sb="59" eb="60">
      <t>ブン</t>
    </rPh>
    <rPh sb="61" eb="62">
      <t>ノゾ</t>
    </rPh>
    <rPh sb="63" eb="65">
      <t>カゾク</t>
    </rPh>
    <rPh sb="66" eb="68">
      <t>ヒヨウ</t>
    </rPh>
    <rPh sb="69" eb="71">
      <t>フタン</t>
    </rPh>
    <rPh sb="72" eb="73">
      <t>モト</t>
    </rPh>
    <rPh sb="80" eb="82">
      <t>ニュウショ</t>
    </rPh>
    <rPh sb="82" eb="83">
      <t>チュウ</t>
    </rPh>
    <rPh sb="84" eb="86">
      <t>シヨウ</t>
    </rPh>
    <rPh sb="88" eb="89">
      <t>クスリ</t>
    </rPh>
    <rPh sb="90" eb="92">
      <t>ジサン</t>
    </rPh>
    <rPh sb="102" eb="103">
      <t>トウ</t>
    </rPh>
    <phoneticPr fontId="4"/>
  </si>
  <si>
    <t>退所して病院又は診療所へ入院する場合、他の介護保険施設へ入院又は入所する場合及び死亡退所の場合について、算定を行っていない。</t>
    <phoneticPr fontId="4"/>
  </si>
  <si>
    <t>入所者１人につき１回を限度として、訪問日に算定している。</t>
    <rPh sb="17" eb="19">
      <t>ホウモン</t>
    </rPh>
    <rPh sb="19" eb="20">
      <t>ビ</t>
    </rPh>
    <phoneticPr fontId="4"/>
  </si>
  <si>
    <t>入所者１人につき１回を限度として、退所日に算定している。
（※入所後早期に退所相談援助の必要があると認められる入所者については入所中２回を限度に算定）</t>
    <rPh sb="17" eb="19">
      <t>タイショ</t>
    </rPh>
    <rPh sb="19" eb="20">
      <t>ビ</t>
    </rPh>
    <phoneticPr fontId="4"/>
  </si>
  <si>
    <t>入所者が退所後にその居宅でなく、他の社会福祉施設等に入所する場合であって、当該入所者の同意を得て、当該社会福祉施設等を訪問し、連絡調整、情報提供等を行ったときも、算定している。</t>
    <rPh sb="0" eb="3">
      <t>ニュウショシャ</t>
    </rPh>
    <rPh sb="4" eb="6">
      <t>タイショ</t>
    </rPh>
    <rPh sb="6" eb="7">
      <t>ゴ</t>
    </rPh>
    <rPh sb="10" eb="12">
      <t>キョタク</t>
    </rPh>
    <rPh sb="16" eb="17">
      <t>タ</t>
    </rPh>
    <rPh sb="18" eb="20">
      <t>シャカイ</t>
    </rPh>
    <rPh sb="20" eb="22">
      <t>フクシ</t>
    </rPh>
    <rPh sb="22" eb="24">
      <t>シセツ</t>
    </rPh>
    <rPh sb="24" eb="25">
      <t>トウ</t>
    </rPh>
    <rPh sb="26" eb="28">
      <t>ニュウショ</t>
    </rPh>
    <rPh sb="30" eb="32">
      <t>バアイ</t>
    </rPh>
    <rPh sb="37" eb="39">
      <t>トウガイ</t>
    </rPh>
    <rPh sb="39" eb="42">
      <t>ニュウショシャ</t>
    </rPh>
    <rPh sb="43" eb="45">
      <t>ドウイ</t>
    </rPh>
    <rPh sb="46" eb="47">
      <t>エ</t>
    </rPh>
    <rPh sb="49" eb="51">
      <t>トウガイ</t>
    </rPh>
    <rPh sb="51" eb="53">
      <t>シャカイ</t>
    </rPh>
    <rPh sb="53" eb="55">
      <t>フクシ</t>
    </rPh>
    <rPh sb="55" eb="57">
      <t>シセツ</t>
    </rPh>
    <rPh sb="57" eb="58">
      <t>トウ</t>
    </rPh>
    <rPh sb="59" eb="61">
      <t>ホウモン</t>
    </rPh>
    <rPh sb="63" eb="65">
      <t>レンラク</t>
    </rPh>
    <rPh sb="65" eb="67">
      <t>チョウセイ</t>
    </rPh>
    <rPh sb="68" eb="70">
      <t>ジョウホウ</t>
    </rPh>
    <rPh sb="70" eb="72">
      <t>テイキョウ</t>
    </rPh>
    <rPh sb="72" eb="73">
      <t>トウ</t>
    </rPh>
    <rPh sb="74" eb="75">
      <t>オコナ</t>
    </rPh>
    <rPh sb="81" eb="83">
      <t>サンテイ</t>
    </rPh>
    <phoneticPr fontId="4"/>
  </si>
  <si>
    <t>退所前訪問指導を行った場合は、指導日及び指導内容の要点を診療録等に記載している。</t>
    <rPh sb="0" eb="7">
      <t>タイショマエホウモンシドウ</t>
    </rPh>
    <rPh sb="8" eb="9">
      <t>オコナ</t>
    </rPh>
    <rPh sb="11" eb="13">
      <t>バアイ</t>
    </rPh>
    <rPh sb="15" eb="17">
      <t>シドウ</t>
    </rPh>
    <rPh sb="17" eb="18">
      <t>ビ</t>
    </rPh>
    <rPh sb="18" eb="19">
      <t>オヨ</t>
    </rPh>
    <rPh sb="20" eb="22">
      <t>シドウ</t>
    </rPh>
    <rPh sb="22" eb="24">
      <t>ナイヨウ</t>
    </rPh>
    <rPh sb="25" eb="27">
      <t>ヨウテン</t>
    </rPh>
    <rPh sb="28" eb="31">
      <t>シンリョウロク</t>
    </rPh>
    <rPh sb="31" eb="32">
      <t>トウ</t>
    </rPh>
    <rPh sb="33" eb="35">
      <t>キサイ</t>
    </rPh>
    <phoneticPr fontId="4"/>
  </si>
  <si>
    <t>入所者の退所後30日以内に、当該入所者の居宅を訪問し、当該入所者及びその家族等に対して療養上の指導を医師、看護職員、支援相談員、理学療法士又は作業療法士、栄養士、介護支援専門員等が協力して行った場合に算定している。</t>
    <rPh sb="0" eb="3">
      <t>ニュウショシャ</t>
    </rPh>
    <rPh sb="4" eb="6">
      <t>タイショ</t>
    </rPh>
    <rPh sb="6" eb="7">
      <t>ゴ</t>
    </rPh>
    <rPh sb="9" eb="10">
      <t>ニチ</t>
    </rPh>
    <rPh sb="10" eb="12">
      <t>イナイ</t>
    </rPh>
    <rPh sb="14" eb="16">
      <t>トウガイ</t>
    </rPh>
    <rPh sb="16" eb="19">
      <t>ニュウショシャ</t>
    </rPh>
    <rPh sb="20" eb="22">
      <t>キョタク</t>
    </rPh>
    <rPh sb="23" eb="25">
      <t>ホウモン</t>
    </rPh>
    <rPh sb="27" eb="29">
      <t>トウガイ</t>
    </rPh>
    <rPh sb="29" eb="32">
      <t>ニュウショシャ</t>
    </rPh>
    <rPh sb="32" eb="33">
      <t>オヨ</t>
    </rPh>
    <rPh sb="36" eb="38">
      <t>カゾク</t>
    </rPh>
    <rPh sb="38" eb="39">
      <t>トウ</t>
    </rPh>
    <rPh sb="40" eb="41">
      <t>タイ</t>
    </rPh>
    <rPh sb="43" eb="45">
      <t>リョウヨウ</t>
    </rPh>
    <rPh sb="45" eb="46">
      <t>ジョウ</t>
    </rPh>
    <rPh sb="47" eb="49">
      <t>シドウ</t>
    </rPh>
    <rPh sb="50" eb="52">
      <t>イシ</t>
    </rPh>
    <rPh sb="53" eb="55">
      <t>カンゴ</t>
    </rPh>
    <rPh sb="55" eb="57">
      <t>ショクイン</t>
    </rPh>
    <rPh sb="58" eb="60">
      <t>シエン</t>
    </rPh>
    <rPh sb="60" eb="63">
      <t>ソウダンイン</t>
    </rPh>
    <rPh sb="64" eb="66">
      <t>リガク</t>
    </rPh>
    <rPh sb="66" eb="69">
      <t>リョウホウシ</t>
    </rPh>
    <rPh sb="69" eb="70">
      <t>マタ</t>
    </rPh>
    <rPh sb="71" eb="73">
      <t>サギョウ</t>
    </rPh>
    <rPh sb="73" eb="76">
      <t>リョウホウシ</t>
    </rPh>
    <rPh sb="77" eb="80">
      <t>エイヨウシ</t>
    </rPh>
    <rPh sb="81" eb="83">
      <t>カイゴ</t>
    </rPh>
    <rPh sb="83" eb="85">
      <t>シエン</t>
    </rPh>
    <rPh sb="85" eb="88">
      <t>センモンイン</t>
    </rPh>
    <rPh sb="88" eb="89">
      <t>トウ</t>
    </rPh>
    <rPh sb="90" eb="92">
      <t>キョウリョク</t>
    </rPh>
    <rPh sb="94" eb="95">
      <t>オコナ</t>
    </rPh>
    <rPh sb="97" eb="99">
      <t>バアイ</t>
    </rPh>
    <rPh sb="100" eb="102">
      <t>サンテイ</t>
    </rPh>
    <phoneticPr fontId="4"/>
  </si>
  <si>
    <t>入所者１人につき１回を限度として、算定している。</t>
    <phoneticPr fontId="4"/>
  </si>
  <si>
    <t>食形態の配慮など誤嚥防止のための適切な配慮がなされていますか。</t>
    <rPh sb="0" eb="1">
      <t>ショク</t>
    </rPh>
    <rPh sb="1" eb="3">
      <t>ケイタイ</t>
    </rPh>
    <rPh sb="4" eb="6">
      <t>ハイリョ</t>
    </rPh>
    <rPh sb="8" eb="10">
      <t>ゴエン</t>
    </rPh>
    <rPh sb="10" eb="12">
      <t>ボウシ</t>
    </rPh>
    <rPh sb="16" eb="18">
      <t>テキセツ</t>
    </rPh>
    <rPh sb="19" eb="21">
      <t>ハイリョ</t>
    </rPh>
    <phoneticPr fontId="4"/>
  </si>
  <si>
    <t>常勤換算後の介護職員の員数
(小数点以下第１位まで）</t>
    <rPh sb="0" eb="2">
      <t>ジョウキン</t>
    </rPh>
    <rPh sb="2" eb="4">
      <t>カンサン</t>
    </rPh>
    <rPh sb="4" eb="5">
      <t>ゴ</t>
    </rPh>
    <rPh sb="6" eb="8">
      <t>カイゴ</t>
    </rPh>
    <rPh sb="8" eb="10">
      <t>ショクイン</t>
    </rPh>
    <rPh sb="11" eb="13">
      <t>インズウ</t>
    </rPh>
    <rPh sb="15" eb="18">
      <t>ショウスウテン</t>
    </rPh>
    <rPh sb="18" eb="20">
      <t>イカ</t>
    </rPh>
    <rPh sb="20" eb="21">
      <t>ダイ</t>
    </rPh>
    <rPh sb="22" eb="23">
      <t>イ</t>
    </rPh>
    <phoneticPr fontId="4"/>
  </si>
  <si>
    <r>
      <t>その該当月の翌々月から</t>
    </r>
    <r>
      <rPr>
        <sz val="11"/>
        <rFont val="ＭＳ Ｐ明朝"/>
        <family val="1"/>
        <charset val="128"/>
      </rPr>
      <t>解消月まで所定単位数の70/100に減算していますか。</t>
    </r>
    <phoneticPr fontId="4"/>
  </si>
  <si>
    <t>（１）　医師</t>
    <rPh sb="4" eb="6">
      <t>イシ</t>
    </rPh>
    <phoneticPr fontId="4"/>
  </si>
  <si>
    <t>常勤換算方法で、介護医療院の入所者のうちⅠ型療養床の利用者（以下「Ⅰ型入所者」という。）の数を48で除した数にⅡ型療養床の利用者（以下「Ⅱ型入所者」という。）の数を100で除した数を加えて得た数以上（その数が3に満たないときは３とし、その数に1に満たない端数が生じたときは、その端数は1として計算する。）配置している。</t>
    <rPh sb="152" eb="154">
      <t>ハイチ</t>
    </rPh>
    <phoneticPr fontId="4"/>
  </si>
  <si>
    <t>医療機関併設型介護医療院（病院又は診療所に併設され、入所者の療養生活の支援を目的とする介護医療院をいう。）の員数は、常勤換算方法で、Ⅰ型入所者の数を48で除した数にⅡ型入所者の数を100で除した数を加えて得た数以上配置している。</t>
    <rPh sb="107" eb="109">
      <t>ハイチ</t>
    </rPh>
    <phoneticPr fontId="4"/>
  </si>
  <si>
    <t>（２）　薬剤師</t>
    <rPh sb="4" eb="7">
      <t>ヤクザイシ</t>
    </rPh>
    <phoneticPr fontId="4"/>
  </si>
  <si>
    <t>問1</t>
    <phoneticPr fontId="4"/>
  </si>
  <si>
    <t>常勤換算方法で、Ⅰ型入所者の数を150で除した数に、Ⅱ型入所者の数を300で除した数を加えて得た数以上配置している。</t>
    <rPh sb="51" eb="53">
      <t>ハイチ</t>
    </rPh>
    <phoneticPr fontId="4"/>
  </si>
  <si>
    <t>看護職員（看護師又は准看護師をいう。）は、常勤換算方法で、介護医療院の入所者の数を6で除した数以上配置している。</t>
    <rPh sb="49" eb="51">
      <t>ハイチ</t>
    </rPh>
    <phoneticPr fontId="4"/>
  </si>
  <si>
    <t>常勤換算方法で、Ⅰ型入所者の数を５で除した数に、Ⅱ型入所者の数を６で除した数を加えて得た数以上配置している。</t>
    <rPh sb="47" eb="49">
      <t>ハイチ</t>
    </rPh>
    <phoneticPr fontId="4"/>
  </si>
  <si>
    <t>（５）　理学療法士、作業療法士又は言語聴覚士</t>
    <phoneticPr fontId="4"/>
  </si>
  <si>
    <t>介護医療院の実情に応じた適当数配置している。</t>
    <phoneticPr fontId="4"/>
  </si>
  <si>
    <t>入所定員100以上の介護医療院にあっては、１以上配置している。</t>
    <phoneticPr fontId="4"/>
  </si>
  <si>
    <t>（７）　介護支援専門員</t>
    <rPh sb="4" eb="6">
      <t>カイゴ</t>
    </rPh>
    <rPh sb="6" eb="8">
      <t>シエン</t>
    </rPh>
    <rPh sb="8" eb="11">
      <t>センモンイン</t>
    </rPh>
    <phoneticPr fontId="4"/>
  </si>
  <si>
    <t>常勤専従で１以上（入所者の数が１００又はその端数を増すごとに１を標準とする。）配置している。</t>
    <rPh sb="0" eb="2">
      <t>ジョウキン</t>
    </rPh>
    <rPh sb="2" eb="4">
      <t>センジュウ</t>
    </rPh>
    <phoneticPr fontId="4"/>
  </si>
  <si>
    <t>（８）　診療放射線技師</t>
    <rPh sb="4" eb="6">
      <t>シンリョウ</t>
    </rPh>
    <rPh sb="6" eb="9">
      <t>ホウシャセン</t>
    </rPh>
    <rPh sb="9" eb="11">
      <t>ギシ</t>
    </rPh>
    <phoneticPr fontId="4"/>
  </si>
  <si>
    <t>（９）　調理員、事務員その他の従業者</t>
    <rPh sb="4" eb="7">
      <t>チョウリイン</t>
    </rPh>
    <rPh sb="8" eb="11">
      <t>ジムイン</t>
    </rPh>
    <rPh sb="13" eb="14">
      <t>タ</t>
    </rPh>
    <rPh sb="15" eb="18">
      <t>ジュウギョウシャ</t>
    </rPh>
    <phoneticPr fontId="4"/>
  </si>
  <si>
    <t>「２．　運営基準について」の「（２９）　身体的拘束廃止」について、問１１、問１４、問１８、問２０のいずれかに×が記載されている。
※｛○」の場合は、改善計画書を相模原市に提出し、その翌月から減算をし、改善計画書を提出した３月後に改善報告書を提出して、改善が確認できるまで減算が続きます。</t>
    <rPh sb="4" eb="6">
      <t>ウンエイ</t>
    </rPh>
    <rPh sb="6" eb="8">
      <t>キジュン</t>
    </rPh>
    <rPh sb="20" eb="23">
      <t>シンタイテキ</t>
    </rPh>
    <rPh sb="23" eb="25">
      <t>コウソク</t>
    </rPh>
    <rPh sb="25" eb="27">
      <t>ハイシ</t>
    </rPh>
    <rPh sb="33" eb="34">
      <t>トイ</t>
    </rPh>
    <rPh sb="37" eb="38">
      <t>トイ</t>
    </rPh>
    <rPh sb="41" eb="42">
      <t>トイ</t>
    </rPh>
    <rPh sb="45" eb="46">
      <t>トイ</t>
    </rPh>
    <rPh sb="56" eb="58">
      <t>キサイ</t>
    </rPh>
    <rPh sb="70" eb="72">
      <t>バアイ</t>
    </rPh>
    <rPh sb="74" eb="76">
      <t>カイゼン</t>
    </rPh>
    <rPh sb="76" eb="79">
      <t>ケイカクショ</t>
    </rPh>
    <rPh sb="80" eb="84">
      <t>サガミハラシ</t>
    </rPh>
    <rPh sb="85" eb="87">
      <t>テイシュツ</t>
    </rPh>
    <rPh sb="91" eb="93">
      <t>ヨクゲツ</t>
    </rPh>
    <rPh sb="95" eb="97">
      <t>ゲンサン</t>
    </rPh>
    <rPh sb="100" eb="102">
      <t>カイゼン</t>
    </rPh>
    <rPh sb="102" eb="105">
      <t>ケイカクショ</t>
    </rPh>
    <rPh sb="106" eb="108">
      <t>テイシュツ</t>
    </rPh>
    <rPh sb="111" eb="112">
      <t>ツキ</t>
    </rPh>
    <rPh sb="112" eb="113">
      <t>ゴ</t>
    </rPh>
    <rPh sb="114" eb="116">
      <t>カイゼン</t>
    </rPh>
    <rPh sb="116" eb="118">
      <t>ホウコク</t>
    </rPh>
    <rPh sb="118" eb="119">
      <t>ショ</t>
    </rPh>
    <rPh sb="120" eb="122">
      <t>テイシュツ</t>
    </rPh>
    <rPh sb="125" eb="127">
      <t>カイゼン</t>
    </rPh>
    <rPh sb="128" eb="130">
      <t>カクニン</t>
    </rPh>
    <rPh sb="135" eb="137">
      <t>ゲンサン</t>
    </rPh>
    <rPh sb="138" eb="139">
      <t>ツヅ</t>
    </rPh>
    <phoneticPr fontId="4"/>
  </si>
  <si>
    <t>　・入所者数、短期入所療養介護利用者数一覧</t>
    <rPh sb="3" eb="4">
      <t>ショ</t>
    </rPh>
    <phoneticPr fontId="4"/>
  </si>
  <si>
    <t>入　　所</t>
    <rPh sb="3" eb="4">
      <t>ショ</t>
    </rPh>
    <phoneticPr fontId="4"/>
  </si>
  <si>
    <t>計</t>
    <rPh sb="0" eb="1">
      <t>ケイ</t>
    </rPh>
    <phoneticPr fontId="4"/>
  </si>
  <si>
    <t>Ⅰ型療養床</t>
    <rPh sb="0" eb="5">
      <t>１ガタリョウヨウショウ</t>
    </rPh>
    <phoneticPr fontId="4"/>
  </si>
  <si>
    <t>Ⅱ型療養床</t>
    <rPh sb="0" eb="5">
      <t>２ガタリョウヨウショウ</t>
    </rPh>
    <phoneticPr fontId="4"/>
  </si>
  <si>
    <t>短期利用</t>
    <rPh sb="0" eb="2">
      <t>タンキ</t>
    </rPh>
    <rPh sb="2" eb="4">
      <t>リヨウ</t>
    </rPh>
    <phoneticPr fontId="4"/>
  </si>
  <si>
    <t>病棟</t>
    <phoneticPr fontId="4"/>
  </si>
  <si>
    <t>療養棟</t>
    <phoneticPr fontId="4"/>
  </si>
  <si>
    <t>うち介護医療院</t>
    <phoneticPr fontId="4"/>
  </si>
  <si>
    <t>複数の医師が勤務する形態にあっては、それらの勤務延時間数が基準に適合している。ただし、このうち1人は、入所者全員の病状等を把握し施設療養全体の管理に責任を持つ医師としている。（常勤専従の管理者）</t>
    <rPh sb="0" eb="2">
      <t>フクスウ</t>
    </rPh>
    <rPh sb="3" eb="5">
      <t>イシ</t>
    </rPh>
    <rPh sb="6" eb="8">
      <t>キンム</t>
    </rPh>
    <rPh sb="10" eb="12">
      <t>ケイタイ</t>
    </rPh>
    <rPh sb="22" eb="24">
      <t>キンム</t>
    </rPh>
    <rPh sb="24" eb="25">
      <t>ノベ</t>
    </rPh>
    <rPh sb="25" eb="27">
      <t>ジカン</t>
    </rPh>
    <rPh sb="27" eb="28">
      <t>スウ</t>
    </rPh>
    <rPh sb="29" eb="31">
      <t>キジュン</t>
    </rPh>
    <rPh sb="32" eb="34">
      <t>テキゴウ</t>
    </rPh>
    <rPh sb="48" eb="49">
      <t>ニン</t>
    </rPh>
    <rPh sb="51" eb="54">
      <t>ニュウショシャ</t>
    </rPh>
    <rPh sb="54" eb="56">
      <t>ゼンイン</t>
    </rPh>
    <rPh sb="57" eb="59">
      <t>ビョウジョウ</t>
    </rPh>
    <rPh sb="59" eb="60">
      <t>トウ</t>
    </rPh>
    <rPh sb="61" eb="63">
      <t>ハアク</t>
    </rPh>
    <rPh sb="64" eb="66">
      <t>シセツ</t>
    </rPh>
    <rPh sb="66" eb="68">
      <t>リョウヨウ</t>
    </rPh>
    <rPh sb="68" eb="70">
      <t>ゼンタイ</t>
    </rPh>
    <rPh sb="71" eb="73">
      <t>カンリ</t>
    </rPh>
    <rPh sb="74" eb="76">
      <t>セキニン</t>
    </rPh>
    <rPh sb="77" eb="78">
      <t>モ</t>
    </rPh>
    <rPh sb="79" eb="81">
      <t>イシ</t>
    </rPh>
    <rPh sb="88" eb="90">
      <t>ジョウキン</t>
    </rPh>
    <rPh sb="90" eb="92">
      <t>センジュウ</t>
    </rPh>
    <rPh sb="93" eb="96">
      <t>カンリシャ</t>
    </rPh>
    <phoneticPr fontId="4"/>
  </si>
  <si>
    <t>その心身の状況、病状、その置かれている環境等に照らし療養上の管理、看護、医学的管理の下における介護及び機能訓練その他医療等が必要であると認められる者を対象に、サービスを提供している。</t>
    <rPh sb="2" eb="4">
      <t>シンシン</t>
    </rPh>
    <rPh sb="5" eb="7">
      <t>ジョウキョウ</t>
    </rPh>
    <rPh sb="8" eb="10">
      <t>ビョウジョウ</t>
    </rPh>
    <rPh sb="13" eb="14">
      <t>オ</t>
    </rPh>
    <rPh sb="19" eb="21">
      <t>カンキョウ</t>
    </rPh>
    <rPh sb="21" eb="22">
      <t>トウ</t>
    </rPh>
    <rPh sb="23" eb="24">
      <t>テ</t>
    </rPh>
    <rPh sb="26" eb="28">
      <t>リョウヨウ</t>
    </rPh>
    <rPh sb="28" eb="29">
      <t>ジョウ</t>
    </rPh>
    <rPh sb="30" eb="32">
      <t>カンリ</t>
    </rPh>
    <rPh sb="33" eb="35">
      <t>カンゴ</t>
    </rPh>
    <rPh sb="36" eb="39">
      <t>イガクテキ</t>
    </rPh>
    <rPh sb="39" eb="41">
      <t>カンリ</t>
    </rPh>
    <rPh sb="42" eb="43">
      <t>モト</t>
    </rPh>
    <rPh sb="47" eb="49">
      <t>カイゴ</t>
    </rPh>
    <rPh sb="49" eb="50">
      <t>オヨ</t>
    </rPh>
    <rPh sb="51" eb="53">
      <t>キノウ</t>
    </rPh>
    <rPh sb="53" eb="55">
      <t>クンレン</t>
    </rPh>
    <rPh sb="57" eb="58">
      <t>タ</t>
    </rPh>
    <rPh sb="58" eb="60">
      <t>イリョウ</t>
    </rPh>
    <rPh sb="60" eb="61">
      <t>トウ</t>
    </rPh>
    <rPh sb="62" eb="64">
      <t>ヒツヨウ</t>
    </rPh>
    <rPh sb="68" eb="69">
      <t>ミト</t>
    </rPh>
    <rPh sb="73" eb="74">
      <t>モノ</t>
    </rPh>
    <rPh sb="75" eb="77">
      <t>タイショウ</t>
    </rPh>
    <rPh sb="84" eb="86">
      <t>テイキョウ</t>
    </rPh>
    <phoneticPr fontId="4"/>
  </si>
  <si>
    <t>長期にわたる療養及び医学的管理の下における介護の必要性を勘案し、サービスを受ける必要性が高いと認められる入所申込者を優先的に入所させるよう努めている。</t>
    <rPh sb="0" eb="2">
      <t>チョウキ</t>
    </rPh>
    <rPh sb="6" eb="8">
      <t>リョウヨウ</t>
    </rPh>
    <rPh sb="8" eb="9">
      <t>オヨ</t>
    </rPh>
    <rPh sb="10" eb="13">
      <t>イガクテキ</t>
    </rPh>
    <rPh sb="13" eb="15">
      <t>カンリ</t>
    </rPh>
    <rPh sb="16" eb="17">
      <t>モト</t>
    </rPh>
    <rPh sb="21" eb="23">
      <t>カイゴ</t>
    </rPh>
    <rPh sb="24" eb="27">
      <t>ヒツヨウセイ</t>
    </rPh>
    <rPh sb="28" eb="30">
      <t>カンアン</t>
    </rPh>
    <rPh sb="37" eb="38">
      <t>ウ</t>
    </rPh>
    <rPh sb="40" eb="43">
      <t>ヒツヨウセイ</t>
    </rPh>
    <rPh sb="44" eb="45">
      <t>タカ</t>
    </rPh>
    <rPh sb="47" eb="48">
      <t>ミト</t>
    </rPh>
    <rPh sb="52" eb="57">
      <t>ニュウショモウシコミシャ</t>
    </rPh>
    <rPh sb="58" eb="61">
      <t>ユウセンテキ</t>
    </rPh>
    <rPh sb="62" eb="64">
      <t>ニュウショ</t>
    </rPh>
    <rPh sb="69" eb="70">
      <t>ツト</t>
    </rPh>
    <phoneticPr fontId="4"/>
  </si>
  <si>
    <t>入所者の心身の状況、病状、その置かれている環境等に照らし、その者が居宅において日常生活を営むことができるかについて、多職種（医師、薬剤師、看護職員、介護職員、介護支援専門員等）で定期的に協議・検討し、その内容等を記録している。</t>
    <rPh sb="0" eb="3">
      <t>ニュウショシャ</t>
    </rPh>
    <rPh sb="4" eb="6">
      <t>シンシン</t>
    </rPh>
    <rPh sb="7" eb="9">
      <t>ジョウキョウ</t>
    </rPh>
    <rPh sb="10" eb="12">
      <t>ビョウジョウ</t>
    </rPh>
    <rPh sb="31" eb="32">
      <t>モノ</t>
    </rPh>
    <rPh sb="58" eb="61">
      <t>タショクシュ</t>
    </rPh>
    <rPh sb="62" eb="64">
      <t>イシ</t>
    </rPh>
    <rPh sb="65" eb="68">
      <t>ヤクザイシ</t>
    </rPh>
    <rPh sb="69" eb="71">
      <t>カンゴ</t>
    </rPh>
    <rPh sb="71" eb="73">
      <t>ショクイン</t>
    </rPh>
    <rPh sb="74" eb="78">
      <t>カイゴショクイン</t>
    </rPh>
    <rPh sb="79" eb="86">
      <t>カイゴシエンセンモンイン</t>
    </rPh>
    <rPh sb="86" eb="87">
      <t>トウ</t>
    </rPh>
    <rPh sb="89" eb="92">
      <t>テイキテキ</t>
    </rPh>
    <rPh sb="93" eb="95">
      <t>キョウギ</t>
    </rPh>
    <rPh sb="96" eb="98">
      <t>ケントウ</t>
    </rPh>
    <rPh sb="102" eb="104">
      <t>ナイヨウ</t>
    </rPh>
    <rPh sb="104" eb="105">
      <t>トウ</t>
    </rPh>
    <rPh sb="106" eb="108">
      <t>キロク</t>
    </rPh>
    <phoneticPr fontId="4"/>
  </si>
  <si>
    <t>入所者の退所に際しては、入所者又はその家族に対し、適切な指導を行うとともに、居宅サービス計画の作成等の援助に資するため、居宅介護支援事業者に対する情報の提供に努めるほか、退所後の主治医に対する情報の提供その他保健医療サービス又は福祉サービスを提供する者との密接な連携に努めている。</t>
    <rPh sb="0" eb="3">
      <t>ニュウショシャ</t>
    </rPh>
    <rPh sb="4" eb="6">
      <t>タイショ</t>
    </rPh>
    <rPh sb="7" eb="8">
      <t>サイ</t>
    </rPh>
    <rPh sb="12" eb="16">
      <t>ニュウショシャマタ</t>
    </rPh>
    <rPh sb="19" eb="21">
      <t>カゾク</t>
    </rPh>
    <rPh sb="22" eb="23">
      <t>タイ</t>
    </rPh>
    <rPh sb="25" eb="27">
      <t>テキセツ</t>
    </rPh>
    <rPh sb="28" eb="30">
      <t>シドウ</t>
    </rPh>
    <rPh sb="31" eb="32">
      <t>オコナ</t>
    </rPh>
    <rPh sb="38" eb="40">
      <t>キョタク</t>
    </rPh>
    <rPh sb="44" eb="46">
      <t>ケイカク</t>
    </rPh>
    <rPh sb="47" eb="49">
      <t>サクセイ</t>
    </rPh>
    <rPh sb="49" eb="50">
      <t>トウ</t>
    </rPh>
    <rPh sb="51" eb="53">
      <t>エンジョ</t>
    </rPh>
    <rPh sb="54" eb="55">
      <t>シ</t>
    </rPh>
    <rPh sb="60" eb="69">
      <t>キョタクカイゴシエンジギョウシャ</t>
    </rPh>
    <rPh sb="70" eb="71">
      <t>タイ</t>
    </rPh>
    <rPh sb="73" eb="75">
      <t>ジョウホウ</t>
    </rPh>
    <rPh sb="76" eb="78">
      <t>テイキョウ</t>
    </rPh>
    <rPh sb="79" eb="80">
      <t>ツト</t>
    </rPh>
    <rPh sb="85" eb="87">
      <t>タイショ</t>
    </rPh>
    <rPh sb="87" eb="88">
      <t>ゴ</t>
    </rPh>
    <rPh sb="89" eb="92">
      <t>シュジイ</t>
    </rPh>
    <rPh sb="93" eb="94">
      <t>タイ</t>
    </rPh>
    <rPh sb="96" eb="98">
      <t>ジョウホウ</t>
    </rPh>
    <rPh sb="99" eb="101">
      <t>テイキョウ</t>
    </rPh>
    <rPh sb="103" eb="104">
      <t>タ</t>
    </rPh>
    <rPh sb="104" eb="108">
      <t>ホケンイリョウ</t>
    </rPh>
    <rPh sb="112" eb="113">
      <t>マタ</t>
    </rPh>
    <rPh sb="114" eb="116">
      <t>フクシ</t>
    </rPh>
    <rPh sb="121" eb="123">
      <t>テイキョウ</t>
    </rPh>
    <rPh sb="125" eb="126">
      <t>モノ</t>
    </rPh>
    <rPh sb="128" eb="130">
      <t>ミッセツ</t>
    </rPh>
    <rPh sb="131" eb="133">
      <t>レンケイ</t>
    </rPh>
    <rPh sb="134" eb="135">
      <t>ツト</t>
    </rPh>
    <phoneticPr fontId="4"/>
  </si>
  <si>
    <t>（１０）機能訓練</t>
    <rPh sb="4" eb="6">
      <t>キノウ</t>
    </rPh>
    <rPh sb="6" eb="8">
      <t>クンレン</t>
    </rPh>
    <phoneticPr fontId="4"/>
  </si>
  <si>
    <r>
      <t>１　</t>
    </r>
    <r>
      <rPr>
        <b/>
        <u/>
        <sz val="12"/>
        <rFont val="ＭＳ Ｐ明朝"/>
        <family val="1"/>
        <charset val="128"/>
      </rPr>
      <t>人員基準について</t>
    </r>
    <rPh sb="2" eb="3">
      <t>ジン</t>
    </rPh>
    <rPh sb="3" eb="4">
      <t>イン</t>
    </rPh>
    <rPh sb="4" eb="6">
      <t>キジュン</t>
    </rPh>
    <phoneticPr fontId="4"/>
  </si>
  <si>
    <r>
      <t>（１）</t>
    </r>
    <r>
      <rPr>
        <b/>
        <u/>
        <sz val="11"/>
        <rFont val="ＭＳ Ｐゴシック"/>
        <family val="3"/>
        <charset val="128"/>
      </rPr>
      <t>内容及び手続きの説明及び同意</t>
    </r>
    <rPh sb="3" eb="5">
      <t>ナイヨウ</t>
    </rPh>
    <rPh sb="5" eb="6">
      <t>オヨ</t>
    </rPh>
    <rPh sb="7" eb="9">
      <t>テツヅ</t>
    </rPh>
    <rPh sb="11" eb="13">
      <t>セツメイ</t>
    </rPh>
    <rPh sb="13" eb="14">
      <t>オヨ</t>
    </rPh>
    <rPh sb="15" eb="17">
      <t>ドウイ</t>
    </rPh>
    <phoneticPr fontId="4"/>
  </si>
  <si>
    <r>
      <t>（３）</t>
    </r>
    <r>
      <rPr>
        <b/>
        <u/>
        <sz val="11"/>
        <rFont val="ＭＳ Ｐゴシック"/>
        <family val="3"/>
        <charset val="128"/>
      </rPr>
      <t>受給資格等の確認</t>
    </r>
    <r>
      <rPr>
        <b/>
        <sz val="11"/>
        <rFont val="ＭＳ Ｐゴシック"/>
        <family val="3"/>
        <charset val="128"/>
      </rPr>
      <t>、要介護認定の申請に係る援助</t>
    </r>
    <rPh sb="3" eb="5">
      <t>ジュキュウ</t>
    </rPh>
    <rPh sb="5" eb="7">
      <t>シカク</t>
    </rPh>
    <rPh sb="7" eb="8">
      <t>トウ</t>
    </rPh>
    <rPh sb="9" eb="11">
      <t>カクニン</t>
    </rPh>
    <rPh sb="12" eb="13">
      <t>ヨウ</t>
    </rPh>
    <rPh sb="13" eb="15">
      <t>カイゴ</t>
    </rPh>
    <rPh sb="15" eb="17">
      <t>ニンテイ</t>
    </rPh>
    <rPh sb="18" eb="20">
      <t>シンセイ</t>
    </rPh>
    <rPh sb="21" eb="22">
      <t>カカワ</t>
    </rPh>
    <rPh sb="23" eb="25">
      <t>エンジョ</t>
    </rPh>
    <phoneticPr fontId="4"/>
  </si>
  <si>
    <r>
      <t>（５）</t>
    </r>
    <r>
      <rPr>
        <b/>
        <u/>
        <sz val="11"/>
        <rFont val="ＭＳ Ｐゴシック"/>
        <family val="3"/>
        <charset val="128"/>
      </rPr>
      <t>サービスの提供の記録</t>
    </r>
    <rPh sb="8" eb="10">
      <t>テイキョウ</t>
    </rPh>
    <rPh sb="11" eb="13">
      <t>キロク</t>
    </rPh>
    <phoneticPr fontId="4"/>
  </si>
  <si>
    <r>
      <t>（６）</t>
    </r>
    <r>
      <rPr>
        <b/>
        <u/>
        <sz val="11"/>
        <rFont val="ＭＳ Ｐゴシック"/>
        <family val="3"/>
        <charset val="128"/>
      </rPr>
      <t>利用料の受領</t>
    </r>
    <rPh sb="3" eb="6">
      <t>リヨウリョウ</t>
    </rPh>
    <rPh sb="7" eb="9">
      <t>ジュリョウ</t>
    </rPh>
    <phoneticPr fontId="4"/>
  </si>
  <si>
    <r>
      <t xml:space="preserve">（８）－１ </t>
    </r>
    <r>
      <rPr>
        <b/>
        <u/>
        <sz val="11"/>
        <rFont val="ＭＳ Ｐゴシック"/>
        <family val="3"/>
        <charset val="128"/>
      </rPr>
      <t>施設サービス計画の作成</t>
    </r>
    <rPh sb="6" eb="8">
      <t>シセツ</t>
    </rPh>
    <rPh sb="12" eb="14">
      <t>ケイカク</t>
    </rPh>
    <rPh sb="15" eb="17">
      <t>サクセイ</t>
    </rPh>
    <phoneticPr fontId="4"/>
  </si>
  <si>
    <r>
      <t>（８）－２</t>
    </r>
    <r>
      <rPr>
        <b/>
        <u/>
        <sz val="11"/>
        <rFont val="ＭＳ Ｐゴシック"/>
        <family val="3"/>
        <charset val="128"/>
      </rPr>
      <t xml:space="preserve"> 短期入所療養介護計画の作成</t>
    </r>
    <rPh sb="6" eb="8">
      <t>タンキ</t>
    </rPh>
    <rPh sb="8" eb="10">
      <t>ニュウショ</t>
    </rPh>
    <rPh sb="10" eb="12">
      <t>リョウヨウ</t>
    </rPh>
    <rPh sb="12" eb="14">
      <t>カイゴ</t>
    </rPh>
    <rPh sb="14" eb="16">
      <t>ケイカク</t>
    </rPh>
    <rPh sb="17" eb="19">
      <t>サクセイ</t>
    </rPh>
    <phoneticPr fontId="4"/>
  </si>
  <si>
    <t>＜令和</t>
    <rPh sb="1" eb="3">
      <t>レイワ</t>
    </rPh>
    <phoneticPr fontId="4"/>
  </si>
  <si>
    <t>(介護医療院・短期入所療養介護・介護予防短期入所療養介護)</t>
    <rPh sb="1" eb="3">
      <t>カイゴ</t>
    </rPh>
    <rPh sb="3" eb="5">
      <t>イリョウ</t>
    </rPh>
    <rPh sb="5" eb="6">
      <t>イン</t>
    </rPh>
    <rPh sb="7" eb="9">
      <t>タンキ</t>
    </rPh>
    <rPh sb="9" eb="11">
      <t>ニュウショ</t>
    </rPh>
    <rPh sb="11" eb="13">
      <t>リョウヨウ</t>
    </rPh>
    <rPh sb="13" eb="15">
      <t>カイゴ</t>
    </rPh>
    <rPh sb="16" eb="18">
      <t>カイゴ</t>
    </rPh>
    <rPh sb="18" eb="20">
      <t>ヨボウ</t>
    </rPh>
    <rPh sb="20" eb="22">
      <t>タンキ</t>
    </rPh>
    <rPh sb="22" eb="24">
      <t>ニュウショ</t>
    </rPh>
    <rPh sb="24" eb="26">
      <t>リョウヨウ</t>
    </rPh>
    <rPh sb="26" eb="28">
      <t>カイゴ</t>
    </rPh>
    <phoneticPr fontId="4"/>
  </si>
  <si>
    <t xml:space="preserve">令和　　　　年 </t>
    <rPh sb="0" eb="2">
      <t>レイワ</t>
    </rPh>
    <phoneticPr fontId="4"/>
  </si>
  <si>
    <t>○　事業所番号、介護医療院の名称、連絡先等を正確に記載してください。</t>
    <rPh sb="8" eb="13">
      <t>カイゴイリョウイン</t>
    </rPh>
    <phoneticPr fontId="4"/>
  </si>
  <si>
    <t>病　　棟　　等　　数</t>
    <rPh sb="0" eb="1">
      <t>ヤマイ</t>
    </rPh>
    <rPh sb="3" eb="4">
      <t>ムネ</t>
    </rPh>
    <rPh sb="6" eb="7">
      <t>トウ</t>
    </rPh>
    <rPh sb="9" eb="10">
      <t>スウ</t>
    </rPh>
    <phoneticPr fontId="4"/>
  </si>
  <si>
    <t>病棟等</t>
    <rPh sb="0" eb="2">
      <t>ビョウトウ</t>
    </rPh>
    <rPh sb="2" eb="3">
      <t>トウ</t>
    </rPh>
    <phoneticPr fontId="4"/>
  </si>
  <si>
    <t xml:space="preserve">  Ⅰ型療養床の入所者</t>
    <rPh sb="3" eb="4">
      <t>ガタ</t>
    </rPh>
    <rPh sb="4" eb="6">
      <t>リョウヨウ</t>
    </rPh>
    <rPh sb="6" eb="7">
      <t>ショウ</t>
    </rPh>
    <rPh sb="8" eb="10">
      <t>ニュウショ</t>
    </rPh>
    <phoneticPr fontId="4"/>
  </si>
  <si>
    <t xml:space="preserve">  Ⅱ型療養床の入所者</t>
    <rPh sb="3" eb="4">
      <t>ガタ</t>
    </rPh>
    <rPh sb="4" eb="6">
      <t>リョウヨウ</t>
    </rPh>
    <rPh sb="6" eb="7">
      <t>ショウ</t>
    </rPh>
    <rPh sb="8" eb="11">
      <t>ニュウショシャ</t>
    </rPh>
    <phoneticPr fontId="4"/>
  </si>
  <si>
    <t xml:space="preserve">  Ⅰ型療養床の利用者</t>
    <rPh sb="3" eb="4">
      <t>ガタ</t>
    </rPh>
    <rPh sb="4" eb="6">
      <t>リョウヨウ</t>
    </rPh>
    <rPh sb="6" eb="7">
      <t>ショウ</t>
    </rPh>
    <rPh sb="8" eb="10">
      <t>リヨウ</t>
    </rPh>
    <phoneticPr fontId="4"/>
  </si>
  <si>
    <t xml:space="preserve">  Ⅱ型療養床の利用者</t>
    <rPh sb="3" eb="4">
      <t>ガタ</t>
    </rPh>
    <rPh sb="4" eb="6">
      <t>リョウヨウ</t>
    </rPh>
    <rPh sb="6" eb="7">
      <t>ショウ</t>
    </rPh>
    <rPh sb="8" eb="11">
      <t>リヨウシャ</t>
    </rPh>
    <phoneticPr fontId="4"/>
  </si>
  <si>
    <t>※ 入所・短期利用者数については 別紙の「入所者数・短期入所療養介護利用者数一覧表」
　で求めた数値を記入。</t>
    <rPh sb="3" eb="4">
      <t>ショ</t>
    </rPh>
    <rPh sb="22" eb="23">
      <t>ショ</t>
    </rPh>
    <rPh sb="24" eb="25">
      <t>スウ</t>
    </rPh>
    <rPh sb="28" eb="30">
      <t>ニュウショ</t>
    </rPh>
    <rPh sb="30" eb="32">
      <t>リョウヨウ</t>
    </rPh>
    <rPh sb="32" eb="34">
      <t>カイゴ</t>
    </rPh>
    <phoneticPr fontId="4"/>
  </si>
  <si>
    <t>※「勤務形態一覧表」、「入所者数・短期入所療養介護利用者数一覧表」を
　運営状況点検書に添付してください。</t>
    <rPh sb="2" eb="4">
      <t>キンム</t>
    </rPh>
    <rPh sb="4" eb="6">
      <t>ケイタイ</t>
    </rPh>
    <rPh sb="6" eb="8">
      <t>イチラン</t>
    </rPh>
    <rPh sb="8" eb="9">
      <t>ヒョウ</t>
    </rPh>
    <rPh sb="13" eb="14">
      <t>ショ</t>
    </rPh>
    <rPh sb="19" eb="21">
      <t>ニュウショ</t>
    </rPh>
    <rPh sb="21" eb="23">
      <t>リョウヨウ</t>
    </rPh>
    <rPh sb="23" eb="25">
      <t>カイゴ</t>
    </rPh>
    <rPh sb="36" eb="38">
      <t>ウンエイ</t>
    </rPh>
    <rPh sb="38" eb="39">
      <t>ジョウ</t>
    </rPh>
    <rPh sb="39" eb="40">
      <t>キョウ</t>
    </rPh>
    <rPh sb="40" eb="42">
      <t>テンケン</t>
    </rPh>
    <rPh sb="42" eb="43">
      <t>ショ</t>
    </rPh>
    <rPh sb="44" eb="46">
      <t>テンプ</t>
    </rPh>
    <phoneticPr fontId="4"/>
  </si>
  <si>
    <t>（複数病棟ある場合には、お手数ですが「人員基準（看護・介護）」にて各療養棟の人員配置も確認願います）</t>
    <rPh sb="19" eb="21">
      <t>ジンイン</t>
    </rPh>
    <rPh sb="21" eb="23">
      <t>キジュン</t>
    </rPh>
    <rPh sb="24" eb="26">
      <t>カンゴ</t>
    </rPh>
    <rPh sb="27" eb="29">
      <t>カイゴ</t>
    </rPh>
    <rPh sb="33" eb="34">
      <t>カク</t>
    </rPh>
    <rPh sb="34" eb="36">
      <t>リョウヨウ</t>
    </rPh>
    <rPh sb="36" eb="37">
      <t>トウ</t>
    </rPh>
    <rPh sb="38" eb="40">
      <t>ジンイン</t>
    </rPh>
    <rPh sb="40" eb="42">
      <t>ハイチ</t>
    </rPh>
    <rPh sb="43" eb="45">
      <t>カクニン</t>
    </rPh>
    <rPh sb="45" eb="46">
      <t>ネガ</t>
    </rPh>
    <phoneticPr fontId="4"/>
  </si>
  <si>
    <t>サービス提供の開始に際し、あらかじめ、入所申込者又はその家族に対し、重要事項を記した文書を交付して、説明を行い、入所申込者の同意を得ていますか。</t>
    <rPh sb="4" eb="6">
      <t>テイキョウ</t>
    </rPh>
    <rPh sb="7" eb="9">
      <t>カイシ</t>
    </rPh>
    <rPh sb="10" eb="11">
      <t>サイ</t>
    </rPh>
    <rPh sb="19" eb="21">
      <t>ニュウショ</t>
    </rPh>
    <rPh sb="21" eb="24">
      <t>モウシコミシャ</t>
    </rPh>
    <rPh sb="24" eb="25">
      <t>マタ</t>
    </rPh>
    <rPh sb="28" eb="30">
      <t>カゾク</t>
    </rPh>
    <rPh sb="31" eb="32">
      <t>タイ</t>
    </rPh>
    <rPh sb="34" eb="36">
      <t>ジュウヨウ</t>
    </rPh>
    <rPh sb="36" eb="38">
      <t>ジコウ</t>
    </rPh>
    <rPh sb="39" eb="40">
      <t>シル</t>
    </rPh>
    <rPh sb="42" eb="44">
      <t>ブンショ</t>
    </rPh>
    <rPh sb="45" eb="47">
      <t>コウフ</t>
    </rPh>
    <rPh sb="50" eb="52">
      <t>セツメイ</t>
    </rPh>
    <rPh sb="53" eb="54">
      <t>オコナ</t>
    </rPh>
    <rPh sb="56" eb="61">
      <t>ニュウショモウシコミシャ</t>
    </rPh>
    <rPh sb="62" eb="64">
      <t>ドウイ</t>
    </rPh>
    <rPh sb="65" eb="66">
      <t>エ</t>
    </rPh>
    <phoneticPr fontId="4"/>
  </si>
  <si>
    <t>入所申込者の病状等を勘案し、自ら必要なサービスを提供することが困難であると認めた場合に、適切な病院又は診療所を紹介する等の適切な措置を速やかに講じていますか。</t>
    <rPh sb="0" eb="2">
      <t>ニュウショ</t>
    </rPh>
    <rPh sb="2" eb="4">
      <t>モウシコミ</t>
    </rPh>
    <rPh sb="4" eb="5">
      <t>シャ</t>
    </rPh>
    <rPh sb="6" eb="9">
      <t>ビョウジョウトウ</t>
    </rPh>
    <rPh sb="10" eb="12">
      <t>カンアン</t>
    </rPh>
    <rPh sb="14" eb="15">
      <t>ミズカ</t>
    </rPh>
    <rPh sb="16" eb="18">
      <t>ヒツヨウ</t>
    </rPh>
    <rPh sb="24" eb="26">
      <t>テイキョウ</t>
    </rPh>
    <rPh sb="31" eb="33">
      <t>コンナン</t>
    </rPh>
    <rPh sb="37" eb="38">
      <t>ミト</t>
    </rPh>
    <rPh sb="40" eb="42">
      <t>バアイ</t>
    </rPh>
    <rPh sb="44" eb="46">
      <t>テキセツ</t>
    </rPh>
    <rPh sb="47" eb="49">
      <t>ビョウイン</t>
    </rPh>
    <rPh sb="49" eb="50">
      <t>マタ</t>
    </rPh>
    <rPh sb="51" eb="54">
      <t>シンリョウジョ</t>
    </rPh>
    <rPh sb="55" eb="57">
      <t>ショウカイ</t>
    </rPh>
    <rPh sb="59" eb="60">
      <t>トウ</t>
    </rPh>
    <rPh sb="61" eb="63">
      <t>テキセツ</t>
    </rPh>
    <rPh sb="64" eb="66">
      <t>ソチ</t>
    </rPh>
    <rPh sb="67" eb="68">
      <t>スミ</t>
    </rPh>
    <rPh sb="71" eb="72">
      <t>コウ</t>
    </rPh>
    <phoneticPr fontId="4"/>
  </si>
  <si>
    <r>
      <t>（４）</t>
    </r>
    <r>
      <rPr>
        <b/>
        <u/>
        <sz val="11"/>
        <rFont val="ＭＳ Ｐゴシック"/>
        <family val="3"/>
        <charset val="128"/>
      </rPr>
      <t>入退所</t>
    </r>
    <rPh sb="3" eb="5">
      <t>ニュウタイ</t>
    </rPh>
    <rPh sb="5" eb="6">
      <t>ショ</t>
    </rPh>
    <phoneticPr fontId="4"/>
  </si>
  <si>
    <t>入所に際しては入所の年月日並びに入所している介護保険施設の種類及び名称を、退所に際しては退所の年月日を、入所者の被保険者証に記載していますか。</t>
    <rPh sb="0" eb="2">
      <t>ニュウショ</t>
    </rPh>
    <rPh sb="3" eb="4">
      <t>サイ</t>
    </rPh>
    <rPh sb="7" eb="9">
      <t>ニュウショ</t>
    </rPh>
    <rPh sb="10" eb="13">
      <t>ネンガッピ</t>
    </rPh>
    <rPh sb="13" eb="14">
      <t>ナラ</t>
    </rPh>
    <rPh sb="16" eb="18">
      <t>ニュウショ</t>
    </rPh>
    <rPh sb="22" eb="24">
      <t>カイゴ</t>
    </rPh>
    <rPh sb="24" eb="26">
      <t>ホケン</t>
    </rPh>
    <rPh sb="26" eb="28">
      <t>シセツ</t>
    </rPh>
    <rPh sb="29" eb="31">
      <t>シュルイ</t>
    </rPh>
    <rPh sb="31" eb="32">
      <t>オヨ</t>
    </rPh>
    <rPh sb="33" eb="35">
      <t>メイショウ</t>
    </rPh>
    <rPh sb="37" eb="39">
      <t>タイショ</t>
    </rPh>
    <rPh sb="40" eb="41">
      <t>サイ</t>
    </rPh>
    <rPh sb="44" eb="46">
      <t>タイショ</t>
    </rPh>
    <rPh sb="47" eb="50">
      <t>ネンガッピ</t>
    </rPh>
    <rPh sb="52" eb="54">
      <t>ニュウショ</t>
    </rPh>
    <rPh sb="56" eb="57">
      <t>ヒ</t>
    </rPh>
    <rPh sb="57" eb="60">
      <t>ホケンシャ</t>
    </rPh>
    <rPh sb="60" eb="61">
      <t>ショウ</t>
    </rPh>
    <rPh sb="62" eb="64">
      <t>キサイ</t>
    </rPh>
    <phoneticPr fontId="4"/>
  </si>
  <si>
    <t>サービスの提供日、具体的なサービスの内容、入所者の状況その他必要な事項について、記録をしていますか。</t>
    <rPh sb="5" eb="7">
      <t>テイキョウ</t>
    </rPh>
    <rPh sb="7" eb="8">
      <t>ビ</t>
    </rPh>
    <rPh sb="9" eb="12">
      <t>グタイテキ</t>
    </rPh>
    <rPh sb="18" eb="20">
      <t>ナイヨウ</t>
    </rPh>
    <rPh sb="21" eb="23">
      <t>ニュウショ</t>
    </rPh>
    <rPh sb="25" eb="27">
      <t>ジョウキョウ</t>
    </rPh>
    <rPh sb="29" eb="30">
      <t>タ</t>
    </rPh>
    <rPh sb="30" eb="32">
      <t>ヒツヨウ</t>
    </rPh>
    <rPh sb="33" eb="35">
      <t>ジコウ</t>
    </rPh>
    <rPh sb="40" eb="42">
      <t>キロク</t>
    </rPh>
    <phoneticPr fontId="4"/>
  </si>
  <si>
    <t>日常生活品について、入所者等の希望により、実費相当価格で提供していますか。</t>
    <rPh sb="10" eb="12">
      <t>ニュウショ</t>
    </rPh>
    <rPh sb="13" eb="14">
      <t>トウ</t>
    </rPh>
    <phoneticPr fontId="4"/>
  </si>
  <si>
    <t>料金の徴収の際には、入所者等又は家族に対してあらかじめ文書を交付して十分に説明を行い、文書により同意を得ていますか。</t>
    <rPh sb="0" eb="2">
      <t>リョウキン</t>
    </rPh>
    <rPh sb="3" eb="5">
      <t>チョウシュウ</t>
    </rPh>
    <rPh sb="6" eb="7">
      <t>サイ</t>
    </rPh>
    <rPh sb="10" eb="12">
      <t>ニュウショ</t>
    </rPh>
    <rPh sb="13" eb="14">
      <t>トウ</t>
    </rPh>
    <rPh sb="14" eb="15">
      <t>マタ</t>
    </rPh>
    <rPh sb="16" eb="18">
      <t>カゾク</t>
    </rPh>
    <rPh sb="19" eb="20">
      <t>タイ</t>
    </rPh>
    <rPh sb="27" eb="29">
      <t>ブンショ</t>
    </rPh>
    <rPh sb="30" eb="32">
      <t>コウフ</t>
    </rPh>
    <rPh sb="34" eb="36">
      <t>ジュウブン</t>
    </rPh>
    <rPh sb="37" eb="39">
      <t>セツメイ</t>
    </rPh>
    <rPh sb="40" eb="41">
      <t>オコナ</t>
    </rPh>
    <rPh sb="43" eb="45">
      <t>ブンショ</t>
    </rPh>
    <rPh sb="48" eb="50">
      <t>ドウイ</t>
    </rPh>
    <rPh sb="51" eb="52">
      <t>エ</t>
    </rPh>
    <phoneticPr fontId="4"/>
  </si>
  <si>
    <t>入所者等から支払いを受けたものについて、領収書を発行していますか。</t>
    <rPh sb="1" eb="2">
      <t>ショ</t>
    </rPh>
    <rPh sb="3" eb="4">
      <t>トウ</t>
    </rPh>
    <rPh sb="6" eb="8">
      <t>シハラ</t>
    </rPh>
    <rPh sb="10" eb="11">
      <t>ウ</t>
    </rPh>
    <phoneticPr fontId="4"/>
  </si>
  <si>
    <t>負担割合証によって、入所者等の負担割合が１割か２割又は3割かを確認していますか。</t>
    <rPh sb="10" eb="13">
      <t>ニュウショシャ</t>
    </rPh>
    <rPh sb="13" eb="14">
      <t>トウ</t>
    </rPh>
    <rPh sb="25" eb="26">
      <t>マタ</t>
    </rPh>
    <rPh sb="28" eb="29">
      <t>ワリ</t>
    </rPh>
    <phoneticPr fontId="4"/>
  </si>
  <si>
    <t>サービスの提供に当たっては、懇切丁寧を旨として、入所者等又はその家族に対して療養上必要な事項について、理解しやすいように指導又は説明を行っていますか。</t>
    <rPh sb="5" eb="7">
      <t>テイキョウ</t>
    </rPh>
    <rPh sb="8" eb="9">
      <t>ア</t>
    </rPh>
    <rPh sb="14" eb="16">
      <t>コンセツ</t>
    </rPh>
    <rPh sb="16" eb="18">
      <t>テイネイ</t>
    </rPh>
    <rPh sb="19" eb="20">
      <t>ムネ</t>
    </rPh>
    <rPh sb="24" eb="27">
      <t>ニュウショシャ</t>
    </rPh>
    <rPh sb="27" eb="28">
      <t>トウ</t>
    </rPh>
    <rPh sb="28" eb="29">
      <t>マタ</t>
    </rPh>
    <rPh sb="32" eb="34">
      <t>カゾク</t>
    </rPh>
    <rPh sb="35" eb="36">
      <t>タイ</t>
    </rPh>
    <rPh sb="38" eb="40">
      <t>リョウヨウ</t>
    </rPh>
    <rPh sb="40" eb="41">
      <t>ジョウ</t>
    </rPh>
    <rPh sb="41" eb="43">
      <t>ヒツヨウ</t>
    </rPh>
    <rPh sb="44" eb="46">
      <t>ジコウ</t>
    </rPh>
    <rPh sb="51" eb="53">
      <t>リカイ</t>
    </rPh>
    <rPh sb="60" eb="62">
      <t>シドウ</t>
    </rPh>
    <rPh sb="62" eb="63">
      <t>マタ</t>
    </rPh>
    <rPh sb="64" eb="66">
      <t>セツメイ</t>
    </rPh>
    <rPh sb="67" eb="68">
      <t>オコナ</t>
    </rPh>
    <phoneticPr fontId="4"/>
  </si>
  <si>
    <t>管理者は、介護支援専門員に施設サービス計画の作成に関する業務を担当させ、入所者全員に対して施設サービス計画を作成していますか。</t>
    <rPh sb="0" eb="3">
      <t>カンリシャ</t>
    </rPh>
    <rPh sb="5" eb="7">
      <t>カイゴ</t>
    </rPh>
    <rPh sb="7" eb="9">
      <t>シエン</t>
    </rPh>
    <rPh sb="9" eb="12">
      <t>センモンイン</t>
    </rPh>
    <rPh sb="13" eb="15">
      <t>シセツ</t>
    </rPh>
    <rPh sb="19" eb="21">
      <t>ケイカク</t>
    </rPh>
    <rPh sb="22" eb="24">
      <t>サクセイ</t>
    </rPh>
    <rPh sb="25" eb="26">
      <t>カン</t>
    </rPh>
    <rPh sb="28" eb="30">
      <t>ギョウム</t>
    </rPh>
    <rPh sb="31" eb="33">
      <t>タントウ</t>
    </rPh>
    <rPh sb="36" eb="39">
      <t>ニュウショシャ</t>
    </rPh>
    <rPh sb="39" eb="41">
      <t>ゼンイン</t>
    </rPh>
    <rPh sb="42" eb="43">
      <t>タイ</t>
    </rPh>
    <rPh sb="45" eb="47">
      <t>シセツ</t>
    </rPh>
    <rPh sb="51" eb="53">
      <t>ケイカク</t>
    </rPh>
    <rPh sb="54" eb="56">
      <t>サクセイ</t>
    </rPh>
    <phoneticPr fontId="4"/>
  </si>
  <si>
    <t>問２の課題の把握（アセスメント）にあたっては、入所者及びその家族に面接をして行っていますか。</t>
    <rPh sb="0" eb="1">
      <t>ト</t>
    </rPh>
    <rPh sb="3" eb="5">
      <t>カダイ</t>
    </rPh>
    <rPh sb="6" eb="8">
      <t>ハアク</t>
    </rPh>
    <rPh sb="23" eb="26">
      <t>ニュウショシャ</t>
    </rPh>
    <rPh sb="26" eb="27">
      <t>オヨ</t>
    </rPh>
    <rPh sb="30" eb="32">
      <t>カゾク</t>
    </rPh>
    <rPh sb="33" eb="35">
      <t>メンセツ</t>
    </rPh>
    <rPh sb="38" eb="39">
      <t>オコナ</t>
    </rPh>
    <phoneticPr fontId="4"/>
  </si>
  <si>
    <t>問３の面接について、その趣旨を入所者及びその家族に対して十分に説明し、理解を得ていますか。</t>
    <rPh sb="0" eb="1">
      <t>ト</t>
    </rPh>
    <rPh sb="3" eb="5">
      <t>メンセツ</t>
    </rPh>
    <rPh sb="12" eb="14">
      <t>シュシ</t>
    </rPh>
    <rPh sb="18" eb="19">
      <t>オヨ</t>
    </rPh>
    <rPh sb="22" eb="24">
      <t>カゾク</t>
    </rPh>
    <rPh sb="25" eb="26">
      <t>タイ</t>
    </rPh>
    <rPh sb="28" eb="30">
      <t>ジュウブン</t>
    </rPh>
    <rPh sb="31" eb="33">
      <t>セツメイ</t>
    </rPh>
    <rPh sb="35" eb="37">
      <t>リカイ</t>
    </rPh>
    <rPh sb="38" eb="39">
      <t>エ</t>
    </rPh>
    <phoneticPr fontId="4"/>
  </si>
  <si>
    <t xml:space="preserve">入所者の希望、アセスメントの結果及び医師の治療の方針に基づき、入所者の家族の希望を勘案して、以下のような内容を記載した計画の原案を作成していますか。
</t>
    <rPh sb="0" eb="3">
      <t>ニュウショシャ</t>
    </rPh>
    <rPh sb="4" eb="6">
      <t>キボウ</t>
    </rPh>
    <rPh sb="14" eb="16">
      <t>ケッカ</t>
    </rPh>
    <rPh sb="16" eb="17">
      <t>オヨ</t>
    </rPh>
    <rPh sb="18" eb="20">
      <t>イシ</t>
    </rPh>
    <rPh sb="21" eb="23">
      <t>チリョウ</t>
    </rPh>
    <rPh sb="24" eb="26">
      <t>ホウシン</t>
    </rPh>
    <rPh sb="27" eb="28">
      <t>モト</t>
    </rPh>
    <rPh sb="31" eb="34">
      <t>ニュウショシャ</t>
    </rPh>
    <rPh sb="35" eb="37">
      <t>カゾク</t>
    </rPh>
    <rPh sb="38" eb="40">
      <t>キボウ</t>
    </rPh>
    <rPh sb="41" eb="43">
      <t>カンアン</t>
    </rPh>
    <rPh sb="46" eb="48">
      <t>イカ</t>
    </rPh>
    <rPh sb="52" eb="54">
      <t>ナイヨウ</t>
    </rPh>
    <rPh sb="55" eb="57">
      <t>キサイ</t>
    </rPh>
    <rPh sb="59" eb="61">
      <t>ケイカク</t>
    </rPh>
    <rPh sb="62" eb="64">
      <t>ゲンアン</t>
    </rPh>
    <rPh sb="65" eb="67">
      <t>サクセイ</t>
    </rPh>
    <phoneticPr fontId="4"/>
  </si>
  <si>
    <t>計画の原案の内容について入所者又はその家族に対して説明をし、文書により同意を得ていますか。</t>
    <rPh sb="0" eb="2">
      <t>ケイカク</t>
    </rPh>
    <rPh sb="3" eb="5">
      <t>ゲンアン</t>
    </rPh>
    <rPh sb="6" eb="8">
      <t>ナイヨウ</t>
    </rPh>
    <rPh sb="12" eb="15">
      <t>ニュウショシャ</t>
    </rPh>
    <rPh sb="15" eb="16">
      <t>マタ</t>
    </rPh>
    <rPh sb="19" eb="21">
      <t>カゾク</t>
    </rPh>
    <rPh sb="22" eb="23">
      <t>タイ</t>
    </rPh>
    <rPh sb="25" eb="27">
      <t>セツメイ</t>
    </rPh>
    <rPh sb="30" eb="32">
      <t>ブンショ</t>
    </rPh>
    <rPh sb="35" eb="37">
      <t>ドウイ</t>
    </rPh>
    <rPh sb="38" eb="39">
      <t>エ</t>
    </rPh>
    <phoneticPr fontId="4"/>
  </si>
  <si>
    <t>作成した施設サービス計画は、入所者に遅滞なく交付していますか。</t>
    <rPh sb="0" eb="2">
      <t>サクセイ</t>
    </rPh>
    <rPh sb="4" eb="6">
      <t>シセツ</t>
    </rPh>
    <rPh sb="10" eb="12">
      <t>ケイカク</t>
    </rPh>
    <rPh sb="14" eb="17">
      <t>ニュウショシャ</t>
    </rPh>
    <rPh sb="18" eb="20">
      <t>チタイ</t>
    </rPh>
    <rPh sb="22" eb="24">
      <t>コウフ</t>
    </rPh>
    <phoneticPr fontId="4"/>
  </si>
  <si>
    <t>施設サービス計画の実施状況の把握（モニタリング）に当たっては、入所者及びその家族、担当者との連絡を継続的に行い定期的に入所者に面接を行い、モニタリング結果を記録していますか。</t>
    <rPh sb="0" eb="2">
      <t>シセツ</t>
    </rPh>
    <rPh sb="6" eb="8">
      <t>ケイカク</t>
    </rPh>
    <rPh sb="9" eb="11">
      <t>ジッシ</t>
    </rPh>
    <rPh sb="11" eb="13">
      <t>ジョウキョウ</t>
    </rPh>
    <rPh sb="14" eb="16">
      <t>ハアク</t>
    </rPh>
    <rPh sb="25" eb="26">
      <t>ア</t>
    </rPh>
    <rPh sb="31" eb="34">
      <t>ニュウショシャ</t>
    </rPh>
    <rPh sb="34" eb="35">
      <t>オヨ</t>
    </rPh>
    <rPh sb="38" eb="40">
      <t>カゾク</t>
    </rPh>
    <rPh sb="41" eb="43">
      <t>タントウ</t>
    </rPh>
    <rPh sb="43" eb="44">
      <t>シャ</t>
    </rPh>
    <rPh sb="46" eb="48">
      <t>レンラク</t>
    </rPh>
    <rPh sb="49" eb="52">
      <t>ケイゾクテキ</t>
    </rPh>
    <rPh sb="53" eb="54">
      <t>オコナ</t>
    </rPh>
    <rPh sb="55" eb="58">
      <t>テイキテキ</t>
    </rPh>
    <rPh sb="59" eb="62">
      <t>ニュウショシャ</t>
    </rPh>
    <rPh sb="63" eb="65">
      <t>メンセツ</t>
    </rPh>
    <rPh sb="66" eb="67">
      <t>オコナ</t>
    </rPh>
    <rPh sb="75" eb="77">
      <t>ケッカ</t>
    </rPh>
    <rPh sb="78" eb="80">
      <t>キロク</t>
    </rPh>
    <phoneticPr fontId="4"/>
  </si>
  <si>
    <t>入所者が要介護更新認定もしくは要介護状態区分の変更を受けた場合には、担当者からサービス計画の変更の必要性について専門的な見地からの意見を求めていますか。</t>
    <rPh sb="0" eb="3">
      <t>ニュウショシャ</t>
    </rPh>
    <rPh sb="4" eb="7">
      <t>ヨウカイゴ</t>
    </rPh>
    <rPh sb="7" eb="9">
      <t>コウシン</t>
    </rPh>
    <rPh sb="9" eb="11">
      <t>ニンテイ</t>
    </rPh>
    <rPh sb="15" eb="18">
      <t>ヨウカイゴ</t>
    </rPh>
    <rPh sb="18" eb="20">
      <t>ジョウタイ</t>
    </rPh>
    <rPh sb="20" eb="22">
      <t>クブン</t>
    </rPh>
    <rPh sb="23" eb="25">
      <t>ヘンコウ</t>
    </rPh>
    <rPh sb="26" eb="27">
      <t>ウ</t>
    </rPh>
    <rPh sb="29" eb="31">
      <t>バアイ</t>
    </rPh>
    <rPh sb="34" eb="37">
      <t>タントウシャ</t>
    </rPh>
    <rPh sb="43" eb="45">
      <t>ケイカク</t>
    </rPh>
    <rPh sb="46" eb="48">
      <t>ヘンコウ</t>
    </rPh>
    <rPh sb="49" eb="52">
      <t>ヒツヨウセイ</t>
    </rPh>
    <rPh sb="56" eb="59">
      <t>センモンテキ</t>
    </rPh>
    <rPh sb="60" eb="62">
      <t>ケンチ</t>
    </rPh>
    <rPh sb="65" eb="67">
      <t>イケン</t>
    </rPh>
    <rPh sb="68" eb="69">
      <t>モト</t>
    </rPh>
    <phoneticPr fontId="4"/>
  </si>
  <si>
    <t>（９）診療の方針、必要な医療の提供が困難な場合等の措置等（通院、他科受診等について）</t>
    <rPh sb="3" eb="5">
      <t>シンリョウ</t>
    </rPh>
    <rPh sb="6" eb="8">
      <t>ホウシン</t>
    </rPh>
    <rPh sb="9" eb="11">
      <t>ヒツヨウ</t>
    </rPh>
    <rPh sb="12" eb="14">
      <t>イリョウ</t>
    </rPh>
    <rPh sb="15" eb="17">
      <t>テイキョウ</t>
    </rPh>
    <rPh sb="18" eb="20">
      <t>コンナン</t>
    </rPh>
    <rPh sb="21" eb="23">
      <t>バアイ</t>
    </rPh>
    <rPh sb="23" eb="24">
      <t>トウ</t>
    </rPh>
    <rPh sb="25" eb="27">
      <t>ソチ</t>
    </rPh>
    <rPh sb="27" eb="28">
      <t>トウ</t>
    </rPh>
    <rPh sb="29" eb="31">
      <t>ツウイン</t>
    </rPh>
    <rPh sb="32" eb="33">
      <t>タ</t>
    </rPh>
    <rPh sb="33" eb="34">
      <t>カ</t>
    </rPh>
    <rPh sb="34" eb="36">
      <t>ジュシン</t>
    </rPh>
    <rPh sb="36" eb="37">
      <t>トウ</t>
    </rPh>
    <phoneticPr fontId="4"/>
  </si>
  <si>
    <t>入所者の心身の状況及び家庭環境等を十分に踏まえて、日常生活の自立を助けるため、必要に応じて理学療法、作業療法その他適切なリハビリテーションを計画的に行っていますか。</t>
    <rPh sb="0" eb="3">
      <t>ニュウショシャ</t>
    </rPh>
    <rPh sb="4" eb="6">
      <t>シンシン</t>
    </rPh>
    <rPh sb="7" eb="9">
      <t>ジョウキョウ</t>
    </rPh>
    <rPh sb="9" eb="10">
      <t>オヨ</t>
    </rPh>
    <rPh sb="11" eb="13">
      <t>カテイ</t>
    </rPh>
    <rPh sb="13" eb="15">
      <t>カンキョウ</t>
    </rPh>
    <rPh sb="15" eb="16">
      <t>トウ</t>
    </rPh>
    <rPh sb="17" eb="19">
      <t>ジュウブン</t>
    </rPh>
    <rPh sb="20" eb="21">
      <t>フ</t>
    </rPh>
    <rPh sb="39" eb="41">
      <t>ヒツヨウ</t>
    </rPh>
    <rPh sb="42" eb="43">
      <t>オウ</t>
    </rPh>
    <rPh sb="45" eb="47">
      <t>リガク</t>
    </rPh>
    <rPh sb="47" eb="49">
      <t>リョウホウ</t>
    </rPh>
    <rPh sb="50" eb="52">
      <t>サギョウ</t>
    </rPh>
    <rPh sb="52" eb="54">
      <t>リョウホウ</t>
    </rPh>
    <rPh sb="56" eb="57">
      <t>タ</t>
    </rPh>
    <rPh sb="57" eb="59">
      <t>テキセツ</t>
    </rPh>
    <rPh sb="70" eb="73">
      <t>ケイカクテキ</t>
    </rPh>
    <rPh sb="74" eb="75">
      <t>オコナ</t>
    </rPh>
    <phoneticPr fontId="4"/>
  </si>
  <si>
    <t>１週間に２回以上、入所者等の心身の状況等に応じた適切な方法によって入浴を行っていますか。（入所者等の心身の状況から入浴が困難である場合には、清しきを実施するなど入所者等の清潔保持に努めている場合には「○」）</t>
    <rPh sb="1" eb="3">
      <t>シュウカン</t>
    </rPh>
    <rPh sb="5" eb="6">
      <t>カイ</t>
    </rPh>
    <rPh sb="6" eb="8">
      <t>イジョウ</t>
    </rPh>
    <rPh sb="12" eb="13">
      <t>トウ</t>
    </rPh>
    <rPh sb="14" eb="16">
      <t>シンシン</t>
    </rPh>
    <rPh sb="17" eb="20">
      <t>ジョウキョウトウ</t>
    </rPh>
    <rPh sb="21" eb="22">
      <t>オウ</t>
    </rPh>
    <rPh sb="24" eb="26">
      <t>テキセツ</t>
    </rPh>
    <rPh sb="27" eb="29">
      <t>ホウホウ</t>
    </rPh>
    <rPh sb="33" eb="35">
      <t>ニュウヨク</t>
    </rPh>
    <rPh sb="36" eb="37">
      <t>オコナ</t>
    </rPh>
    <rPh sb="48" eb="49">
      <t>トウ</t>
    </rPh>
    <rPh sb="81" eb="82">
      <t>ショ</t>
    </rPh>
    <rPh sb="83" eb="84">
      <t>トウ</t>
    </rPh>
    <rPh sb="95" eb="97">
      <t>バアイ</t>
    </rPh>
    <phoneticPr fontId="4"/>
  </si>
  <si>
    <t>排泄の介護に当たっては、自立支援の観点から、入所者等に対してトイレ誘導や排泄介助等を適切に行っていますか。</t>
    <rPh sb="0" eb="2">
      <t>ハイセツ</t>
    </rPh>
    <rPh sb="3" eb="5">
      <t>カイゴ</t>
    </rPh>
    <rPh sb="6" eb="7">
      <t>ア</t>
    </rPh>
    <rPh sb="12" eb="14">
      <t>ジリツ</t>
    </rPh>
    <rPh sb="14" eb="16">
      <t>シエン</t>
    </rPh>
    <rPh sb="17" eb="19">
      <t>カンテン</t>
    </rPh>
    <rPh sb="22" eb="25">
      <t>ニュウショシャ</t>
    </rPh>
    <rPh sb="25" eb="26">
      <t>トウ</t>
    </rPh>
    <rPh sb="27" eb="28">
      <t>タイ</t>
    </rPh>
    <rPh sb="33" eb="35">
      <t>ユウドウ</t>
    </rPh>
    <rPh sb="36" eb="38">
      <t>ハイセツ</t>
    </rPh>
    <rPh sb="38" eb="40">
      <t>カイジョ</t>
    </rPh>
    <rPh sb="40" eb="41">
      <t>トウ</t>
    </rPh>
    <rPh sb="42" eb="44">
      <t>テキセツ</t>
    </rPh>
    <rPh sb="45" eb="46">
      <t>オコナ</t>
    </rPh>
    <phoneticPr fontId="4"/>
  </si>
  <si>
    <t>おむつを使用せざるを得ない入所者等に対しては、心身及び活動状況に適したおむつを提供し、適切に交換をしていますか。</t>
    <rPh sb="4" eb="6">
      <t>シヨウ</t>
    </rPh>
    <rPh sb="10" eb="11">
      <t>エ</t>
    </rPh>
    <rPh sb="13" eb="16">
      <t>ニュウショシャ</t>
    </rPh>
    <rPh sb="16" eb="17">
      <t>トウ</t>
    </rPh>
    <rPh sb="18" eb="19">
      <t>タイ</t>
    </rPh>
    <rPh sb="23" eb="25">
      <t>シンシン</t>
    </rPh>
    <rPh sb="25" eb="26">
      <t>オヨ</t>
    </rPh>
    <rPh sb="27" eb="29">
      <t>カツドウ</t>
    </rPh>
    <rPh sb="29" eb="31">
      <t>ジョウキョウ</t>
    </rPh>
    <rPh sb="32" eb="33">
      <t>テキ</t>
    </rPh>
    <rPh sb="39" eb="41">
      <t>テイキョウ</t>
    </rPh>
    <rPh sb="43" eb="45">
      <t>テキセツ</t>
    </rPh>
    <rPh sb="46" eb="48">
      <t>コウカン</t>
    </rPh>
    <phoneticPr fontId="4"/>
  </si>
  <si>
    <t>問１～４のほか、入所者等に対して離床、着替え、整容その他日常生活上の世話を適切に行っていますか。</t>
    <rPh sb="0" eb="1">
      <t>ト</t>
    </rPh>
    <rPh sb="8" eb="11">
      <t>ニュウショシャ</t>
    </rPh>
    <rPh sb="11" eb="12">
      <t>トウ</t>
    </rPh>
    <rPh sb="13" eb="14">
      <t>タイ</t>
    </rPh>
    <rPh sb="16" eb="18">
      <t>リショウ</t>
    </rPh>
    <rPh sb="19" eb="21">
      <t>キガ</t>
    </rPh>
    <rPh sb="23" eb="25">
      <t>セイヨウ</t>
    </rPh>
    <rPh sb="27" eb="28">
      <t>タ</t>
    </rPh>
    <rPh sb="28" eb="30">
      <t>ニチジョウ</t>
    </rPh>
    <rPh sb="30" eb="32">
      <t>セイカツ</t>
    </rPh>
    <rPh sb="32" eb="33">
      <t>ジョウ</t>
    </rPh>
    <rPh sb="34" eb="36">
      <t>セワ</t>
    </rPh>
    <rPh sb="37" eb="39">
      <t>テキセツ</t>
    </rPh>
    <rPh sb="40" eb="41">
      <t>オコナ</t>
    </rPh>
    <phoneticPr fontId="4"/>
  </si>
  <si>
    <t>入所者等の負担により、当該介護医療院の従業者以外の者による看護及び介護を受けさせていませんか。</t>
    <rPh sb="0" eb="3">
      <t>ニュウショシャ</t>
    </rPh>
    <rPh sb="3" eb="4">
      <t>トウ</t>
    </rPh>
    <rPh sb="5" eb="7">
      <t>フタン</t>
    </rPh>
    <rPh sb="11" eb="13">
      <t>トウガイ</t>
    </rPh>
    <rPh sb="13" eb="15">
      <t>カイゴ</t>
    </rPh>
    <rPh sb="15" eb="17">
      <t>イリョウ</t>
    </rPh>
    <rPh sb="17" eb="18">
      <t>イン</t>
    </rPh>
    <rPh sb="19" eb="22">
      <t>ジュウギョウシャ</t>
    </rPh>
    <rPh sb="22" eb="24">
      <t>イガイ</t>
    </rPh>
    <rPh sb="25" eb="26">
      <t>モノ</t>
    </rPh>
    <rPh sb="29" eb="31">
      <t>カンゴ</t>
    </rPh>
    <rPh sb="31" eb="32">
      <t>オヨ</t>
    </rPh>
    <rPh sb="33" eb="35">
      <t>カイゴ</t>
    </rPh>
    <rPh sb="36" eb="37">
      <t>ウ</t>
    </rPh>
    <phoneticPr fontId="4"/>
  </si>
  <si>
    <t>食事は、入所者等の栄養状態や身体の状況、病状及び嗜好を定期的に把握し。それに基づき計画的に提供されていますか。</t>
    <rPh sb="0" eb="2">
      <t>ショクジ</t>
    </rPh>
    <rPh sb="5" eb="6">
      <t>ショ</t>
    </rPh>
    <rPh sb="7" eb="8">
      <t>トウ</t>
    </rPh>
    <rPh sb="9" eb="11">
      <t>エイヨウ</t>
    </rPh>
    <rPh sb="11" eb="13">
      <t>ジョウタイ</t>
    </rPh>
    <rPh sb="14" eb="16">
      <t>シンタイ</t>
    </rPh>
    <rPh sb="17" eb="19">
      <t>ジョウキョウ</t>
    </rPh>
    <rPh sb="20" eb="22">
      <t>ビョウジョウ</t>
    </rPh>
    <rPh sb="22" eb="23">
      <t>オヨ</t>
    </rPh>
    <rPh sb="24" eb="26">
      <t>シコウ</t>
    </rPh>
    <rPh sb="27" eb="30">
      <t>テイキテキ</t>
    </rPh>
    <rPh sb="31" eb="33">
      <t>ハアク</t>
    </rPh>
    <rPh sb="38" eb="39">
      <t>モト</t>
    </rPh>
    <rPh sb="41" eb="44">
      <t>ケイカクテキ</t>
    </rPh>
    <rPh sb="45" eb="47">
      <t>テイキョウ</t>
    </rPh>
    <phoneticPr fontId="4"/>
  </si>
  <si>
    <t>入所者等の自立支援に配慮して、できるだけ離床して食堂で食事が行えるよう努めていますか。</t>
    <rPh sb="0" eb="3">
      <t>ニュウショシャ</t>
    </rPh>
    <rPh sb="3" eb="4">
      <t>トウ</t>
    </rPh>
    <rPh sb="5" eb="7">
      <t>ジリツ</t>
    </rPh>
    <rPh sb="7" eb="9">
      <t>シエン</t>
    </rPh>
    <rPh sb="10" eb="12">
      <t>ハイリョ</t>
    </rPh>
    <rPh sb="20" eb="22">
      <t>リショウ</t>
    </rPh>
    <rPh sb="24" eb="26">
      <t>ショクドウ</t>
    </rPh>
    <rPh sb="27" eb="29">
      <t>ショクジ</t>
    </rPh>
    <rPh sb="30" eb="31">
      <t>オコナ</t>
    </rPh>
    <rPh sb="35" eb="36">
      <t>ツト</t>
    </rPh>
    <phoneticPr fontId="4"/>
  </si>
  <si>
    <t>入所者等のために、適宜レクリエーション行事を行っていますか。</t>
    <rPh sb="0" eb="3">
      <t>ニュウショシャ</t>
    </rPh>
    <rPh sb="3" eb="4">
      <t>トウ</t>
    </rPh>
    <rPh sb="9" eb="11">
      <t>テキギ</t>
    </rPh>
    <rPh sb="19" eb="21">
      <t>ギョウジ</t>
    </rPh>
    <rPh sb="22" eb="23">
      <t>オコナ</t>
    </rPh>
    <phoneticPr fontId="4"/>
  </si>
  <si>
    <t>入所者等が、正当な理由なしにサービスの利用に関する指示に従わないことにより、要介護状態の程度を増進させたと認められるとき。</t>
    <rPh sb="0" eb="3">
      <t>ニュウショシャ</t>
    </rPh>
    <rPh sb="3" eb="4">
      <t>トウ</t>
    </rPh>
    <rPh sb="6" eb="8">
      <t>セイトウ</t>
    </rPh>
    <rPh sb="9" eb="11">
      <t>リユウ</t>
    </rPh>
    <rPh sb="19" eb="21">
      <t>リヨウ</t>
    </rPh>
    <rPh sb="22" eb="23">
      <t>カン</t>
    </rPh>
    <rPh sb="25" eb="27">
      <t>シジ</t>
    </rPh>
    <rPh sb="28" eb="29">
      <t>シタガ</t>
    </rPh>
    <rPh sb="38" eb="41">
      <t>ヨウカイゴ</t>
    </rPh>
    <rPh sb="41" eb="43">
      <t>ジョウタイ</t>
    </rPh>
    <rPh sb="44" eb="46">
      <t>テイド</t>
    </rPh>
    <rPh sb="47" eb="49">
      <t>ゾウシン</t>
    </rPh>
    <rPh sb="53" eb="54">
      <t>ミト</t>
    </rPh>
    <phoneticPr fontId="4"/>
  </si>
  <si>
    <t>入所者等が、偽りその他不正の行為によって保険給付を受け、又は受けようとしたとき。</t>
    <rPh sb="0" eb="3">
      <t>ニュウショシャ</t>
    </rPh>
    <rPh sb="3" eb="4">
      <t>トウ</t>
    </rPh>
    <rPh sb="6" eb="7">
      <t>イツワ</t>
    </rPh>
    <rPh sb="10" eb="11">
      <t>タ</t>
    </rPh>
    <rPh sb="11" eb="13">
      <t>フセイ</t>
    </rPh>
    <rPh sb="14" eb="16">
      <t>コウイ</t>
    </rPh>
    <rPh sb="20" eb="22">
      <t>ホケン</t>
    </rPh>
    <rPh sb="22" eb="24">
      <t>キュウフ</t>
    </rPh>
    <rPh sb="25" eb="26">
      <t>ウ</t>
    </rPh>
    <rPh sb="28" eb="29">
      <t>マタ</t>
    </rPh>
    <rPh sb="30" eb="31">
      <t>ウ</t>
    </rPh>
    <phoneticPr fontId="4"/>
  </si>
  <si>
    <t>入所申込みを行っている者の入所に際しては、居宅介護支援事業者に対する照会等により、心身の状況、病歴、生活歴、指定居宅サービス等の利用状況を把握していますか。</t>
    <rPh sb="0" eb="2">
      <t>ニュウショ</t>
    </rPh>
    <rPh sb="2" eb="4">
      <t>モウシコ</t>
    </rPh>
    <rPh sb="6" eb="7">
      <t>オコナ</t>
    </rPh>
    <rPh sb="11" eb="12">
      <t>モノ</t>
    </rPh>
    <rPh sb="13" eb="15">
      <t>ニュウショ</t>
    </rPh>
    <rPh sb="16" eb="17">
      <t>サイ</t>
    </rPh>
    <rPh sb="21" eb="23">
      <t>キョタク</t>
    </rPh>
    <rPh sb="23" eb="25">
      <t>カイゴ</t>
    </rPh>
    <rPh sb="25" eb="27">
      <t>シエン</t>
    </rPh>
    <rPh sb="27" eb="30">
      <t>ジギョウシャ</t>
    </rPh>
    <rPh sb="31" eb="32">
      <t>タイ</t>
    </rPh>
    <rPh sb="34" eb="36">
      <t>ショウカイ</t>
    </rPh>
    <rPh sb="36" eb="37">
      <t>トウ</t>
    </rPh>
    <rPh sb="41" eb="43">
      <t>シンシン</t>
    </rPh>
    <rPh sb="44" eb="46">
      <t>ジョウキョウ</t>
    </rPh>
    <rPh sb="47" eb="49">
      <t>ビョウレキ</t>
    </rPh>
    <rPh sb="50" eb="52">
      <t>セイカツ</t>
    </rPh>
    <rPh sb="52" eb="53">
      <t>レキ</t>
    </rPh>
    <rPh sb="54" eb="56">
      <t>シテイ</t>
    </rPh>
    <rPh sb="56" eb="58">
      <t>キョタク</t>
    </rPh>
    <rPh sb="62" eb="63">
      <t>トウ</t>
    </rPh>
    <rPh sb="64" eb="66">
      <t>リヨウ</t>
    </rPh>
    <rPh sb="66" eb="68">
      <t>ジョウキョウ</t>
    </rPh>
    <rPh sb="69" eb="71">
      <t>ハアク</t>
    </rPh>
    <phoneticPr fontId="4"/>
  </si>
  <si>
    <t>入所者の心身の状況、病状、その置かれている環境等に照らし、その者が居宅において日常生活を営むことができるかどうかについて定期的に検討し、その内容等を記録していますか。</t>
    <rPh sb="0" eb="3">
      <t>ニュウショシャ</t>
    </rPh>
    <rPh sb="4" eb="6">
      <t>シンシン</t>
    </rPh>
    <rPh sb="7" eb="9">
      <t>ジョウキョウ</t>
    </rPh>
    <rPh sb="10" eb="12">
      <t>ビョウジョウ</t>
    </rPh>
    <rPh sb="15" eb="16">
      <t>オ</t>
    </rPh>
    <rPh sb="21" eb="23">
      <t>カンキョウ</t>
    </rPh>
    <rPh sb="23" eb="24">
      <t>トウ</t>
    </rPh>
    <rPh sb="25" eb="26">
      <t>テ</t>
    </rPh>
    <rPh sb="31" eb="32">
      <t>モノ</t>
    </rPh>
    <rPh sb="33" eb="35">
      <t>キョタク</t>
    </rPh>
    <rPh sb="39" eb="41">
      <t>ニチジョウ</t>
    </rPh>
    <rPh sb="41" eb="43">
      <t>セイカツ</t>
    </rPh>
    <rPh sb="44" eb="45">
      <t>イトナ</t>
    </rPh>
    <rPh sb="60" eb="63">
      <t>テイキテキ</t>
    </rPh>
    <rPh sb="64" eb="66">
      <t>ケントウ</t>
    </rPh>
    <rPh sb="70" eb="72">
      <t>ナイヨウ</t>
    </rPh>
    <rPh sb="72" eb="73">
      <t>トウ</t>
    </rPh>
    <rPh sb="74" eb="76">
      <t>キロク</t>
    </rPh>
    <phoneticPr fontId="4"/>
  </si>
  <si>
    <t>入所者の退所に際しては、居宅サービス計画の作成等の援助に資するため、居宅介護支援事業者に対して情報を提供するほか、地域包括支援センター又は保健医療サービス若しくは福祉サービスを提供するものと密接に連携していますか。</t>
    <rPh sb="0" eb="2">
      <t>ニュウショ</t>
    </rPh>
    <rPh sb="4" eb="6">
      <t>タイショ</t>
    </rPh>
    <rPh sb="7" eb="8">
      <t>サイ</t>
    </rPh>
    <rPh sb="12" eb="14">
      <t>キョタク</t>
    </rPh>
    <rPh sb="18" eb="20">
      <t>ケイカク</t>
    </rPh>
    <rPh sb="21" eb="23">
      <t>サクセイ</t>
    </rPh>
    <rPh sb="23" eb="24">
      <t>トウ</t>
    </rPh>
    <rPh sb="25" eb="27">
      <t>エンジョ</t>
    </rPh>
    <rPh sb="28" eb="29">
      <t>シ</t>
    </rPh>
    <rPh sb="34" eb="36">
      <t>キョタク</t>
    </rPh>
    <rPh sb="36" eb="38">
      <t>カイゴ</t>
    </rPh>
    <rPh sb="38" eb="40">
      <t>シエン</t>
    </rPh>
    <rPh sb="40" eb="43">
      <t>ジギョウシャ</t>
    </rPh>
    <rPh sb="44" eb="45">
      <t>タイ</t>
    </rPh>
    <rPh sb="47" eb="49">
      <t>ジョウホウ</t>
    </rPh>
    <rPh sb="50" eb="52">
      <t>テイキョウ</t>
    </rPh>
    <rPh sb="57" eb="59">
      <t>チイキ</t>
    </rPh>
    <rPh sb="59" eb="61">
      <t>ホウカツ</t>
    </rPh>
    <rPh sb="61" eb="63">
      <t>シエン</t>
    </rPh>
    <rPh sb="67" eb="68">
      <t>マタ</t>
    </rPh>
    <rPh sb="69" eb="71">
      <t>ホケン</t>
    </rPh>
    <rPh sb="71" eb="73">
      <t>イリョウ</t>
    </rPh>
    <rPh sb="77" eb="78">
      <t>モ</t>
    </rPh>
    <rPh sb="81" eb="83">
      <t>フクシ</t>
    </rPh>
    <rPh sb="88" eb="90">
      <t>テイキョウ</t>
    </rPh>
    <rPh sb="95" eb="97">
      <t>ミッセツ</t>
    </rPh>
    <rPh sb="98" eb="100">
      <t>レンケイ</t>
    </rPh>
    <phoneticPr fontId="4"/>
  </si>
  <si>
    <t>適正な運営及び入所者に対する適切なサービス提供を確保するため、施設の運営についての重要事項に関する規程（運営規程）を定めていますか。</t>
    <rPh sb="0" eb="2">
      <t>テキセイ</t>
    </rPh>
    <rPh sb="3" eb="5">
      <t>ウンエイ</t>
    </rPh>
    <rPh sb="5" eb="6">
      <t>オヨ</t>
    </rPh>
    <rPh sb="7" eb="10">
      <t>ニュウショシャ</t>
    </rPh>
    <rPh sb="11" eb="12">
      <t>タイ</t>
    </rPh>
    <rPh sb="14" eb="16">
      <t>テキセツ</t>
    </rPh>
    <rPh sb="21" eb="23">
      <t>テイキョウ</t>
    </rPh>
    <rPh sb="24" eb="26">
      <t>カクホ</t>
    </rPh>
    <rPh sb="31" eb="33">
      <t>シセツ</t>
    </rPh>
    <rPh sb="34" eb="36">
      <t>ウンエイ</t>
    </rPh>
    <rPh sb="41" eb="43">
      <t>ジュウヨウ</t>
    </rPh>
    <rPh sb="43" eb="45">
      <t>ジコウ</t>
    </rPh>
    <rPh sb="46" eb="47">
      <t>カン</t>
    </rPh>
    <rPh sb="49" eb="51">
      <t>キテイ</t>
    </rPh>
    <rPh sb="52" eb="54">
      <t>ウンエイ</t>
    </rPh>
    <rPh sb="54" eb="56">
      <t>キテイ</t>
    </rPh>
    <rPh sb="58" eb="59">
      <t>サダ</t>
    </rPh>
    <phoneticPr fontId="4"/>
  </si>
  <si>
    <t>月ごとに療養床等ごとの勤務表を作成し、施設の従業者の日々の勤務時間、常勤・非常勤の別、看護職員及び介護職員等の配置、管理者との兼務関係等を明確にしていますか。</t>
    <rPh sb="0" eb="1">
      <t>ツキ</t>
    </rPh>
    <rPh sb="4" eb="7">
      <t>リョウヨウショウ</t>
    </rPh>
    <rPh sb="7" eb="8">
      <t>トウ</t>
    </rPh>
    <rPh sb="11" eb="13">
      <t>キンム</t>
    </rPh>
    <rPh sb="13" eb="14">
      <t>ヒョウ</t>
    </rPh>
    <rPh sb="15" eb="17">
      <t>サクセイ</t>
    </rPh>
    <rPh sb="19" eb="21">
      <t>シセツ</t>
    </rPh>
    <rPh sb="22" eb="25">
      <t>ジュウギョウシャ</t>
    </rPh>
    <rPh sb="26" eb="28">
      <t>ヒビ</t>
    </rPh>
    <rPh sb="29" eb="31">
      <t>キンム</t>
    </rPh>
    <rPh sb="31" eb="33">
      <t>ジカン</t>
    </rPh>
    <rPh sb="34" eb="36">
      <t>ジョウキン</t>
    </rPh>
    <rPh sb="37" eb="40">
      <t>ヒジョウキン</t>
    </rPh>
    <rPh sb="41" eb="42">
      <t>ベツ</t>
    </rPh>
    <rPh sb="43" eb="46">
      <t>カンゴショク</t>
    </rPh>
    <rPh sb="46" eb="47">
      <t>イン</t>
    </rPh>
    <rPh sb="47" eb="48">
      <t>オヨ</t>
    </rPh>
    <rPh sb="49" eb="51">
      <t>カイゴ</t>
    </rPh>
    <rPh sb="51" eb="53">
      <t>ショクイン</t>
    </rPh>
    <rPh sb="53" eb="54">
      <t>トウ</t>
    </rPh>
    <rPh sb="55" eb="57">
      <t>ハイチ</t>
    </rPh>
    <rPh sb="58" eb="61">
      <t>カンリシャ</t>
    </rPh>
    <rPh sb="63" eb="65">
      <t>ケンム</t>
    </rPh>
    <rPh sb="65" eb="67">
      <t>カンケイ</t>
    </rPh>
    <rPh sb="67" eb="68">
      <t>トウ</t>
    </rPh>
    <rPh sb="69" eb="71">
      <t>メイカク</t>
    </rPh>
    <phoneticPr fontId="4"/>
  </si>
  <si>
    <t>施設サービスの提供は、施設等の従業者が行っていますか。（入所者等の処遇に直接影響を及ぼさない業務は委託等が可能。）</t>
    <rPh sb="0" eb="2">
      <t>シセツ</t>
    </rPh>
    <rPh sb="7" eb="9">
      <t>テイキョウ</t>
    </rPh>
    <rPh sb="13" eb="14">
      <t>トウ</t>
    </rPh>
    <rPh sb="19" eb="20">
      <t>オコナ</t>
    </rPh>
    <rPh sb="28" eb="31">
      <t>ニュウショシャ</t>
    </rPh>
    <rPh sb="31" eb="32">
      <t>トウ</t>
    </rPh>
    <rPh sb="33" eb="35">
      <t>ショグウ</t>
    </rPh>
    <rPh sb="36" eb="38">
      <t>チョクセツ</t>
    </rPh>
    <rPh sb="38" eb="40">
      <t>エイキョウ</t>
    </rPh>
    <rPh sb="41" eb="42">
      <t>オヨ</t>
    </rPh>
    <rPh sb="46" eb="48">
      <t>ギョウム</t>
    </rPh>
    <rPh sb="49" eb="51">
      <t>イタク</t>
    </rPh>
    <rPh sb="51" eb="52">
      <t>トウ</t>
    </rPh>
    <rPh sb="53" eb="55">
      <t>カノウ</t>
    </rPh>
    <phoneticPr fontId="4"/>
  </si>
  <si>
    <t>災害等やむを得ない事情がある場合を除き、入所（利用）定員及び病室の定員を超えて入院させていませんか。（させていない場合「○」）</t>
    <rPh sb="17" eb="18">
      <t>ノゾ</t>
    </rPh>
    <rPh sb="20" eb="22">
      <t>ニュウショ</t>
    </rPh>
    <rPh sb="23" eb="25">
      <t>リヨウ</t>
    </rPh>
    <rPh sb="26" eb="28">
      <t>テイイン</t>
    </rPh>
    <rPh sb="28" eb="29">
      <t>オヨ</t>
    </rPh>
    <rPh sb="30" eb="32">
      <t>ビョウシツ</t>
    </rPh>
    <rPh sb="33" eb="35">
      <t>テイイン</t>
    </rPh>
    <rPh sb="36" eb="37">
      <t>コ</t>
    </rPh>
    <rPh sb="39" eb="41">
      <t>ニュウイン</t>
    </rPh>
    <rPh sb="57" eb="59">
      <t>バアイ</t>
    </rPh>
    <phoneticPr fontId="4"/>
  </si>
  <si>
    <t>入所者等の使用する施設、食器その他の設備又は飲用に供する水について、衛生的な管理に努め、又は衛生上必要な措置を講ずると共に医薬品及び医療機器の管理を適正に行っていますか。</t>
    <rPh sb="0" eb="3">
      <t>ニュウショシャ</t>
    </rPh>
    <rPh sb="3" eb="4">
      <t>トウ</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8">
      <t>エイセイ</t>
    </rPh>
    <rPh sb="48" eb="49">
      <t>ジョウ</t>
    </rPh>
    <rPh sb="49" eb="51">
      <t>ヒツヨウ</t>
    </rPh>
    <rPh sb="52" eb="54">
      <t>ソチ</t>
    </rPh>
    <rPh sb="55" eb="56">
      <t>コウ</t>
    </rPh>
    <rPh sb="59" eb="60">
      <t>トモ</t>
    </rPh>
    <rPh sb="61" eb="64">
      <t>イヤクヒン</t>
    </rPh>
    <rPh sb="64" eb="65">
      <t>オヨ</t>
    </rPh>
    <rPh sb="66" eb="68">
      <t>イリョウ</t>
    </rPh>
    <rPh sb="68" eb="70">
      <t>キキ</t>
    </rPh>
    <rPh sb="71" eb="73">
      <t>カンリ</t>
    </rPh>
    <rPh sb="74" eb="76">
      <t>テキセイ</t>
    </rPh>
    <rPh sb="77" eb="78">
      <t>オコナ</t>
    </rPh>
    <phoneticPr fontId="4"/>
  </si>
  <si>
    <t>施設従業者及び退職した者が、業務上知りえた入所者等やその家族の秘密を漏らすことのないよう、必要な措置を講じていますか。</t>
    <rPh sb="0" eb="2">
      <t>シセツ</t>
    </rPh>
    <rPh sb="2" eb="5">
      <t>ジュウギョウシャ</t>
    </rPh>
    <rPh sb="5" eb="6">
      <t>オヨ</t>
    </rPh>
    <rPh sb="7" eb="9">
      <t>タイショク</t>
    </rPh>
    <rPh sb="11" eb="12">
      <t>モノ</t>
    </rPh>
    <rPh sb="14" eb="17">
      <t>ギョウムジョウ</t>
    </rPh>
    <rPh sb="17" eb="18">
      <t>シ</t>
    </rPh>
    <rPh sb="21" eb="24">
      <t>ニュウショシャ</t>
    </rPh>
    <rPh sb="24" eb="25">
      <t>トウ</t>
    </rPh>
    <rPh sb="28" eb="30">
      <t>カゾク</t>
    </rPh>
    <rPh sb="31" eb="33">
      <t>ヒミツ</t>
    </rPh>
    <rPh sb="34" eb="35">
      <t>モ</t>
    </rPh>
    <rPh sb="45" eb="47">
      <t>ヒツヨウ</t>
    </rPh>
    <rPh sb="48" eb="50">
      <t>ソチ</t>
    </rPh>
    <rPh sb="51" eb="52">
      <t>コウ</t>
    </rPh>
    <phoneticPr fontId="4"/>
  </si>
  <si>
    <t>居宅介護支援事業者等に対して、入所者・利用者･家族に関する情報を提供する際には、あらかじめ文書により入所者・利用者･家族の同意を得ていますか。</t>
    <rPh sb="0" eb="2">
      <t>キョタク</t>
    </rPh>
    <rPh sb="2" eb="4">
      <t>カイゴ</t>
    </rPh>
    <rPh sb="4" eb="6">
      <t>シエン</t>
    </rPh>
    <rPh sb="6" eb="9">
      <t>ジギョウシャ</t>
    </rPh>
    <rPh sb="9" eb="10">
      <t>トウ</t>
    </rPh>
    <rPh sb="11" eb="12">
      <t>タイ</t>
    </rPh>
    <rPh sb="15" eb="18">
      <t>ニュウショシャ</t>
    </rPh>
    <rPh sb="19" eb="22">
      <t>リヨウシャ</t>
    </rPh>
    <rPh sb="23" eb="25">
      <t>カゾク</t>
    </rPh>
    <rPh sb="26" eb="27">
      <t>カン</t>
    </rPh>
    <rPh sb="29" eb="31">
      <t>ジョウホウ</t>
    </rPh>
    <rPh sb="32" eb="34">
      <t>テイキョウ</t>
    </rPh>
    <rPh sb="36" eb="37">
      <t>サイ</t>
    </rPh>
    <rPh sb="45" eb="47">
      <t>ブンショ</t>
    </rPh>
    <rPh sb="50" eb="53">
      <t>ニュウショシャ</t>
    </rPh>
    <rPh sb="54" eb="57">
      <t>リヨウシャ</t>
    </rPh>
    <rPh sb="58" eb="60">
      <t>カゾク</t>
    </rPh>
    <rPh sb="61" eb="63">
      <t>ドウイ</t>
    </rPh>
    <rPh sb="64" eb="65">
      <t>エ</t>
    </rPh>
    <phoneticPr fontId="4"/>
  </si>
  <si>
    <t>入所者等及びその家族からの苦情に、迅速かつ適切に対応するために必要な措置を講じていますか。</t>
    <rPh sb="0" eb="3">
      <t>ニュウショシャ</t>
    </rPh>
    <rPh sb="3" eb="4">
      <t>トウ</t>
    </rPh>
    <rPh sb="4" eb="5">
      <t>オヨ</t>
    </rPh>
    <rPh sb="8" eb="10">
      <t>カゾク</t>
    </rPh>
    <rPh sb="13" eb="15">
      <t>クジョウ</t>
    </rPh>
    <rPh sb="17" eb="19">
      <t>ジンソク</t>
    </rPh>
    <rPh sb="21" eb="23">
      <t>テキセツ</t>
    </rPh>
    <rPh sb="24" eb="26">
      <t>タイオウ</t>
    </rPh>
    <rPh sb="31" eb="33">
      <t>ヒツヨウ</t>
    </rPh>
    <rPh sb="34" eb="36">
      <t>ソチ</t>
    </rPh>
    <rPh sb="37" eb="38">
      <t>コウ</t>
    </rPh>
    <phoneticPr fontId="4"/>
  </si>
  <si>
    <t>　入所者等に対する介護医療院サービスの提供に関する次に掲げる記録を整備し、記録の種類に応じて定められた期間保存している。</t>
    <rPh sb="1" eb="4">
      <t>ニュウショシャ</t>
    </rPh>
    <rPh sb="4" eb="5">
      <t>トウ</t>
    </rPh>
    <rPh sb="11" eb="13">
      <t>イリョウ</t>
    </rPh>
    <rPh sb="13" eb="14">
      <t>イン</t>
    </rPh>
    <phoneticPr fontId="4"/>
  </si>
  <si>
    <t>　　介護医療院サービスの提供の完結の日から２年間又は介護給付費の受領の
　　日から５年間のいずれか長い期間保存している。</t>
    <rPh sb="4" eb="6">
      <t>イリョウ</t>
    </rPh>
    <rPh sb="6" eb="7">
      <t>イン</t>
    </rPh>
    <phoneticPr fontId="4"/>
  </si>
  <si>
    <t>　　介護医療院サービスの提供の完結の日から２年間保存している。</t>
    <rPh sb="4" eb="7">
      <t>イリョウイン</t>
    </rPh>
    <phoneticPr fontId="4"/>
  </si>
  <si>
    <t>　８　入所者から支払を受ける利用料の請求、受領等に関する記録</t>
    <rPh sb="3" eb="6">
      <t>ニュウショシャ</t>
    </rPh>
    <rPh sb="28" eb="30">
      <t>キロク</t>
    </rPh>
    <phoneticPr fontId="4"/>
  </si>
  <si>
    <t>＜通則＞</t>
    <rPh sb="1" eb="2">
      <t>ツウ</t>
    </rPh>
    <phoneticPr fontId="4"/>
  </si>
  <si>
    <t>理学療法、作業療法及び言語聴覚療法は、入所者等１人につき１日合計４回限りの算定としていますか。（合計５回以上算定している場合は「×」）</t>
    <rPh sb="19" eb="21">
      <t>ニュウショ</t>
    </rPh>
    <rPh sb="22" eb="23">
      <t>トウ</t>
    </rPh>
    <rPh sb="34" eb="35">
      <t>カギ</t>
    </rPh>
    <phoneticPr fontId="4"/>
  </si>
  <si>
    <t>医師、理学療法士、作業療法士、言語聴覚士その他の職種の者が共同して、入所者ごとに、施設サービス計画と整合性のあるリハビリテーション実施計画を作成していますか。（施設サービス計画の中にリハビリテーション実施計画に相当する内容の記載がある場合は、リハビリテーション実施計画の作成に代えることができます。）</t>
    <rPh sb="0" eb="2">
      <t>イシ</t>
    </rPh>
    <rPh sb="3" eb="5">
      <t>リガク</t>
    </rPh>
    <rPh sb="5" eb="7">
      <t>リョウホウ</t>
    </rPh>
    <rPh sb="7" eb="8">
      <t>シ</t>
    </rPh>
    <rPh sb="9" eb="11">
      <t>サギョウ</t>
    </rPh>
    <rPh sb="11" eb="13">
      <t>リョウホウ</t>
    </rPh>
    <rPh sb="13" eb="14">
      <t>シ</t>
    </rPh>
    <rPh sb="15" eb="17">
      <t>ゲンゴ</t>
    </rPh>
    <rPh sb="17" eb="19">
      <t>チョウカク</t>
    </rPh>
    <rPh sb="19" eb="20">
      <t>シ</t>
    </rPh>
    <rPh sb="22" eb="23">
      <t>タ</t>
    </rPh>
    <rPh sb="24" eb="26">
      <t>ショクシュ</t>
    </rPh>
    <rPh sb="27" eb="28">
      <t>モノ</t>
    </rPh>
    <rPh sb="29" eb="31">
      <t>キョウドウ</t>
    </rPh>
    <rPh sb="41" eb="43">
      <t>シセツ</t>
    </rPh>
    <rPh sb="47" eb="49">
      <t>ケイカク</t>
    </rPh>
    <rPh sb="50" eb="53">
      <t>セイゴウセイ</t>
    </rPh>
    <rPh sb="65" eb="67">
      <t>ジッシ</t>
    </rPh>
    <rPh sb="67" eb="69">
      <t>ケイカク</t>
    </rPh>
    <rPh sb="70" eb="72">
      <t>サクセイ</t>
    </rPh>
    <rPh sb="80" eb="82">
      <t>シセツ</t>
    </rPh>
    <rPh sb="86" eb="88">
      <t>ケイカク</t>
    </rPh>
    <rPh sb="89" eb="90">
      <t>ナカ</t>
    </rPh>
    <rPh sb="100" eb="102">
      <t>ジッシ</t>
    </rPh>
    <rPh sb="102" eb="104">
      <t>ケイカク</t>
    </rPh>
    <rPh sb="105" eb="107">
      <t>ソウトウ</t>
    </rPh>
    <rPh sb="109" eb="111">
      <t>ナイヨウ</t>
    </rPh>
    <rPh sb="112" eb="114">
      <t>キサイ</t>
    </rPh>
    <rPh sb="117" eb="119">
      <t>バアイ</t>
    </rPh>
    <rPh sb="130" eb="132">
      <t>ジッシ</t>
    </rPh>
    <rPh sb="132" eb="134">
      <t>ケイカク</t>
    </rPh>
    <rPh sb="135" eb="137">
      <t>サクセイ</t>
    </rPh>
    <rPh sb="138" eb="139">
      <t>カ</t>
    </rPh>
    <phoneticPr fontId="4"/>
  </si>
  <si>
    <t>リハビリテーション実施計画に従って、医師又は医師の指示を受けた理学療法士、作業療法士又は言語聴覚士がリハビリテーションを行い、入所者等の状態を定期的に記録していますか。</t>
    <rPh sb="9" eb="11">
      <t>ジッシ</t>
    </rPh>
    <rPh sb="11" eb="13">
      <t>ケイカク</t>
    </rPh>
    <rPh sb="14" eb="15">
      <t>シタガ</t>
    </rPh>
    <rPh sb="18" eb="20">
      <t>イシ</t>
    </rPh>
    <rPh sb="20" eb="21">
      <t>マタ</t>
    </rPh>
    <rPh sb="22" eb="24">
      <t>イシ</t>
    </rPh>
    <rPh sb="25" eb="27">
      <t>シジ</t>
    </rPh>
    <rPh sb="28" eb="29">
      <t>ウ</t>
    </rPh>
    <rPh sb="31" eb="33">
      <t>リガク</t>
    </rPh>
    <rPh sb="33" eb="35">
      <t>リョウホウ</t>
    </rPh>
    <rPh sb="35" eb="36">
      <t>シ</t>
    </rPh>
    <rPh sb="37" eb="39">
      <t>サギョウ</t>
    </rPh>
    <rPh sb="39" eb="41">
      <t>リョウホウ</t>
    </rPh>
    <rPh sb="41" eb="42">
      <t>シ</t>
    </rPh>
    <rPh sb="42" eb="43">
      <t>マタ</t>
    </rPh>
    <rPh sb="44" eb="46">
      <t>ゲンゴ</t>
    </rPh>
    <rPh sb="46" eb="48">
      <t>チョウカク</t>
    </rPh>
    <rPh sb="48" eb="49">
      <t>シ</t>
    </rPh>
    <rPh sb="60" eb="61">
      <t>オコナ</t>
    </rPh>
    <rPh sb="63" eb="65">
      <t>ニュウショ</t>
    </rPh>
    <rPh sb="66" eb="67">
      <t>トウ</t>
    </rPh>
    <rPh sb="68" eb="70">
      <t>ジョウタイ</t>
    </rPh>
    <rPh sb="71" eb="74">
      <t>テイキテキ</t>
    </rPh>
    <rPh sb="75" eb="77">
      <t>キロク</t>
    </rPh>
    <phoneticPr fontId="4"/>
  </si>
  <si>
    <t>問6の内容を入所者等又はその家族に説明し、同意を得ていますか。</t>
    <rPh sb="0" eb="1">
      <t>ト</t>
    </rPh>
    <rPh sb="3" eb="5">
      <t>ナイヨウ</t>
    </rPh>
    <rPh sb="6" eb="8">
      <t>ニュウショ</t>
    </rPh>
    <rPh sb="9" eb="10">
      <t>トウ</t>
    </rPh>
    <rPh sb="10" eb="11">
      <t>マタ</t>
    </rPh>
    <rPh sb="14" eb="16">
      <t>カゾク</t>
    </rPh>
    <rPh sb="17" eb="19">
      <t>セツメイ</t>
    </rPh>
    <rPh sb="21" eb="23">
      <t>ドウイ</t>
    </rPh>
    <rPh sb="24" eb="25">
      <t>エ</t>
    </rPh>
    <phoneticPr fontId="4"/>
  </si>
  <si>
    <t>＜理学療法Ⅰ＞</t>
    <phoneticPr fontId="4"/>
  </si>
  <si>
    <t>＜理学療法Ⅱ＞</t>
    <phoneticPr fontId="4"/>
  </si>
  <si>
    <t>イ　若年性認知症患者受入加算</t>
    <rPh sb="2" eb="5">
      <t>ジャクネンセイ</t>
    </rPh>
    <rPh sb="5" eb="7">
      <t>ニンチ</t>
    </rPh>
    <rPh sb="7" eb="8">
      <t>ショウ</t>
    </rPh>
    <rPh sb="8" eb="10">
      <t>カンジャ</t>
    </rPh>
    <rPh sb="10" eb="12">
      <t>ウケイレ</t>
    </rPh>
    <phoneticPr fontId="4"/>
  </si>
  <si>
    <t>入所者が居宅への外泊をした場合、外泊の初日と最終日を除き所定単位数に代えて362単位を算定していますか。</t>
    <rPh sb="0" eb="2">
      <t>ニュウショ</t>
    </rPh>
    <rPh sb="40" eb="42">
      <t>タンイ</t>
    </rPh>
    <phoneticPr fontId="4"/>
  </si>
  <si>
    <t>外泊期間中に、入所者の同意があり、そのベッドを短期入所療養介護に活用している時、外泊時費用を算定していませんか。　＊算定していない場合は○</t>
    <phoneticPr fontId="4"/>
  </si>
  <si>
    <t>退去が見込まれる入所者をその居宅において試行的に退所させた場合、初日と最終日を除き所定単位数に代えて800単位を算定していますか。</t>
    <rPh sb="0" eb="2">
      <t>タイキョ</t>
    </rPh>
    <rPh sb="3" eb="5">
      <t>ミコ</t>
    </rPh>
    <rPh sb="8" eb="10">
      <t>ニュウショ</t>
    </rPh>
    <rPh sb="20" eb="23">
      <t>シコウテキ</t>
    </rPh>
    <rPh sb="24" eb="26">
      <t>タイショ</t>
    </rPh>
    <rPh sb="53" eb="55">
      <t>タンイ</t>
    </rPh>
    <phoneticPr fontId="4"/>
  </si>
  <si>
    <t>当該入所者又は家族に対し、この加算の趣旨を十分説明し、同意を得た上で実施していますか。</t>
    <phoneticPr fontId="4"/>
  </si>
  <si>
    <t>１回の試行的退所サービス費が月をまたがる場合でも、算定は連続６日までを限度として算定していますか。</t>
    <rPh sb="1" eb="2">
      <t>カイ</t>
    </rPh>
    <rPh sb="3" eb="6">
      <t>シコウテキ</t>
    </rPh>
    <rPh sb="6" eb="8">
      <t>タイショ</t>
    </rPh>
    <rPh sb="12" eb="13">
      <t>ヒ</t>
    </rPh>
    <rPh sb="28" eb="30">
      <t>レンゾク</t>
    </rPh>
    <rPh sb="40" eb="42">
      <t>サンテイ</t>
    </rPh>
    <phoneticPr fontId="4"/>
  </si>
  <si>
    <t>試行的退所サービス費の算定期間中は、施設の従業者又は指定居宅サービス事業者等により、計画に基づく適切な居宅サービスを提供することとし、居宅サービスの提供を行わない場合はこの加算を算定していませんか。</t>
    <rPh sb="0" eb="3">
      <t>シコウテキ</t>
    </rPh>
    <rPh sb="3" eb="5">
      <t>タイショ</t>
    </rPh>
    <rPh sb="9" eb="10">
      <t>ヒ</t>
    </rPh>
    <phoneticPr fontId="4"/>
  </si>
  <si>
    <t>退所前連携を行った場合は、連携を行った日及び連携の内容の要点に関する記録を行っている。</t>
    <rPh sb="0" eb="2">
      <t>タイショ</t>
    </rPh>
    <rPh sb="2" eb="3">
      <t>マエ</t>
    </rPh>
    <rPh sb="3" eb="5">
      <t>レンケイ</t>
    </rPh>
    <rPh sb="6" eb="7">
      <t>オコナ</t>
    </rPh>
    <rPh sb="9" eb="11">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4"/>
  </si>
  <si>
    <t>家族に対し次の指導を事前に行っていますか。（努力義務）
　a 食事、入浴、健康管理等在宅療養に関する指導
　b 退所する者の運動機能及び日常生活動作能力の維持及び向上を目的として
    行う体位変換、起座又は離床訓練、起立訓練、食事訓練、排泄訓練の指導
　c 家屋の改善の指導
　d 退所する者の介助方法の指導</t>
    <rPh sb="0" eb="2">
      <t>カゾク</t>
    </rPh>
    <rPh sb="3" eb="4">
      <t>タイ</t>
    </rPh>
    <rPh sb="5" eb="6">
      <t>ツギ</t>
    </rPh>
    <rPh sb="10" eb="12">
      <t>ジゼン</t>
    </rPh>
    <rPh sb="13" eb="14">
      <t>オコナ</t>
    </rPh>
    <rPh sb="22" eb="24">
      <t>ドリョク</t>
    </rPh>
    <rPh sb="24" eb="26">
      <t>ギム</t>
    </rPh>
    <phoneticPr fontId="4"/>
  </si>
  <si>
    <t>退所して病院又は診療所へ入院する場合、他の介護保険施設へ入院又は入所（※問4の例外あり）する場合及び死亡退所の場合について、算定を行っていない。</t>
    <rPh sb="36" eb="37">
      <t>トイ</t>
    </rPh>
    <rPh sb="39" eb="41">
      <t>レイガイ</t>
    </rPh>
    <phoneticPr fontId="4"/>
  </si>
  <si>
    <t>入所者１人につき１回を限度として算定している。</t>
    <phoneticPr fontId="4"/>
  </si>
  <si>
    <t>退所時指導を行った場合は、指導日及び指導内容の要点を診療録等に記載している。</t>
    <rPh sb="2" eb="3">
      <t>ジ</t>
    </rPh>
    <phoneticPr fontId="4"/>
  </si>
  <si>
    <t>入所期間が１月を超える入所者が退所し、その居宅において療養を継続する場合において、当該入所者の退所時に、当該入所者及びその家族等に対して退所後の療養上の指導を医師、看護職員、支援相談員、理学療法士又は作業療法士、栄養士、介護支援専門員等が協力して行った場合に算定している。</t>
    <rPh sb="27" eb="29">
      <t>リョウヨウ</t>
    </rPh>
    <rPh sb="30" eb="32">
      <t>ケイゾク</t>
    </rPh>
    <rPh sb="72" eb="74">
      <t>リョウヨウ</t>
    </rPh>
    <rPh sb="74" eb="75">
      <t>ジョウ</t>
    </rPh>
    <rPh sb="76" eb="78">
      <t>シドウ</t>
    </rPh>
    <rPh sb="79" eb="81">
      <t>イシ</t>
    </rPh>
    <rPh sb="87" eb="89">
      <t>シエン</t>
    </rPh>
    <rPh sb="93" eb="95">
      <t>リガク</t>
    </rPh>
    <rPh sb="95" eb="98">
      <t>リョウホウシ</t>
    </rPh>
    <rPh sb="98" eb="99">
      <t>マタ</t>
    </rPh>
    <rPh sb="100" eb="102">
      <t>サギョウ</t>
    </rPh>
    <rPh sb="102" eb="105">
      <t>リョウホウシ</t>
    </rPh>
    <rPh sb="106" eb="109">
      <t>エイヨウシ</t>
    </rPh>
    <rPh sb="117" eb="118">
      <t>トウ</t>
    </rPh>
    <rPh sb="126" eb="128">
      <t>バアイ</t>
    </rPh>
    <rPh sb="129" eb="131">
      <t>サンテイ</t>
    </rPh>
    <phoneticPr fontId="4"/>
  </si>
  <si>
    <t>訪問看護指示書は、診療に基づき速やかに作成・交付していますか。</t>
    <phoneticPr fontId="4"/>
  </si>
  <si>
    <t>交付した訪問看護指示書の写しを診療録等に添付していますか。</t>
    <rPh sb="0" eb="2">
      <t>コウフ</t>
    </rPh>
    <rPh sb="4" eb="6">
      <t>ホウモン</t>
    </rPh>
    <rPh sb="6" eb="8">
      <t>カンゴ</t>
    </rPh>
    <rPh sb="8" eb="11">
      <t>シジショ</t>
    </rPh>
    <rPh sb="12" eb="13">
      <t>ウツ</t>
    </rPh>
    <rPh sb="15" eb="18">
      <t>シンリョウロク</t>
    </rPh>
    <rPh sb="18" eb="19">
      <t>トウ</t>
    </rPh>
    <rPh sb="20" eb="22">
      <t>テンプ</t>
    </rPh>
    <phoneticPr fontId="4"/>
  </si>
  <si>
    <t>　1　リハビリテーション</t>
    <phoneticPr fontId="4"/>
  </si>
  <si>
    <t>　2　理学療法　</t>
    <rPh sb="3" eb="5">
      <t>リガク</t>
    </rPh>
    <rPh sb="5" eb="7">
      <t>リョウホウ</t>
    </rPh>
    <phoneticPr fontId="4"/>
  </si>
  <si>
    <t>入所者等が全て認知症と確定診断されていますか。</t>
    <phoneticPr fontId="4"/>
  </si>
  <si>
    <t>届出の前３月において入所者等の総数のうち、日常生活に支障をきたすおそれのある症状又は行動が認められることから介護を必要とする認知症の者（以下「対象者という」）の占める割合が２分の１以上ですか。</t>
    <phoneticPr fontId="4"/>
  </si>
  <si>
    <t>届出の前３月において、身体拘束未実施減算を算定していませんか。</t>
    <phoneticPr fontId="4"/>
  </si>
  <si>
    <t>看護職員の数が、常勤換算方法で、４：１以上ですか。</t>
    <phoneticPr fontId="4"/>
  </si>
  <si>
    <t>６０平方メートル以上の床面積を有し、専用の器械及び器具を備えた生活機能回復訓練室を有していますか。</t>
    <rPh sb="11" eb="14">
      <t>ユカメンセキ</t>
    </rPh>
    <rPh sb="18" eb="20">
      <t>センヨウ</t>
    </rPh>
    <rPh sb="21" eb="23">
      <t>キカイ</t>
    </rPh>
    <rPh sb="23" eb="24">
      <t>オヨ</t>
    </rPh>
    <rPh sb="25" eb="27">
      <t>キグ</t>
    </rPh>
    <rPh sb="28" eb="29">
      <t>ソナ</t>
    </rPh>
    <rPh sb="41" eb="42">
      <t>ユウ</t>
    </rPh>
    <phoneticPr fontId="4"/>
  </si>
  <si>
    <t>加算</t>
    <rPh sb="0" eb="2">
      <t>カサン</t>
    </rPh>
    <phoneticPr fontId="4"/>
  </si>
  <si>
    <t>・緊急時施設診療費
　（1）緊急時治療管理　　（2）特定治療</t>
    <rPh sb="1" eb="4">
      <t>キンキュウジ</t>
    </rPh>
    <rPh sb="4" eb="6">
      <t>シセツ</t>
    </rPh>
    <rPh sb="6" eb="9">
      <t>シンリョウヒ</t>
    </rPh>
    <rPh sb="14" eb="17">
      <t>キンキュウジ</t>
    </rPh>
    <rPh sb="17" eb="19">
      <t>チリョウ</t>
    </rPh>
    <rPh sb="19" eb="21">
      <t>カンリ</t>
    </rPh>
    <rPh sb="26" eb="28">
      <t>トクテイ</t>
    </rPh>
    <rPh sb="28" eb="30">
      <t>チリョウ</t>
    </rPh>
    <phoneticPr fontId="4"/>
  </si>
  <si>
    <t>特別
診療</t>
    <rPh sb="0" eb="2">
      <t>トクベツ</t>
    </rPh>
    <rPh sb="3" eb="5">
      <t>シンリョウ</t>
    </rPh>
    <phoneticPr fontId="4"/>
  </si>
  <si>
    <t>（２）　基本報酬等</t>
    <rPh sb="4" eb="6">
      <t>キホン</t>
    </rPh>
    <rPh sb="6" eb="8">
      <t>ホウシュウ</t>
    </rPh>
    <rPh sb="8" eb="9">
      <t>トウ</t>
    </rPh>
    <phoneticPr fontId="4"/>
  </si>
  <si>
    <t>算定する基本報酬に「○」を付けてください。</t>
    <rPh sb="0" eb="2">
      <t>サンテイ</t>
    </rPh>
    <rPh sb="4" eb="6">
      <t>キホン</t>
    </rPh>
    <rPh sb="6" eb="8">
      <t>ホウシュウ</t>
    </rPh>
    <rPh sb="13" eb="14">
      <t>ツ</t>
    </rPh>
    <phoneticPr fontId="4"/>
  </si>
  <si>
    <t>Ⅰ型</t>
    <rPh sb="1" eb="2">
      <t>ガタ</t>
    </rPh>
    <phoneticPr fontId="4"/>
  </si>
  <si>
    <t>・Ⅰ型介護医療院サービス費（Ⅰ）　・Ⅰ型介護医療院サービス費（Ⅱ）　・Ⅰ型介護医療院サービス費（Ⅲ）</t>
    <rPh sb="2" eb="3">
      <t>ガタ</t>
    </rPh>
    <rPh sb="3" eb="5">
      <t>カイゴ</t>
    </rPh>
    <rPh sb="5" eb="7">
      <t>イリョウ</t>
    </rPh>
    <rPh sb="7" eb="8">
      <t>イン</t>
    </rPh>
    <rPh sb="12" eb="13">
      <t>ヒ</t>
    </rPh>
    <phoneticPr fontId="4"/>
  </si>
  <si>
    <t>該当する算定区分に「○」を付けてください。</t>
    <rPh sb="0" eb="2">
      <t>ガイトウ</t>
    </rPh>
    <rPh sb="4" eb="6">
      <t>サンテイ</t>
    </rPh>
    <rPh sb="6" eb="8">
      <t>クブン</t>
    </rPh>
    <rPh sb="13" eb="14">
      <t>ツ</t>
    </rPh>
    <phoneticPr fontId="4"/>
  </si>
  <si>
    <t>・従来型個室　　　　・多床室　　　　・ユニット型個室　　　　・ユニット型個室的多床室</t>
    <rPh sb="1" eb="4">
      <t>ジュウライガタ</t>
    </rPh>
    <rPh sb="4" eb="6">
      <t>コシツ</t>
    </rPh>
    <rPh sb="11" eb="14">
      <t>タショウシツ</t>
    </rPh>
    <rPh sb="23" eb="24">
      <t>ガタ</t>
    </rPh>
    <rPh sb="24" eb="26">
      <t>コシツ</t>
    </rPh>
    <rPh sb="35" eb="36">
      <t>ガタ</t>
    </rPh>
    <rPh sb="36" eb="38">
      <t>コシツ</t>
    </rPh>
    <rPh sb="38" eb="39">
      <t>テキ</t>
    </rPh>
    <rPh sb="39" eb="42">
      <t>タショウシツ</t>
    </rPh>
    <phoneticPr fontId="4"/>
  </si>
  <si>
    <t>　1　Ⅰ型介護医療院サービス費（Ⅰ）</t>
    <phoneticPr fontId="4"/>
  </si>
  <si>
    <t>該当する基本報酬の項目のみ回答してください。</t>
    <rPh sb="0" eb="2">
      <t>ガイトウ</t>
    </rPh>
    <rPh sb="4" eb="6">
      <t>キホン</t>
    </rPh>
    <rPh sb="6" eb="8">
      <t>ホウシュウ</t>
    </rPh>
    <rPh sb="9" eb="11">
      <t>コウモク</t>
    </rPh>
    <rPh sb="13" eb="15">
      <t>カイトウ</t>
    </rPh>
    <phoneticPr fontId="4"/>
  </si>
  <si>
    <t>地域に貢献する活動を行っていますか。</t>
    <phoneticPr fontId="4"/>
  </si>
  <si>
    <t>　2　Ⅰ型介護医療院サービス費（Ⅱ）</t>
    <phoneticPr fontId="4"/>
  </si>
  <si>
    <t>　3　Ⅰ型介護医療院サービス費（Ⅲ）</t>
    <phoneticPr fontId="4"/>
  </si>
  <si>
    <t>現場の介護記録等と請求内容を複数の職員で確認していますか。</t>
    <rPh sb="14" eb="16">
      <t>フクスウ</t>
    </rPh>
    <rPh sb="17" eb="19">
      <t>ショクイン</t>
    </rPh>
    <phoneticPr fontId="4"/>
  </si>
  <si>
    <t>（３）　加　算　（算定している項目のみ回答してください。）　</t>
    <phoneticPr fontId="4"/>
  </si>
  <si>
    <t>加算型Ⅰの
場合</t>
    <rPh sb="6" eb="8">
      <t>バアイ</t>
    </rPh>
    <phoneticPr fontId="4"/>
  </si>
  <si>
    <t>加算型Ⅱの
場合</t>
    <rPh sb="6" eb="8">
      <t>バアイ</t>
    </rPh>
    <phoneticPr fontId="4"/>
  </si>
  <si>
    <t>加算型Ⅲ
の場合</t>
    <rPh sb="6" eb="8">
      <t>バアイ</t>
    </rPh>
    <phoneticPr fontId="4"/>
  </si>
  <si>
    <t>加算型Ⅳ
の場合</t>
    <rPh sb="6" eb="8">
      <t>バアイ</t>
    </rPh>
    <phoneticPr fontId="4"/>
  </si>
  <si>
    <t>基準型の
場合</t>
    <rPh sb="5" eb="7">
      <t>バアイ</t>
    </rPh>
    <phoneticPr fontId="4"/>
  </si>
  <si>
    <t>減算型の
場合</t>
    <rPh sb="0" eb="2">
      <t>ゲンサン</t>
    </rPh>
    <rPh sb="2" eb="3">
      <t>ガタ</t>
    </rPh>
    <rPh sb="5" eb="7">
      <t>バアイ</t>
    </rPh>
    <phoneticPr fontId="4"/>
  </si>
  <si>
    <t>夜勤を行う看護職員・介護職員の数が加算型Ⅰ～Ⅳ及び基準型の算定基準を満たしていませんか。</t>
    <phoneticPr fontId="4"/>
  </si>
  <si>
    <t>・感染対策指導管理　　・褥瘡対策指導管理　　・初期入所診療管理　　・重度診療管理
・特定施設管理　　・重度皮膚潰瘍管理指導　　・薬剤管理指導　　・医学情報提供
・摂食機能療法　　・精神科作業療法　　・認知症入所精神療法</t>
    <rPh sb="83" eb="85">
      <t>キノウ</t>
    </rPh>
    <phoneticPr fontId="4"/>
  </si>
  <si>
    <t>ア　夜勤体制による減算及び加算（夜間勤務等看護）　</t>
    <rPh sb="2" eb="4">
      <t>ヤキン</t>
    </rPh>
    <rPh sb="4" eb="6">
      <t>タイセイ</t>
    </rPh>
    <rPh sb="9" eb="11">
      <t>ゲンサン</t>
    </rPh>
    <rPh sb="11" eb="12">
      <t>オヨ</t>
    </rPh>
    <rPh sb="13" eb="15">
      <t>カサン</t>
    </rPh>
    <rPh sb="16" eb="18">
      <t>ヤカン</t>
    </rPh>
    <rPh sb="18" eb="21">
      <t>キンムトウ</t>
    </rPh>
    <rPh sb="21" eb="23">
      <t>カンゴ</t>
    </rPh>
    <phoneticPr fontId="4"/>
  </si>
  <si>
    <t>夜勤を行う職員の勤務体制については、施設単位で職員数を管理していますか。</t>
    <rPh sb="0" eb="2">
      <t>ヤキン</t>
    </rPh>
    <rPh sb="3" eb="4">
      <t>オコナ</t>
    </rPh>
    <rPh sb="5" eb="7">
      <t>ショクイン</t>
    </rPh>
    <rPh sb="8" eb="10">
      <t>キンム</t>
    </rPh>
    <rPh sb="10" eb="12">
      <t>タイセイ</t>
    </rPh>
    <rPh sb="18" eb="20">
      <t>シセツ</t>
    </rPh>
    <rPh sb="20" eb="22">
      <t>タンイ</t>
    </rPh>
    <rPh sb="23" eb="26">
      <t>ショクインスウ</t>
    </rPh>
    <rPh sb="27" eb="29">
      <t>カンリ</t>
    </rPh>
    <phoneticPr fontId="4"/>
  </si>
  <si>
    <t>ウ　外泊時の費用</t>
    <rPh sb="6" eb="8">
      <t>ヒヨウ</t>
    </rPh>
    <phoneticPr fontId="4"/>
  </si>
  <si>
    <t>エ　試行的退所時の費用</t>
    <rPh sb="2" eb="5">
      <t>シコウテキ</t>
    </rPh>
    <rPh sb="5" eb="7">
      <t>タイショ</t>
    </rPh>
    <rPh sb="7" eb="8">
      <t>ジ</t>
    </rPh>
    <rPh sb="9" eb="11">
      <t>ヒヨウ</t>
    </rPh>
    <phoneticPr fontId="4"/>
  </si>
  <si>
    <t>現に経管により食事を摂取している入所者ですか。</t>
    <rPh sb="0" eb="1">
      <t>ゲン</t>
    </rPh>
    <rPh sb="2" eb="4">
      <t>ケイカン</t>
    </rPh>
    <rPh sb="7" eb="9">
      <t>ショクジ</t>
    </rPh>
    <rPh sb="10" eb="12">
      <t>セッシュ</t>
    </rPh>
    <rPh sb="16" eb="19">
      <t>ニュウショシャ</t>
    </rPh>
    <phoneticPr fontId="4"/>
  </si>
  <si>
    <t>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ますか。</t>
    <rPh sb="13" eb="17">
      <t>シカイシ</t>
    </rPh>
    <rPh sb="28" eb="30">
      <t>ゲンゴ</t>
    </rPh>
    <rPh sb="30" eb="32">
      <t>チョウカク</t>
    </rPh>
    <rPh sb="32" eb="33">
      <t>シ</t>
    </rPh>
    <rPh sb="77" eb="79">
      <t>ケイコウ</t>
    </rPh>
    <rPh sb="82" eb="84">
      <t>ショクジ</t>
    </rPh>
    <rPh sb="85" eb="87">
      <t>セッシュ</t>
    </rPh>
    <rPh sb="88" eb="89">
      <t>スス</t>
    </rPh>
    <phoneticPr fontId="4"/>
  </si>
  <si>
    <t>経口移行計画を作成したのち、入所者又はその家族に説明し、同意を得ていますか。</t>
    <rPh sb="2" eb="4">
      <t>イコウ</t>
    </rPh>
    <rPh sb="14" eb="17">
      <t>ニュウショシャ</t>
    </rPh>
    <rPh sb="17" eb="18">
      <t>マタ</t>
    </rPh>
    <phoneticPr fontId="4"/>
  </si>
  <si>
    <t>経口移行計画に基づき管理栄養士又は栄養士が行う栄養管理及び言語聴覚士又は看護職員が行う支援が、当該計画が作成され、入所者又はその家族に説明し、同意を得られた日から起算して180日以内の期間に限り、算定していますか。</t>
    <rPh sb="0" eb="2">
      <t>ケイコウ</t>
    </rPh>
    <rPh sb="2" eb="4">
      <t>イコウ</t>
    </rPh>
    <rPh sb="4" eb="6">
      <t>ケイカク</t>
    </rPh>
    <rPh sb="7" eb="8">
      <t>モト</t>
    </rPh>
    <rPh sb="10" eb="12">
      <t>カンリ</t>
    </rPh>
    <rPh sb="12" eb="15">
      <t>エイヨウシ</t>
    </rPh>
    <rPh sb="15" eb="16">
      <t>マタ</t>
    </rPh>
    <rPh sb="17" eb="20">
      <t>エイヨウシ</t>
    </rPh>
    <rPh sb="21" eb="22">
      <t>オコナ</t>
    </rPh>
    <rPh sb="23" eb="25">
      <t>エイヨウ</t>
    </rPh>
    <rPh sb="25" eb="27">
      <t>カンリ</t>
    </rPh>
    <rPh sb="27" eb="28">
      <t>オヨ</t>
    </rPh>
    <rPh sb="29" eb="31">
      <t>ゲンゴ</t>
    </rPh>
    <rPh sb="31" eb="33">
      <t>チョウカク</t>
    </rPh>
    <rPh sb="33" eb="34">
      <t>シ</t>
    </rPh>
    <rPh sb="34" eb="35">
      <t>マタ</t>
    </rPh>
    <rPh sb="36" eb="38">
      <t>カンゴ</t>
    </rPh>
    <rPh sb="38" eb="40">
      <t>ショクイン</t>
    </rPh>
    <rPh sb="41" eb="42">
      <t>オコナ</t>
    </rPh>
    <rPh sb="43" eb="45">
      <t>シエン</t>
    </rPh>
    <phoneticPr fontId="4"/>
  </si>
  <si>
    <t>入所者の口腔の状態に応じて、介護支援専門員を通じて主治の歯科医師への情報提供を実施するなどの適切な措置を講じている。</t>
    <rPh sb="0" eb="3">
      <t>ニュウショシャ</t>
    </rPh>
    <rPh sb="4" eb="6">
      <t>コウクウ</t>
    </rPh>
    <rPh sb="7" eb="9">
      <t>ジョウタイ</t>
    </rPh>
    <rPh sb="10" eb="11">
      <t>オウ</t>
    </rPh>
    <rPh sb="14" eb="16">
      <t>カイゴ</t>
    </rPh>
    <rPh sb="16" eb="18">
      <t>シエン</t>
    </rPh>
    <rPh sb="18" eb="21">
      <t>センモンイン</t>
    </rPh>
    <rPh sb="22" eb="23">
      <t>ツウ</t>
    </rPh>
    <rPh sb="25" eb="27">
      <t>カズヤ</t>
    </rPh>
    <rPh sb="28" eb="30">
      <t>シカ</t>
    </rPh>
    <rPh sb="30" eb="32">
      <t>イシ</t>
    </rPh>
    <rPh sb="34" eb="36">
      <t>ジョウホウ</t>
    </rPh>
    <rPh sb="36" eb="38">
      <t>テイキョウ</t>
    </rPh>
    <rPh sb="39" eb="41">
      <t>ジッシ</t>
    </rPh>
    <rPh sb="46" eb="48">
      <t>テキセツ</t>
    </rPh>
    <rPh sb="49" eb="51">
      <t>ソチ</t>
    </rPh>
    <rPh sb="52" eb="53">
      <t>コウ</t>
    </rPh>
    <phoneticPr fontId="4"/>
  </si>
  <si>
    <t>現に経口により食事を摂取する者であって、摂食機能障害を有し、水飲みテスト、頸部聴診法、造影撮影、内視鏡検査等により誤嚥が認められる入所者ですか。</t>
    <rPh sb="27" eb="28">
      <t>ユウ</t>
    </rPh>
    <rPh sb="48" eb="51">
      <t>ナイシキョウ</t>
    </rPh>
    <rPh sb="51" eb="53">
      <t>ケンサ</t>
    </rPh>
    <rPh sb="65" eb="68">
      <t>ニュウショシャ</t>
    </rPh>
    <phoneticPr fontId="4"/>
  </si>
  <si>
    <t>入所者の摂食・嚥下機能が医師の診断により適切に評価されていますか。</t>
    <rPh sb="0" eb="3">
      <t>ニュウショシャ</t>
    </rPh>
    <rPh sb="4" eb="6">
      <t>セッショク</t>
    </rPh>
    <rPh sb="7" eb="9">
      <t>エンゲ</t>
    </rPh>
    <rPh sb="9" eb="11">
      <t>キノウ</t>
    </rPh>
    <rPh sb="12" eb="14">
      <t>イシ</t>
    </rPh>
    <rPh sb="15" eb="17">
      <t>シンダン</t>
    </rPh>
    <rPh sb="20" eb="22">
      <t>テキセツ</t>
    </rPh>
    <rPh sb="23" eb="25">
      <t>ヒョウカ</t>
    </rPh>
    <phoneticPr fontId="4"/>
  </si>
  <si>
    <t>医師又は歯科医師の指示に基づき、医師、歯科医師、管理栄養士、看護師、介護支援専門員その他の職種の者が共同して、問１の入所者の栄養管理をするための食事の観察及び会議等（以下「食事の観察及び会議等」という。）を行っていますか。</t>
    <rPh sb="2" eb="3">
      <t>マタ</t>
    </rPh>
    <rPh sb="4" eb="6">
      <t>シカ</t>
    </rPh>
    <rPh sb="6" eb="8">
      <t>イシ</t>
    </rPh>
    <rPh sb="19" eb="23">
      <t>シカイシ</t>
    </rPh>
    <rPh sb="55" eb="56">
      <t>トイ</t>
    </rPh>
    <rPh sb="62" eb="64">
      <t>エイヨウ</t>
    </rPh>
    <rPh sb="64" eb="66">
      <t>カンリ</t>
    </rPh>
    <rPh sb="72" eb="74">
      <t>ショクジ</t>
    </rPh>
    <rPh sb="75" eb="77">
      <t>カンサツ</t>
    </rPh>
    <rPh sb="77" eb="78">
      <t>オヨ</t>
    </rPh>
    <rPh sb="79" eb="82">
      <t>カイギトウ</t>
    </rPh>
    <rPh sb="83" eb="85">
      <t>イカ</t>
    </rPh>
    <rPh sb="103" eb="104">
      <t>オコナ</t>
    </rPh>
    <phoneticPr fontId="4"/>
  </si>
  <si>
    <t>医師又は歯科医師の指示に基づき、医師、歯科医師（歯科医師が指示を行う場合は、当該指示を受ける管理栄養士等が医師の指導を受けている場合に限る。）、管理栄養士、看護師、介護支援専門員その他の職種の者が共同して、入所者の栄養管理をするための食事の観察及び会議等を行い、問１の入所者ごとに経口による継続的な食事の摂取を進めるための特別な管理の方法を示した経口維持計画（以下「経口維持計画」という。）を作成していますか。</t>
    <rPh sb="2" eb="3">
      <t>マタ</t>
    </rPh>
    <rPh sb="4" eb="6">
      <t>シカ</t>
    </rPh>
    <rPh sb="6" eb="8">
      <t>イシ</t>
    </rPh>
    <rPh sb="19" eb="23">
      <t>シカイシ</t>
    </rPh>
    <rPh sb="24" eb="26">
      <t>シカ</t>
    </rPh>
    <rPh sb="26" eb="28">
      <t>イシ</t>
    </rPh>
    <rPh sb="29" eb="31">
      <t>シジ</t>
    </rPh>
    <rPh sb="32" eb="33">
      <t>オコナ</t>
    </rPh>
    <rPh sb="34" eb="36">
      <t>バアイ</t>
    </rPh>
    <rPh sb="38" eb="40">
      <t>トウガイ</t>
    </rPh>
    <rPh sb="40" eb="42">
      <t>シジ</t>
    </rPh>
    <rPh sb="43" eb="44">
      <t>ウ</t>
    </rPh>
    <rPh sb="46" eb="48">
      <t>カンリ</t>
    </rPh>
    <rPh sb="48" eb="51">
      <t>エイヨウシ</t>
    </rPh>
    <rPh sb="51" eb="52">
      <t>トウ</t>
    </rPh>
    <rPh sb="53" eb="55">
      <t>イシ</t>
    </rPh>
    <rPh sb="56" eb="58">
      <t>シドウ</t>
    </rPh>
    <rPh sb="59" eb="60">
      <t>ウ</t>
    </rPh>
    <rPh sb="64" eb="66">
      <t>バアイ</t>
    </rPh>
    <rPh sb="67" eb="68">
      <t>カギ</t>
    </rPh>
    <rPh sb="103" eb="106">
      <t>ニュウショシャ</t>
    </rPh>
    <rPh sb="107" eb="109">
      <t>エイヨウ</t>
    </rPh>
    <rPh sb="109" eb="111">
      <t>カンリ</t>
    </rPh>
    <rPh sb="117" eb="119">
      <t>ショクジ</t>
    </rPh>
    <rPh sb="120" eb="122">
      <t>カンサツ</t>
    </rPh>
    <rPh sb="122" eb="123">
      <t>オヨ</t>
    </rPh>
    <rPh sb="124" eb="126">
      <t>カイギ</t>
    </rPh>
    <rPh sb="126" eb="127">
      <t>トウ</t>
    </rPh>
    <rPh sb="128" eb="129">
      <t>オコナ</t>
    </rPh>
    <rPh sb="131" eb="132">
      <t>トイ</t>
    </rPh>
    <rPh sb="134" eb="136">
      <t>ニュウショ</t>
    </rPh>
    <rPh sb="140" eb="142">
      <t>ケイコウ</t>
    </rPh>
    <rPh sb="145" eb="148">
      <t>ケイゾクテキ</t>
    </rPh>
    <rPh sb="149" eb="151">
      <t>ショクジ</t>
    </rPh>
    <rPh sb="152" eb="154">
      <t>セッシュ</t>
    </rPh>
    <rPh sb="155" eb="156">
      <t>スス</t>
    </rPh>
    <rPh sb="161" eb="163">
      <t>トクベツ</t>
    </rPh>
    <rPh sb="164" eb="166">
      <t>カンリ</t>
    </rPh>
    <rPh sb="167" eb="169">
      <t>ホウホウ</t>
    </rPh>
    <rPh sb="170" eb="171">
      <t>シメ</t>
    </rPh>
    <rPh sb="180" eb="182">
      <t>イカ</t>
    </rPh>
    <phoneticPr fontId="4"/>
  </si>
  <si>
    <t>協力歯科医療機関を定めている介護医療院で、経口維持加算(Ⅰ)を算定していますか。</t>
    <rPh sb="2" eb="4">
      <t>シカ</t>
    </rPh>
    <rPh sb="16" eb="18">
      <t>イリョウ</t>
    </rPh>
    <rPh sb="18" eb="19">
      <t>イン</t>
    </rPh>
    <phoneticPr fontId="4"/>
  </si>
  <si>
    <t>入所者の経口による継続的な食事の摂取を支援するための食事の観察及び会議等の実施及び経口維持計画の作成に、医師（配置医師を除く。）、歯科医師、歯科衛生士又は言語聴覚士のいずれか１名以上が加わっていいますか。</t>
    <rPh sb="0" eb="3">
      <t>ニュウショシャ</t>
    </rPh>
    <rPh sb="4" eb="6">
      <t>ケイコウ</t>
    </rPh>
    <rPh sb="9" eb="12">
      <t>ケイゾクテキ</t>
    </rPh>
    <rPh sb="13" eb="15">
      <t>ショクジ</t>
    </rPh>
    <rPh sb="16" eb="18">
      <t>セッシュ</t>
    </rPh>
    <rPh sb="19" eb="21">
      <t>シエン</t>
    </rPh>
    <rPh sb="27" eb="28">
      <t>ジ</t>
    </rPh>
    <phoneticPr fontId="4"/>
  </si>
  <si>
    <t>当該歯科衛生士は、入所者の口腔の状態により医療保険における対応が必要となる場合には、適切な歯科医療サービスが提供されるよう当該歯科医師及び当該施設の介護職員等への情報提供を的確に行っていますか。</t>
    <rPh sb="9" eb="12">
      <t>ニュウショシャ</t>
    </rPh>
    <phoneticPr fontId="4"/>
  </si>
  <si>
    <t>　3　作業療法　</t>
    <phoneticPr fontId="4"/>
  </si>
  <si>
    <t>作業療法は、1人の作業療法士が１人の入所者等に対して重点的に個別的訓練を行うことが必要と認められる場合に、作業療法士と入所者等が１対１で20分以上実施したものについて算定していますか。</t>
    <rPh sb="7" eb="8">
      <t>ヒト</t>
    </rPh>
    <rPh sb="9" eb="11">
      <t>サギョウ</t>
    </rPh>
    <rPh sb="11" eb="14">
      <t>リョウホウシ</t>
    </rPh>
    <rPh sb="15" eb="17">
      <t>ヒトリ</t>
    </rPh>
    <rPh sb="18" eb="22">
      <t>ニュウショシャトウ</t>
    </rPh>
    <rPh sb="23" eb="24">
      <t>タイ</t>
    </rPh>
    <rPh sb="26" eb="29">
      <t>ジュウテンテキ</t>
    </rPh>
    <rPh sb="30" eb="33">
      <t>コベツテキ</t>
    </rPh>
    <rPh sb="33" eb="35">
      <t>クンレン</t>
    </rPh>
    <rPh sb="36" eb="37">
      <t>オコナ</t>
    </rPh>
    <rPh sb="41" eb="43">
      <t>ヒツヨウ</t>
    </rPh>
    <rPh sb="44" eb="45">
      <t>ミト</t>
    </rPh>
    <rPh sb="49" eb="51">
      <t>バアイ</t>
    </rPh>
    <rPh sb="53" eb="55">
      <t>サギョウ</t>
    </rPh>
    <rPh sb="55" eb="58">
      <t>リョウホウシ</t>
    </rPh>
    <rPh sb="59" eb="63">
      <t>ニュウショシャトウ</t>
    </rPh>
    <rPh sb="65" eb="66">
      <t>タイ</t>
    </rPh>
    <rPh sb="70" eb="73">
      <t>フンイジョウ</t>
    </rPh>
    <phoneticPr fontId="4"/>
  </si>
  <si>
    <t>作業療法開始時及びその後３か月に１回以上、入所者等に対して作業療法実施計画の内容を説明していますか。</t>
    <rPh sb="21" eb="25">
      <t>ニュウショシャトウ</t>
    </rPh>
    <phoneticPr fontId="4"/>
  </si>
  <si>
    <t>　4　言語聴覚療法　</t>
    <phoneticPr fontId="4"/>
  </si>
  <si>
    <t>言語聴覚療法は、入所者等に対して重点的に個別的訓練を行うことが必要と認められる場合に、専用の言語療法室等で、言語聴覚士と入所者等が１対１で20分以上訓練を行ったものについて算定していますか。</t>
    <rPh sb="8" eb="12">
      <t>ニュウショシャトウ</t>
    </rPh>
    <rPh sb="13" eb="14">
      <t>タイ</t>
    </rPh>
    <rPh sb="43" eb="45">
      <t>センヨウ</t>
    </rPh>
    <rPh sb="46" eb="48">
      <t>ゲンゴ</t>
    </rPh>
    <rPh sb="48" eb="50">
      <t>リョウホウ</t>
    </rPh>
    <rPh sb="50" eb="51">
      <t>シツ</t>
    </rPh>
    <rPh sb="51" eb="52">
      <t>トウ</t>
    </rPh>
    <rPh sb="54" eb="56">
      <t>ゲンゴ</t>
    </rPh>
    <rPh sb="56" eb="58">
      <t>チョウカク</t>
    </rPh>
    <rPh sb="58" eb="59">
      <t>シ</t>
    </rPh>
    <rPh sb="60" eb="64">
      <t>ニュウショシャトウ</t>
    </rPh>
    <rPh sb="66" eb="67">
      <t>タイ</t>
    </rPh>
    <rPh sb="71" eb="74">
      <t>フンイジョウ</t>
    </rPh>
    <rPh sb="74" eb="76">
      <t>クンレン</t>
    </rPh>
    <rPh sb="77" eb="78">
      <t>オコナ</t>
    </rPh>
    <phoneticPr fontId="4"/>
  </si>
  <si>
    <t>言語聴覚療法開始時及びその後３か月に１回以上入所者等に対して言語聴覚療法実施計画の内容を説明していますか。</t>
    <rPh sb="22" eb="26">
      <t>ニュウショシャトウ</t>
    </rPh>
    <phoneticPr fontId="4"/>
  </si>
  <si>
    <t>車椅子、歩行器・杖等を使用する入所者等が容易かつ安全に出入り可能な、遮音等に配慮した集団コミュニケーション療法室が１室以上ありますか。</t>
    <rPh sb="0" eb="3">
      <t>クルマイス</t>
    </rPh>
    <rPh sb="4" eb="6">
      <t>ホコウ</t>
    </rPh>
    <rPh sb="6" eb="7">
      <t>キ</t>
    </rPh>
    <rPh sb="8" eb="9">
      <t>ツエ</t>
    </rPh>
    <rPh sb="9" eb="10">
      <t>トウ</t>
    </rPh>
    <rPh sb="11" eb="13">
      <t>シヨウ</t>
    </rPh>
    <rPh sb="15" eb="19">
      <t>ニュウショシャトウ</t>
    </rPh>
    <rPh sb="20" eb="22">
      <t>ヨウイ</t>
    </rPh>
    <rPh sb="24" eb="26">
      <t>アンゼン</t>
    </rPh>
    <rPh sb="27" eb="29">
      <t>デイリ</t>
    </rPh>
    <rPh sb="30" eb="32">
      <t>カノウ</t>
    </rPh>
    <rPh sb="34" eb="36">
      <t>シャオン</t>
    </rPh>
    <rPh sb="36" eb="37">
      <t>トウ</t>
    </rPh>
    <rPh sb="38" eb="40">
      <t>ハイリョ</t>
    </rPh>
    <rPh sb="42" eb="44">
      <t>シュウダン</t>
    </rPh>
    <rPh sb="53" eb="55">
      <t>リョウホウ</t>
    </rPh>
    <rPh sb="55" eb="56">
      <t>シツ</t>
    </rPh>
    <rPh sb="58" eb="59">
      <t>シツ</t>
    </rPh>
    <rPh sb="59" eb="61">
      <t>イジョウ</t>
    </rPh>
    <phoneticPr fontId="4"/>
  </si>
  <si>
    <t>失語症、構音障害、難聴に伴う聴覚・言語機能の障害又は人工内耳埋込術等の言語聴覚機能に障害を持つ複数の入所者等に対し、集団で言語機能または聴覚機能に係る訓練を行った場合に算定していますか。</t>
    <rPh sb="0" eb="3">
      <t>シツゴショウ</t>
    </rPh>
    <rPh sb="4" eb="8">
      <t>コウオンショウガイ</t>
    </rPh>
    <rPh sb="9" eb="11">
      <t>ナンチョウ</t>
    </rPh>
    <rPh sb="12" eb="13">
      <t>トモナ</t>
    </rPh>
    <rPh sb="14" eb="16">
      <t>チョウカク</t>
    </rPh>
    <rPh sb="17" eb="19">
      <t>ゲンゴ</t>
    </rPh>
    <rPh sb="19" eb="21">
      <t>キノウ</t>
    </rPh>
    <rPh sb="22" eb="24">
      <t>ショウガイ</t>
    </rPh>
    <rPh sb="24" eb="25">
      <t>マタ</t>
    </rPh>
    <rPh sb="26" eb="28">
      <t>ジンコウ</t>
    </rPh>
    <rPh sb="28" eb="30">
      <t>ナイジ</t>
    </rPh>
    <rPh sb="30" eb="32">
      <t>ウメコミ</t>
    </rPh>
    <rPh sb="32" eb="33">
      <t>ジュツ</t>
    </rPh>
    <rPh sb="33" eb="34">
      <t>トウ</t>
    </rPh>
    <rPh sb="35" eb="37">
      <t>ゲンゴ</t>
    </rPh>
    <rPh sb="37" eb="39">
      <t>チョウカク</t>
    </rPh>
    <rPh sb="39" eb="41">
      <t>キノウ</t>
    </rPh>
    <rPh sb="42" eb="44">
      <t>ショウガイ</t>
    </rPh>
    <rPh sb="45" eb="46">
      <t>モ</t>
    </rPh>
    <rPh sb="47" eb="49">
      <t>フクスウ</t>
    </rPh>
    <rPh sb="50" eb="53">
      <t>ニュウショシャ</t>
    </rPh>
    <rPh sb="53" eb="54">
      <t>トウ</t>
    </rPh>
    <rPh sb="55" eb="56">
      <t>タイ</t>
    </rPh>
    <rPh sb="58" eb="60">
      <t>シュウダン</t>
    </rPh>
    <rPh sb="61" eb="63">
      <t>ゲンゴ</t>
    </rPh>
    <rPh sb="63" eb="65">
      <t>キノウ</t>
    </rPh>
    <rPh sb="68" eb="70">
      <t>チョウカク</t>
    </rPh>
    <rPh sb="70" eb="72">
      <t>キノウ</t>
    </rPh>
    <rPh sb="73" eb="74">
      <t>カカ</t>
    </rPh>
    <rPh sb="75" eb="77">
      <t>クンレン</t>
    </rPh>
    <rPh sb="78" eb="79">
      <t>オコナ</t>
    </rPh>
    <rPh sb="81" eb="83">
      <t>バアイ</t>
    </rPh>
    <rPh sb="84" eb="86">
      <t>サンテイ</t>
    </rPh>
    <phoneticPr fontId="4"/>
  </si>
  <si>
    <t>集団コミュニケーション療法開始時及びその後３か月に１回以上入所者等に対して作業療法実施計画の内容を説明していますか。</t>
    <rPh sb="29" eb="32">
      <t>ニュウショシャ</t>
    </rPh>
    <rPh sb="32" eb="33">
      <t>トウ</t>
    </rPh>
    <phoneticPr fontId="4"/>
  </si>
  <si>
    <t>入所者に対し、医師又は医師の指示を受けた理学療法士、作業療法士又は言語聴覚士が行った理学療法、作業療法、言語聴覚療法又は摂食機能療法ですか。</t>
    <rPh sb="0" eb="3">
      <t>ニュウショシャ</t>
    </rPh>
    <rPh sb="4" eb="5">
      <t>タイ</t>
    </rPh>
    <phoneticPr fontId="4"/>
  </si>
  <si>
    <t>行われたリハビリテーションは、その入所した日から起算して3月以内の期間に集中的に実施されたものですか。</t>
    <phoneticPr fontId="4"/>
  </si>
  <si>
    <t>集中的なリハビリテーションは、１週につき概ね３日以上実施していますか。</t>
    <rPh sb="0" eb="3">
      <t>シュウチュウテキ</t>
    </rPh>
    <phoneticPr fontId="4"/>
  </si>
  <si>
    <t>理学療法、作業療法、言語聴覚療法又は摂食機能療法を算定している入所者ではないですか。</t>
    <rPh sb="0" eb="2">
      <t>リガク</t>
    </rPh>
    <rPh sb="2" eb="4">
      <t>リョウホウ</t>
    </rPh>
    <rPh sb="5" eb="7">
      <t>サギョウ</t>
    </rPh>
    <rPh sb="7" eb="9">
      <t>リョウホウ</t>
    </rPh>
    <rPh sb="10" eb="12">
      <t>ゲンゴ</t>
    </rPh>
    <rPh sb="12" eb="14">
      <t>チョウカク</t>
    </rPh>
    <rPh sb="14" eb="16">
      <t>リョウホウ</t>
    </rPh>
    <rPh sb="16" eb="17">
      <t>マタ</t>
    </rPh>
    <rPh sb="18" eb="20">
      <t>セッショク</t>
    </rPh>
    <rPh sb="20" eb="22">
      <t>キノウ</t>
    </rPh>
    <rPh sb="22" eb="24">
      <t>リョウホウ</t>
    </rPh>
    <rPh sb="32" eb="33">
      <t>ショ</t>
    </rPh>
    <phoneticPr fontId="4"/>
  </si>
  <si>
    <r>
      <t xml:space="preserve">当該入所者は過去３月間に、貴介護医療院に入所したことはないですか。
</t>
    </r>
    <r>
      <rPr>
        <sz val="9"/>
        <rFont val="ＭＳ Ｐ明朝"/>
        <family val="1"/>
        <charset val="128"/>
      </rPr>
      <t>（注)厚生労働省「介護サービス関係Ｑ＆Ａ」(平成24年6月1日老健局総務課介護保険指導室事務連絡)問1421
　　　＊①、②に該当する場合は○
①当該加算の算定途中に別の医療機関に入院したため、退院となった後に同じ施設に再入院した場合、再入院時には、当該加算を算定すべきだった３ヶ月の残りの期間については、当該加算を再度算定することができる。
② 当該加算の算定途中又は終了後３ヶ月に満たない期間に４週間以上の入院後に同じ施設に再入院した場合であって、短期集中リハビリテーションの必要性が認められる者に限り、当該加算を再度算定することができる。</t>
    </r>
    <rPh sb="3" eb="4">
      <t>ショ</t>
    </rPh>
    <rPh sb="13" eb="14">
      <t>キ</t>
    </rPh>
    <rPh sb="18" eb="19">
      <t>イン</t>
    </rPh>
    <rPh sb="21" eb="22">
      <t>ショ</t>
    </rPh>
    <rPh sb="35" eb="36">
      <t>チュウ</t>
    </rPh>
    <rPh sb="97" eb="99">
      <t>ガイトウ</t>
    </rPh>
    <rPh sb="101" eb="103">
      <t>バアイ</t>
    </rPh>
    <rPh sb="107" eb="109">
      <t>トウガイ</t>
    </rPh>
    <rPh sb="159" eb="161">
      <t>トウガイ</t>
    </rPh>
    <rPh sb="187" eb="189">
      <t>トウガイ</t>
    </rPh>
    <rPh sb="208" eb="210">
      <t>トウガイ</t>
    </rPh>
    <rPh sb="260" eb="262">
      <t>タンキ</t>
    </rPh>
    <rPh sb="288" eb="290">
      <t>トウガイ</t>
    </rPh>
    <phoneticPr fontId="4"/>
  </si>
  <si>
    <t>認知症であると医師が判断した者であって、リハビリテーションによって生活機能の改善が見込まれるものに対し、入所した日から起算して３月以内の期間に、個別に行った集中的なリハビリテーションですか。</t>
    <rPh sb="14" eb="15">
      <t>モノ</t>
    </rPh>
    <rPh sb="53" eb="54">
      <t>ショ</t>
    </rPh>
    <rPh sb="68" eb="70">
      <t>キカン</t>
    </rPh>
    <rPh sb="72" eb="74">
      <t>コベツ</t>
    </rPh>
    <rPh sb="75" eb="76">
      <t>オコナ</t>
    </rPh>
    <rPh sb="78" eb="80">
      <t>シュウチュウ</t>
    </rPh>
    <rPh sb="80" eb="81">
      <t>テキ</t>
    </rPh>
    <phoneticPr fontId="4"/>
  </si>
  <si>
    <t>1人の医師又は医師の指示を受けた理学療法士、作業療法士若しくは言語聴覚士が１人の入所者に対して行ったリハビリテーションですか。</t>
    <rPh sb="0" eb="2">
      <t>ヒトリ</t>
    </rPh>
    <rPh sb="3" eb="5">
      <t>イシ</t>
    </rPh>
    <rPh sb="5" eb="6">
      <t>マタ</t>
    </rPh>
    <rPh sb="7" eb="9">
      <t>イシ</t>
    </rPh>
    <rPh sb="10" eb="12">
      <t>シジ</t>
    </rPh>
    <rPh sb="13" eb="14">
      <t>ウ</t>
    </rPh>
    <rPh sb="16" eb="18">
      <t>リガク</t>
    </rPh>
    <rPh sb="18" eb="20">
      <t>リョウホウ</t>
    </rPh>
    <rPh sb="20" eb="21">
      <t>シ</t>
    </rPh>
    <rPh sb="22" eb="24">
      <t>サギョウ</t>
    </rPh>
    <rPh sb="24" eb="26">
      <t>リョウホウ</t>
    </rPh>
    <rPh sb="26" eb="27">
      <t>シ</t>
    </rPh>
    <rPh sb="27" eb="28">
      <t>モ</t>
    </rPh>
    <rPh sb="31" eb="33">
      <t>ゲンゴ</t>
    </rPh>
    <rPh sb="33" eb="35">
      <t>チョウカク</t>
    </rPh>
    <rPh sb="35" eb="36">
      <t>シ</t>
    </rPh>
    <rPh sb="38" eb="39">
      <t>ニン</t>
    </rPh>
    <rPh sb="40" eb="43">
      <t>ニュウショシャ</t>
    </rPh>
    <rPh sb="44" eb="45">
      <t>タイ</t>
    </rPh>
    <rPh sb="47" eb="48">
      <t>オコナ</t>
    </rPh>
    <phoneticPr fontId="4"/>
  </si>
  <si>
    <t>入所者に対して、個別に20分以上実施した場合に算定していますか。</t>
    <rPh sb="0" eb="3">
      <t>ニュウショシャ</t>
    </rPh>
    <rPh sb="4" eb="5">
      <t>タイ</t>
    </rPh>
    <rPh sb="8" eb="10">
      <t>コベツ</t>
    </rPh>
    <rPh sb="13" eb="16">
      <t>フンイジョウ</t>
    </rPh>
    <rPh sb="16" eb="18">
      <t>ジッシ</t>
    </rPh>
    <rPh sb="20" eb="22">
      <t>バアイ</t>
    </rPh>
    <rPh sb="23" eb="25">
      <t>サンテイ</t>
    </rPh>
    <phoneticPr fontId="4"/>
  </si>
  <si>
    <t>当該入所者は過去３月間に、当該リハビリテーション加算を算定していないですか。（算定していない場合「○」）</t>
    <rPh sb="3" eb="4">
      <t>ショ</t>
    </rPh>
    <rPh sb="24" eb="26">
      <t>カサン</t>
    </rPh>
    <rPh sb="27" eb="29">
      <t>サンテイ</t>
    </rPh>
    <rPh sb="39" eb="41">
      <t>サンテイ</t>
    </rPh>
    <rPh sb="46" eb="48">
      <t>バアイ</t>
    </rPh>
    <phoneticPr fontId="4"/>
  </si>
  <si>
    <t>入所者総数のうち、介護を必要とする認知症の対象者（日常生活自立度ランクⅢ以上の者）の割合が５割以上ですか。</t>
    <rPh sb="0" eb="3">
      <t>ニュウショシャ</t>
    </rPh>
    <rPh sb="3" eb="5">
      <t>ソウスウ</t>
    </rPh>
    <rPh sb="9" eb="11">
      <t>カイゴ</t>
    </rPh>
    <rPh sb="12" eb="14">
      <t>ヒツヨウ</t>
    </rPh>
    <rPh sb="17" eb="19">
      <t>ニンチ</t>
    </rPh>
    <rPh sb="19" eb="20">
      <t>ショウ</t>
    </rPh>
    <rPh sb="21" eb="24">
      <t>タイショウシャ</t>
    </rPh>
    <rPh sb="25" eb="27">
      <t>ニチジョウ</t>
    </rPh>
    <rPh sb="27" eb="29">
      <t>セイカツ</t>
    </rPh>
    <rPh sb="29" eb="31">
      <t>ジリツ</t>
    </rPh>
    <rPh sb="31" eb="32">
      <t>ド</t>
    </rPh>
    <rPh sb="36" eb="38">
      <t>イジョウ</t>
    </rPh>
    <rPh sb="39" eb="40">
      <t>モノ</t>
    </rPh>
    <rPh sb="42" eb="44">
      <t>ワリアイ</t>
    </rPh>
    <rPh sb="46" eb="47">
      <t>ワリ</t>
    </rPh>
    <rPh sb="47" eb="49">
      <t>イジョウ</t>
    </rPh>
    <phoneticPr fontId="4"/>
  </si>
  <si>
    <t>入所後速やかに退所に向けた施設サービス計画を策定し、当該入所者の「認知症の行動・心理症状」が安定した際には速やかに在宅復帰が可能となるようにしていますか。</t>
    <rPh sb="1" eb="2">
      <t>ショ</t>
    </rPh>
    <rPh sb="8" eb="9">
      <t>ショ</t>
    </rPh>
    <rPh sb="28" eb="30">
      <t>ニュウショ</t>
    </rPh>
    <phoneticPr fontId="4"/>
  </si>
  <si>
    <r>
      <t xml:space="preserve">次に掲げる者が、直接、当該施設へ入所した場合には算定していませんか。
</t>
    </r>
    <r>
      <rPr>
        <sz val="9"/>
        <rFont val="ＭＳ Ｐ明朝"/>
        <family val="1"/>
        <charset val="128"/>
      </rPr>
      <t>ａ 病院又は診療所に入院中の者
ｂ 介護保険施設又は地域密着型介護老人福祉施設に入院中又は入所中の者
ｃ 短期入所生活介護、短期入所療養介護、特定施設入居者生活介護、短期利用特定施設入居者生活介護、認知症対応型共同生活介護、短期利用共同生活介護、地域密着型特定施設入居者生活介護及び地域密着型短期利用特定施設入居者生活介護を利用中の者</t>
    </r>
    <rPh sb="17" eb="18">
      <t>ショ</t>
    </rPh>
    <phoneticPr fontId="4"/>
  </si>
  <si>
    <t>当該入所者が入所前１月の間に、当該介護医療院に入所したことがない場合及び過去１月の間に当該加算（他サービスを含む）を算定したことがない場合に限り算定していますか。</t>
    <rPh sb="2" eb="4">
      <t>ニュウショ</t>
    </rPh>
    <rPh sb="7" eb="8">
      <t>ショ</t>
    </rPh>
    <rPh sb="17" eb="22">
      <t>カイゴイリョウイン</t>
    </rPh>
    <rPh sb="24" eb="25">
      <t>ショ</t>
    </rPh>
    <phoneticPr fontId="4"/>
  </si>
  <si>
    <t>緊急受け入れに対応するため、居宅介護支援事業所や近隣の他事業所との情報共有に努め、緊急的な利用ニーズの調整を行うための窓口を明確化していますか。</t>
    <rPh sb="0" eb="2">
      <t>キンキュウ</t>
    </rPh>
    <rPh sb="2" eb="3">
      <t>ウ</t>
    </rPh>
    <rPh sb="4" eb="5">
      <t>イ</t>
    </rPh>
    <rPh sb="7" eb="9">
      <t>タイオウ</t>
    </rPh>
    <phoneticPr fontId="4"/>
  </si>
  <si>
    <t>入所者に対し専門的な診療が必要となった場合において、当該入所者に対し病院又は診療所において当該診療が行われた場合、所定単位数に代えて１日につき362単位を算定していますか。</t>
    <rPh sb="1" eb="2">
      <t>ショ</t>
    </rPh>
    <rPh sb="28" eb="30">
      <t>ニュウショ</t>
    </rPh>
    <rPh sb="74" eb="76">
      <t>タンイ</t>
    </rPh>
    <phoneticPr fontId="4"/>
  </si>
  <si>
    <t>月平均の入所者等が運営規程に定められている定員を超過したことがありますか。
（超過していない場合は「○」）</t>
    <rPh sb="5" eb="6">
      <t>ショ</t>
    </rPh>
    <rPh sb="39" eb="41">
      <t>チョウカ</t>
    </rPh>
    <rPh sb="46" eb="48">
      <t>バアイ</t>
    </rPh>
    <phoneticPr fontId="4"/>
  </si>
  <si>
    <t>１割を超えて減少した場合は翌月から、解消月まで各サービス費の所定単位数の70/100に減算していますか。1割の範囲内で減少した場合には、その翌々月から解消月まで各サービス費の所定単位数の70/100に減算していますか。</t>
    <rPh sb="13" eb="15">
      <t>ヨクゲツ</t>
    </rPh>
    <rPh sb="53" eb="54">
      <t>ワリ</t>
    </rPh>
    <rPh sb="55" eb="58">
      <t>ハンイナイ</t>
    </rPh>
    <rPh sb="59" eb="61">
      <t>ゲンショウ</t>
    </rPh>
    <rPh sb="63" eb="65">
      <t>バアイ</t>
    </rPh>
    <rPh sb="70" eb="73">
      <t>ヨクヨクヅキ</t>
    </rPh>
    <phoneticPr fontId="4"/>
  </si>
  <si>
    <t>所定単位数の70/100に減算していますか</t>
    <phoneticPr fontId="4"/>
  </si>
  <si>
    <t>療養室に隣接する廊下の幅が、内法による測定で、１．８メートル以上である。</t>
    <rPh sb="0" eb="2">
      <t>リョウヨウ</t>
    </rPh>
    <rPh sb="2" eb="3">
      <t>シツ</t>
    </rPh>
    <rPh sb="4" eb="6">
      <t>リンセツ</t>
    </rPh>
    <rPh sb="8" eb="10">
      <t>ロウカ</t>
    </rPh>
    <rPh sb="11" eb="12">
      <t>ハバ</t>
    </rPh>
    <rPh sb="14" eb="15">
      <t>ナイ</t>
    </rPh>
    <rPh sb="15" eb="16">
      <t>ポウ</t>
    </rPh>
    <rPh sb="19" eb="21">
      <t>ソクテイ</t>
    </rPh>
    <rPh sb="30" eb="32">
      <t>イジョウ</t>
    </rPh>
    <phoneticPr fontId="4"/>
  </si>
  <si>
    <t>療養室に係る床面積の合計を入所定員で除した数は８以上である。</t>
    <rPh sb="0" eb="2">
      <t>リョウヨウ</t>
    </rPh>
    <rPh sb="2" eb="3">
      <t>シツ</t>
    </rPh>
    <rPh sb="4" eb="5">
      <t>カカ</t>
    </rPh>
    <rPh sb="6" eb="9">
      <t>ユカメンセキ</t>
    </rPh>
    <rPh sb="10" eb="12">
      <t>ゴウケイ</t>
    </rPh>
    <rPh sb="13" eb="15">
      <t>ニュウショ</t>
    </rPh>
    <rPh sb="15" eb="17">
      <t>テイイン</t>
    </rPh>
    <rPh sb="18" eb="19">
      <t>ジョ</t>
    </rPh>
    <rPh sb="21" eb="22">
      <t>カズ</t>
    </rPh>
    <rPh sb="24" eb="26">
      <t>イジョウ</t>
    </rPh>
    <phoneticPr fontId="4"/>
  </si>
  <si>
    <t>超過した月の翌月から解消されるに至った月まで入所者及び利用者すべてについて所定単位数の70/100に減算していますか。</t>
    <rPh sb="23" eb="24">
      <t>ショ</t>
    </rPh>
    <phoneticPr fontId="4"/>
  </si>
  <si>
    <r>
      <t>（１3）</t>
    </r>
    <r>
      <rPr>
        <b/>
        <u/>
        <sz val="11"/>
        <rFont val="ＭＳ Ｐゴシック"/>
        <family val="3"/>
        <charset val="128"/>
      </rPr>
      <t>看護及び医学的管理の下における介護</t>
    </r>
    <rPh sb="4" eb="6">
      <t>カンゴ</t>
    </rPh>
    <rPh sb="6" eb="7">
      <t>オヨ</t>
    </rPh>
    <rPh sb="8" eb="11">
      <t>イガクテキ</t>
    </rPh>
    <rPh sb="11" eb="13">
      <t>カンリ</t>
    </rPh>
    <rPh sb="14" eb="15">
      <t>モト</t>
    </rPh>
    <rPh sb="19" eb="21">
      <t>カイゴ</t>
    </rPh>
    <phoneticPr fontId="4"/>
  </si>
  <si>
    <t>（１４）食事の提供</t>
    <rPh sb="4" eb="6">
      <t>ショクジ</t>
    </rPh>
    <rPh sb="7" eb="9">
      <t>テイキョウ</t>
    </rPh>
    <phoneticPr fontId="4"/>
  </si>
  <si>
    <t>（1６）入所者等に関する市町村への通知</t>
    <rPh sb="4" eb="6">
      <t>ニュウショ</t>
    </rPh>
    <rPh sb="7" eb="8">
      <t>トウ</t>
    </rPh>
    <rPh sb="9" eb="10">
      <t>カン</t>
    </rPh>
    <rPh sb="12" eb="15">
      <t>シチョウソン</t>
    </rPh>
    <rPh sb="17" eb="19">
      <t>ツウチ</t>
    </rPh>
    <phoneticPr fontId="4"/>
  </si>
  <si>
    <r>
      <t>（1７）</t>
    </r>
    <r>
      <rPr>
        <b/>
        <u/>
        <sz val="11"/>
        <rFont val="ＭＳ Ｐゴシック"/>
        <family val="3"/>
        <charset val="128"/>
      </rPr>
      <t>管理者の管理</t>
    </r>
    <r>
      <rPr>
        <b/>
        <sz val="11"/>
        <rFont val="ＭＳ Ｐゴシック"/>
        <family val="3"/>
        <charset val="128"/>
      </rPr>
      <t>、責務</t>
    </r>
    <rPh sb="4" eb="7">
      <t>カンリシャ</t>
    </rPh>
    <rPh sb="8" eb="10">
      <t>カンリ</t>
    </rPh>
    <rPh sb="11" eb="13">
      <t>セキム</t>
    </rPh>
    <phoneticPr fontId="4"/>
  </si>
  <si>
    <t>（1８）計画担当介護支援専門員の責務</t>
    <rPh sb="4" eb="6">
      <t>ケイカク</t>
    </rPh>
    <rPh sb="6" eb="8">
      <t>タントウ</t>
    </rPh>
    <rPh sb="8" eb="10">
      <t>カイゴ</t>
    </rPh>
    <rPh sb="10" eb="12">
      <t>シエン</t>
    </rPh>
    <rPh sb="12" eb="15">
      <t>センモンイン</t>
    </rPh>
    <rPh sb="16" eb="18">
      <t>セキム</t>
    </rPh>
    <phoneticPr fontId="4"/>
  </si>
  <si>
    <t>適切な介護医療院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カイゴ</t>
    </rPh>
    <rPh sb="5" eb="7">
      <t>イリョウ</t>
    </rPh>
    <rPh sb="7" eb="8">
      <t>イン</t>
    </rPh>
    <rPh sb="13" eb="15">
      <t>テイキョウ</t>
    </rPh>
    <rPh sb="16" eb="18">
      <t>カクホ</t>
    </rPh>
    <rPh sb="20" eb="22">
      <t>カンテン</t>
    </rPh>
    <rPh sb="25" eb="27">
      <t>ショクバ</t>
    </rPh>
    <rPh sb="31" eb="32">
      <t>オコナ</t>
    </rPh>
    <rPh sb="35" eb="37">
      <t>セイテキ</t>
    </rPh>
    <rPh sb="38" eb="41">
      <t>ゲンドウマタ</t>
    </rPh>
    <rPh sb="42" eb="45">
      <t>ユウエツテキ</t>
    </rPh>
    <rPh sb="46" eb="48">
      <t>カンケイ</t>
    </rPh>
    <rPh sb="49" eb="51">
      <t>ハイケイ</t>
    </rPh>
    <rPh sb="54" eb="56">
      <t>ゲンドウ</t>
    </rPh>
    <rPh sb="60" eb="65">
      <t>ギョウムジョウヒツヨウ</t>
    </rPh>
    <rPh sb="67" eb="69">
      <t>ソウトウ</t>
    </rPh>
    <rPh sb="70" eb="72">
      <t>ハンイ</t>
    </rPh>
    <rPh sb="73" eb="74">
      <t>コ</t>
    </rPh>
    <rPh sb="81" eb="84">
      <t>ジュウギョウシャ</t>
    </rPh>
    <rPh sb="97" eb="99">
      <t>ボウシ</t>
    </rPh>
    <rPh sb="118" eb="119">
      <t>コウ</t>
    </rPh>
    <phoneticPr fontId="4"/>
  </si>
  <si>
    <r>
      <t>（２２）</t>
    </r>
    <r>
      <rPr>
        <b/>
        <u/>
        <sz val="11"/>
        <rFont val="ＭＳ Ｐゴシック"/>
        <family val="3"/>
        <charset val="128"/>
      </rPr>
      <t>定員の遵守</t>
    </r>
    <rPh sb="4" eb="6">
      <t>テイイン</t>
    </rPh>
    <rPh sb="7" eb="9">
      <t>ジュンシュ</t>
    </rPh>
    <phoneticPr fontId="4"/>
  </si>
  <si>
    <r>
      <t>（２３）</t>
    </r>
    <r>
      <rPr>
        <b/>
        <u/>
        <sz val="11"/>
        <rFont val="ＭＳ Ｐゴシック"/>
        <family val="3"/>
        <charset val="128"/>
      </rPr>
      <t>非常災害対策</t>
    </r>
    <rPh sb="4" eb="6">
      <t>ヒジョウ</t>
    </rPh>
    <rPh sb="6" eb="8">
      <t>サイガイ</t>
    </rPh>
    <rPh sb="8" eb="10">
      <t>タイサク</t>
    </rPh>
    <phoneticPr fontId="4"/>
  </si>
  <si>
    <t>虐待の防止に関する措置を適切に実施するための担当者を置いていますか。</t>
    <rPh sb="0" eb="2">
      <t>ギャクタイ</t>
    </rPh>
    <rPh sb="22" eb="25">
      <t>タントウシャ</t>
    </rPh>
    <rPh sb="26" eb="27">
      <t>オ</t>
    </rPh>
    <phoneticPr fontId="4"/>
  </si>
  <si>
    <t>問１により算出した看護職員の最小必要数の２割以上は看護師である。</t>
    <rPh sb="0" eb="1">
      <t>ト</t>
    </rPh>
    <rPh sb="5" eb="7">
      <t>サンシュツ</t>
    </rPh>
    <rPh sb="9" eb="11">
      <t>カンゴ</t>
    </rPh>
    <rPh sb="11" eb="13">
      <t>ショクイン</t>
    </rPh>
    <rPh sb="14" eb="16">
      <t>サイショウ</t>
    </rPh>
    <rPh sb="16" eb="18">
      <t>ヒツヨウ</t>
    </rPh>
    <rPh sb="18" eb="19">
      <t>スウ</t>
    </rPh>
    <rPh sb="21" eb="22">
      <t>ワリ</t>
    </rPh>
    <rPh sb="22" eb="24">
      <t>イジョウ</t>
    </rPh>
    <rPh sb="25" eb="27">
      <t>カンゴ</t>
    </rPh>
    <rPh sb="27" eb="28">
      <t>シ</t>
    </rPh>
    <phoneticPr fontId="4"/>
  </si>
  <si>
    <t>管理栄養士を常勤換算方法で、入所者の数を50で除して得た数以上配置していますか。ただし、常勤の栄養士を1名以上配置し、当該栄養士が給食管理を行なっている場合は、管理栄養士を常勤換算方法で、入所者の数を70で除した数以上配置している。</t>
    <rPh sb="6" eb="10">
      <t>ジョウキンカンサン</t>
    </rPh>
    <rPh sb="10" eb="12">
      <t>ホウホウ</t>
    </rPh>
    <rPh sb="14" eb="17">
      <t>ニュウショシャ</t>
    </rPh>
    <rPh sb="18" eb="19">
      <t>カズ</t>
    </rPh>
    <rPh sb="23" eb="24">
      <t>ジョ</t>
    </rPh>
    <rPh sb="26" eb="27">
      <t>エ</t>
    </rPh>
    <rPh sb="28" eb="29">
      <t>カズ</t>
    </rPh>
    <rPh sb="29" eb="31">
      <t>イジョウ</t>
    </rPh>
    <rPh sb="44" eb="46">
      <t>ジョウキン</t>
    </rPh>
    <rPh sb="47" eb="50">
      <t>エイヨウシ</t>
    </rPh>
    <rPh sb="52" eb="57">
      <t>メイイジョウハイチ</t>
    </rPh>
    <rPh sb="59" eb="61">
      <t>トウガイ</t>
    </rPh>
    <rPh sb="61" eb="64">
      <t>エイヨウシ</t>
    </rPh>
    <rPh sb="65" eb="67">
      <t>キュウショク</t>
    </rPh>
    <rPh sb="67" eb="69">
      <t>カンリ</t>
    </rPh>
    <rPh sb="70" eb="71">
      <t>オコ</t>
    </rPh>
    <rPh sb="76" eb="78">
      <t>バアイ</t>
    </rPh>
    <rPh sb="80" eb="85">
      <t>カンリエイヨウシ</t>
    </rPh>
    <rPh sb="86" eb="92">
      <t>ジョウキンカンサンホウホウ</t>
    </rPh>
    <rPh sb="94" eb="97">
      <t>ニュウショシャ</t>
    </rPh>
    <rPh sb="98" eb="99">
      <t>カズ</t>
    </rPh>
    <rPh sb="103" eb="104">
      <t>ジョ</t>
    </rPh>
    <rPh sb="106" eb="107">
      <t>カズ</t>
    </rPh>
    <rPh sb="107" eb="109">
      <t>イジョウ</t>
    </rPh>
    <rPh sb="109" eb="111">
      <t>ハイチ</t>
    </rPh>
    <phoneticPr fontId="4"/>
  </si>
  <si>
    <t>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ますか。</t>
    <rPh sb="0" eb="5">
      <t>テイエイヨウジョウタイ</t>
    </rPh>
    <rPh sb="8" eb="11">
      <t>ニュウショシャ</t>
    </rPh>
    <rPh sb="11" eb="12">
      <t>マタ</t>
    </rPh>
    <rPh sb="13" eb="18">
      <t>テイエイヨウジョウタイ</t>
    </rPh>
    <rPh sb="25" eb="28">
      <t>ニュウショシャ</t>
    </rPh>
    <rPh sb="29" eb="30">
      <t>タイ</t>
    </rPh>
    <rPh sb="71" eb="73">
      <t>サクセイ</t>
    </rPh>
    <rPh sb="75" eb="77">
      <t>エイヨウ</t>
    </rPh>
    <rPh sb="79" eb="81">
      <t>ケイカク</t>
    </rPh>
    <rPh sb="82" eb="83">
      <t>シタガ</t>
    </rPh>
    <rPh sb="85" eb="90">
      <t>トウガイニュウショシャ</t>
    </rPh>
    <rPh sb="91" eb="93">
      <t>エイヨウ</t>
    </rPh>
    <rPh sb="93" eb="95">
      <t>カンリ</t>
    </rPh>
    <rPh sb="101" eb="103">
      <t>ショクジ</t>
    </rPh>
    <rPh sb="104" eb="106">
      <t>カンサツ</t>
    </rPh>
    <rPh sb="107" eb="110">
      <t>テイキテキ</t>
    </rPh>
    <rPh sb="111" eb="112">
      <t>オコナ</t>
    </rPh>
    <rPh sb="114" eb="116">
      <t>トウガイ</t>
    </rPh>
    <rPh sb="116" eb="119">
      <t>ニュウショシャ</t>
    </rPh>
    <rPh sb="122" eb="124">
      <t>エイヨウ</t>
    </rPh>
    <rPh sb="124" eb="126">
      <t>ジョウタイ</t>
    </rPh>
    <rPh sb="127" eb="129">
      <t>シンシン</t>
    </rPh>
    <rPh sb="130" eb="132">
      <t>ジョウキョウ</t>
    </rPh>
    <rPh sb="132" eb="133">
      <t>オヨ</t>
    </rPh>
    <rPh sb="134" eb="136">
      <t>シコウ</t>
    </rPh>
    <rPh sb="137" eb="138">
      <t>フ</t>
    </rPh>
    <rPh sb="141" eb="143">
      <t>ショクジ</t>
    </rPh>
    <rPh sb="144" eb="146">
      <t>チョウセイ</t>
    </rPh>
    <rPh sb="146" eb="147">
      <t>トウ</t>
    </rPh>
    <rPh sb="148" eb="150">
      <t>ジッシ</t>
    </rPh>
    <phoneticPr fontId="4"/>
  </si>
  <si>
    <t>問2に規定する入所者以外の入所者に対しても、食事の観察の際に変化を把握し、問題があると認められる場合は、早期に対応していますか</t>
    <rPh sb="0" eb="1">
      <t>トイ</t>
    </rPh>
    <rPh sb="3" eb="5">
      <t>キテイ</t>
    </rPh>
    <rPh sb="7" eb="10">
      <t>ニュウショシャ</t>
    </rPh>
    <rPh sb="10" eb="12">
      <t>イガイ</t>
    </rPh>
    <rPh sb="13" eb="16">
      <t>ニュウショシャ</t>
    </rPh>
    <rPh sb="17" eb="18">
      <t>タイ</t>
    </rPh>
    <rPh sb="22" eb="24">
      <t>ショクジ</t>
    </rPh>
    <rPh sb="25" eb="27">
      <t>カンサツ</t>
    </rPh>
    <rPh sb="28" eb="29">
      <t>サイ</t>
    </rPh>
    <rPh sb="30" eb="32">
      <t>ヘンカ</t>
    </rPh>
    <rPh sb="33" eb="35">
      <t>ハアク</t>
    </rPh>
    <rPh sb="37" eb="39">
      <t>モンダイ</t>
    </rPh>
    <rPh sb="43" eb="44">
      <t>ミト</t>
    </rPh>
    <rPh sb="48" eb="50">
      <t>バアイ</t>
    </rPh>
    <rPh sb="52" eb="54">
      <t>ソウキ</t>
    </rPh>
    <rPh sb="55" eb="57">
      <t>タイオウ</t>
    </rPh>
    <phoneticPr fontId="4"/>
  </si>
  <si>
    <t>入所者ごとの栄養状態等の情報を厚生労働省に提出し、継続的な栄養管理の実施に当たって、当該情報その他継続的な栄養管理の適切かつ有効な実施のために必要な情報を活用している。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20">
      <t>コウセイロウドウショウ</t>
    </rPh>
    <rPh sb="21" eb="23">
      <t>テイシュツ</t>
    </rPh>
    <rPh sb="25" eb="28">
      <t>ケイゾクテキ</t>
    </rPh>
    <rPh sb="29" eb="31">
      <t>エイヨウ</t>
    </rPh>
    <rPh sb="31" eb="33">
      <t>カンリ</t>
    </rPh>
    <rPh sb="34" eb="36">
      <t>ジッシ</t>
    </rPh>
    <rPh sb="37" eb="38">
      <t>ア</t>
    </rPh>
    <rPh sb="42" eb="46">
      <t>トウガイジョウホウ</t>
    </rPh>
    <rPh sb="48" eb="49">
      <t>タ</t>
    </rPh>
    <rPh sb="49" eb="52">
      <t>ケイゾクテキ</t>
    </rPh>
    <rPh sb="53" eb="55">
      <t>エイヨウ</t>
    </rPh>
    <rPh sb="55" eb="57">
      <t>カンリ</t>
    </rPh>
    <rPh sb="58" eb="60">
      <t>テキセツ</t>
    </rPh>
    <rPh sb="77" eb="79">
      <t>カツヨウ</t>
    </rPh>
    <phoneticPr fontId="4"/>
  </si>
  <si>
    <t>定員超過利用・人員基準欠如に該当していない。</t>
    <rPh sb="0" eb="6">
      <t>テイインチョウカリヨウ</t>
    </rPh>
    <rPh sb="7" eb="13">
      <t>ジンインキジュンケツジョ</t>
    </rPh>
    <rPh sb="14" eb="16">
      <t>ガイトウ</t>
    </rPh>
    <phoneticPr fontId="4"/>
  </si>
  <si>
    <t>月１回以上、食事の観察及び会議等を行い、経口維持計画の作成を行うとともに、必要に応じた見直しを行っていますか。</t>
    <rPh sb="6" eb="8">
      <t>ショクジ</t>
    </rPh>
    <rPh sb="9" eb="11">
      <t>カンサツ</t>
    </rPh>
    <rPh sb="11" eb="12">
      <t>オヨ</t>
    </rPh>
    <rPh sb="13" eb="15">
      <t>カイギ</t>
    </rPh>
    <rPh sb="15" eb="16">
      <t>トウ</t>
    </rPh>
    <rPh sb="27" eb="29">
      <t>サクセイ</t>
    </rPh>
    <rPh sb="30" eb="31">
      <t>オコナ</t>
    </rPh>
    <rPh sb="37" eb="39">
      <t>ヒツヨウ</t>
    </rPh>
    <rPh sb="40" eb="41">
      <t>オウ</t>
    </rPh>
    <rPh sb="43" eb="45">
      <t>ミナオ</t>
    </rPh>
    <rPh sb="47" eb="48">
      <t>オコナ</t>
    </rPh>
    <phoneticPr fontId="4"/>
  </si>
  <si>
    <t>経口維持計画の作成及び見直しを行った場合は、入所者又はその家族に説明し、同意を得てから算定していますか。</t>
    <rPh sb="0" eb="2">
      <t>ケイコウ</t>
    </rPh>
    <rPh sb="2" eb="4">
      <t>イジ</t>
    </rPh>
    <rPh sb="9" eb="10">
      <t>オヨ</t>
    </rPh>
    <rPh sb="11" eb="13">
      <t>ミナオ</t>
    </rPh>
    <rPh sb="15" eb="16">
      <t>オコナ</t>
    </rPh>
    <rPh sb="18" eb="20">
      <t>バアイ</t>
    </rPh>
    <rPh sb="22" eb="25">
      <t>ニュウショシャ</t>
    </rPh>
    <rPh sb="25" eb="26">
      <t>マタ</t>
    </rPh>
    <phoneticPr fontId="4"/>
  </si>
  <si>
    <t>歯科医師又は歯科医師の指示を受けた歯科衛生士の技術的助言及び指導に基づき、入所者の口腔衛生等の管理に係る計画を作成していますか。</t>
    <rPh sb="37" eb="40">
      <t>ニュウショシャ</t>
    </rPh>
    <rPh sb="41" eb="45">
      <t>コウクウエイセイ</t>
    </rPh>
    <rPh sb="45" eb="46">
      <t>トウ</t>
    </rPh>
    <rPh sb="47" eb="49">
      <t>カンリ</t>
    </rPh>
    <phoneticPr fontId="4"/>
  </si>
  <si>
    <t>歯科医師の指示を受けた歯科衛生士が、入所者に対し、口腔衛生等の管理を月２回以上行っていますか。</t>
    <rPh sb="19" eb="20">
      <t>ショ</t>
    </rPh>
    <rPh sb="27" eb="29">
      <t>エイセイ</t>
    </rPh>
    <rPh sb="29" eb="30">
      <t>トウ</t>
    </rPh>
    <rPh sb="31" eb="33">
      <t>カンリ</t>
    </rPh>
    <phoneticPr fontId="4"/>
  </si>
  <si>
    <t>歯科衛生士が、問１における入所者に係る口腔衛生等の管理について、介護職員に対し、具体的な技術的助言及び指導を行っていますか。</t>
    <rPh sb="14" eb="15">
      <t>ショ</t>
    </rPh>
    <rPh sb="21" eb="24">
      <t>エイセイトウ</t>
    </rPh>
    <rPh sb="25" eb="27">
      <t>カンリ</t>
    </rPh>
    <phoneticPr fontId="4"/>
  </si>
  <si>
    <t>歯科衛生士が、問１における入所者の口腔に関する介護職員からの相談等に必要に応じ対応していますか。</t>
    <rPh sb="0" eb="2">
      <t>シカ</t>
    </rPh>
    <rPh sb="2" eb="5">
      <t>エイセイシ</t>
    </rPh>
    <rPh sb="7" eb="8">
      <t>トイ</t>
    </rPh>
    <rPh sb="13" eb="16">
      <t>ニュウショシャ</t>
    </rPh>
    <rPh sb="17" eb="19">
      <t>コウクウ</t>
    </rPh>
    <rPh sb="20" eb="21">
      <t>カン</t>
    </rPh>
    <rPh sb="23" eb="25">
      <t>カイゴ</t>
    </rPh>
    <rPh sb="25" eb="27">
      <t>ショクイン</t>
    </rPh>
    <rPh sb="30" eb="33">
      <t>ソウダントウ</t>
    </rPh>
    <rPh sb="34" eb="36">
      <t>ヒツヨウ</t>
    </rPh>
    <rPh sb="37" eb="38">
      <t>オウ</t>
    </rPh>
    <rPh sb="39" eb="41">
      <t>タイオウ</t>
    </rPh>
    <phoneticPr fontId="4"/>
  </si>
  <si>
    <t>口腔衛生管理加算（Ⅰ）の問1から問5までのいずれにも適合していますか。</t>
    <rPh sb="0" eb="4">
      <t>コウクウエイセイ</t>
    </rPh>
    <rPh sb="4" eb="6">
      <t>カンリ</t>
    </rPh>
    <rPh sb="6" eb="8">
      <t>カサン</t>
    </rPh>
    <rPh sb="12" eb="13">
      <t>トイ</t>
    </rPh>
    <rPh sb="16" eb="17">
      <t>トイ</t>
    </rPh>
    <rPh sb="26" eb="28">
      <t>テキゴウ</t>
    </rPh>
    <phoneticPr fontId="4"/>
  </si>
  <si>
    <t>入所者ごとの口腔衛生等の管理に係る情報を厚生労働省に提出し、口腔衛生の管理の実施に当たって、当該情報その他口腔衛生の管理の適切かつ有効な実施のために必要な情報を活用していますか。</t>
    <rPh sb="0" eb="3">
      <t>ニュウショシャ</t>
    </rPh>
    <rPh sb="6" eb="10">
      <t>コウクウエイセイ</t>
    </rPh>
    <rPh sb="10" eb="11">
      <t>トウ</t>
    </rPh>
    <rPh sb="12" eb="14">
      <t>カンリ</t>
    </rPh>
    <rPh sb="15" eb="16">
      <t>カカ</t>
    </rPh>
    <rPh sb="17" eb="19">
      <t>ジョウホウ</t>
    </rPh>
    <rPh sb="20" eb="25">
      <t>コウセイロウドウショウ</t>
    </rPh>
    <rPh sb="26" eb="28">
      <t>テイシュツ</t>
    </rPh>
    <rPh sb="30" eb="34">
      <t>コウクウエイセイ</t>
    </rPh>
    <rPh sb="35" eb="37">
      <t>カンリ</t>
    </rPh>
    <rPh sb="38" eb="40">
      <t>ジッシ</t>
    </rPh>
    <rPh sb="41" eb="42">
      <t>ア</t>
    </rPh>
    <rPh sb="46" eb="50">
      <t>トウガイジョウホウ</t>
    </rPh>
    <rPh sb="52" eb="53">
      <t>タ</t>
    </rPh>
    <rPh sb="53" eb="57">
      <t>コウクウエイセイ</t>
    </rPh>
    <rPh sb="58" eb="60">
      <t>カンリ</t>
    </rPh>
    <rPh sb="61" eb="63">
      <t>テキセツ</t>
    </rPh>
    <rPh sb="80" eb="82">
      <t>カツヨウ</t>
    </rPh>
    <phoneticPr fontId="4"/>
  </si>
  <si>
    <t>施設は、問7の記録を保管するとともに、必要に応じてその写しを入所者に対して提供していますか。</t>
    <rPh sb="4" eb="5">
      <t>トイ</t>
    </rPh>
    <rPh sb="31" eb="32">
      <t>ショ</t>
    </rPh>
    <phoneticPr fontId="4"/>
  </si>
  <si>
    <t>訪問歯科衛生指導料が算定された日の属する月においては、訪問歯科衛生指導料が3回以上算定された場合に、口腔機能維持管理加算を算定していませんか。</t>
    <rPh sb="0" eb="2">
      <t>ホウモン</t>
    </rPh>
    <rPh sb="2" eb="4">
      <t>シカ</t>
    </rPh>
    <rPh sb="4" eb="6">
      <t>エイセイ</t>
    </rPh>
    <rPh sb="6" eb="8">
      <t>シドウ</t>
    </rPh>
    <rPh sb="8" eb="9">
      <t>リョウ</t>
    </rPh>
    <rPh sb="10" eb="12">
      <t>サンテイ</t>
    </rPh>
    <rPh sb="15" eb="16">
      <t>ヒ</t>
    </rPh>
    <rPh sb="17" eb="18">
      <t>ゾク</t>
    </rPh>
    <rPh sb="20" eb="21">
      <t>ツキ</t>
    </rPh>
    <rPh sb="27" eb="29">
      <t>ホウモン</t>
    </rPh>
    <rPh sb="29" eb="31">
      <t>シカ</t>
    </rPh>
    <rPh sb="31" eb="33">
      <t>エイセイ</t>
    </rPh>
    <rPh sb="33" eb="35">
      <t>シドウ</t>
    </rPh>
    <rPh sb="35" eb="36">
      <t>リョウ</t>
    </rPh>
    <rPh sb="38" eb="41">
      <t>カイイジョウ</t>
    </rPh>
    <rPh sb="41" eb="43">
      <t>サンテイ</t>
    </rPh>
    <rPh sb="46" eb="48">
      <t>バアイ</t>
    </rPh>
    <rPh sb="50" eb="52">
      <t>コウコウ</t>
    </rPh>
    <rPh sb="52" eb="54">
      <t>キノウ</t>
    </rPh>
    <rPh sb="54" eb="56">
      <t>イジ</t>
    </rPh>
    <rPh sb="56" eb="58">
      <t>カンリ</t>
    </rPh>
    <rPh sb="58" eb="60">
      <t>カサン</t>
    </rPh>
    <rPh sb="61" eb="63">
      <t>サンテイ</t>
    </rPh>
    <phoneticPr fontId="4"/>
  </si>
  <si>
    <t>問１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していますか。</t>
    <rPh sb="0" eb="1">
      <t>トイ</t>
    </rPh>
    <rPh sb="3" eb="5">
      <t>ヒョウカ</t>
    </rPh>
    <rPh sb="6" eb="8">
      <t>ケッカ</t>
    </rPh>
    <rPh sb="9" eb="10">
      <t>ハイ</t>
    </rPh>
    <rPh sb="13" eb="15">
      <t>カイゴ</t>
    </rPh>
    <rPh sb="16" eb="17">
      <t>ヨウ</t>
    </rPh>
    <rPh sb="19" eb="22">
      <t>ニュウショシャ</t>
    </rPh>
    <rPh sb="27" eb="29">
      <t>テキセツ</t>
    </rPh>
    <rPh sb="30" eb="32">
      <t>タイオウ</t>
    </rPh>
    <rPh sb="33" eb="34">
      <t>オコナ</t>
    </rPh>
    <rPh sb="41" eb="44">
      <t>ヨウカイゴ</t>
    </rPh>
    <rPh sb="44" eb="46">
      <t>ジョウタイ</t>
    </rPh>
    <rPh sb="47" eb="49">
      <t>ケイゲン</t>
    </rPh>
    <rPh sb="50" eb="52">
      <t>ミコ</t>
    </rPh>
    <rPh sb="62" eb="64">
      <t>イシ</t>
    </rPh>
    <rPh sb="65" eb="68">
      <t>カンゴシ</t>
    </rPh>
    <rPh sb="69" eb="76">
      <t>カイゴシエンセンモンイン</t>
    </rPh>
    <rPh sb="78" eb="79">
      <t>タ</t>
    </rPh>
    <rPh sb="85" eb="87">
      <t>キョウドウ</t>
    </rPh>
    <rPh sb="90" eb="92">
      <t>トウガイ</t>
    </rPh>
    <rPh sb="92" eb="95">
      <t>ニュウショシャ</t>
    </rPh>
    <rPh sb="96" eb="97">
      <t>ハイ</t>
    </rPh>
    <rPh sb="100" eb="102">
      <t>カイゴ</t>
    </rPh>
    <rPh sb="103" eb="104">
      <t>ヨウ</t>
    </rPh>
    <rPh sb="106" eb="108">
      <t>ゲンイン</t>
    </rPh>
    <rPh sb="109" eb="111">
      <t>ブンセキ</t>
    </rPh>
    <rPh sb="116" eb="117">
      <t>モト</t>
    </rPh>
    <rPh sb="120" eb="122">
      <t>シエン</t>
    </rPh>
    <rPh sb="122" eb="124">
      <t>ケイカク</t>
    </rPh>
    <rPh sb="125" eb="127">
      <t>サクセイ</t>
    </rPh>
    <rPh sb="129" eb="135">
      <t>トウガイシエンケイカク</t>
    </rPh>
    <rPh sb="136" eb="137">
      <t>モト</t>
    </rPh>
    <rPh sb="139" eb="141">
      <t>シエン</t>
    </rPh>
    <rPh sb="142" eb="144">
      <t>ケイゾク</t>
    </rPh>
    <rPh sb="146" eb="148">
      <t>ジッシ</t>
    </rPh>
    <phoneticPr fontId="4"/>
  </si>
  <si>
    <t>問１の評価に基づき、少なくとも３月に１回入所者ごとに支援計画を見直していますか。</t>
    <rPh sb="0" eb="1">
      <t>トイ</t>
    </rPh>
    <rPh sb="3" eb="5">
      <t>ヒョウカ</t>
    </rPh>
    <rPh sb="6" eb="7">
      <t>モト</t>
    </rPh>
    <rPh sb="10" eb="11">
      <t>スク</t>
    </rPh>
    <rPh sb="16" eb="17">
      <t>ツキ</t>
    </rPh>
    <rPh sb="19" eb="20">
      <t>カイ</t>
    </rPh>
    <rPh sb="20" eb="23">
      <t>ニュウショシャ</t>
    </rPh>
    <rPh sb="26" eb="30">
      <t>シエンケイカク</t>
    </rPh>
    <rPh sb="31" eb="33">
      <t>ミナオ</t>
    </rPh>
    <phoneticPr fontId="4"/>
  </si>
  <si>
    <t>支援計画の実施に当たっては、計画の作成に関与した者が、入所者又はその家族に対し、排せつの状態及び今後の見込み、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て上で行っていますか。</t>
    <rPh sb="0" eb="2">
      <t>シエン</t>
    </rPh>
    <rPh sb="2" eb="4">
      <t>ケイカク</t>
    </rPh>
    <rPh sb="5" eb="7">
      <t>ジッシ</t>
    </rPh>
    <rPh sb="8" eb="9">
      <t>ア</t>
    </rPh>
    <rPh sb="14" eb="16">
      <t>ケイカク</t>
    </rPh>
    <rPh sb="17" eb="19">
      <t>サクセイ</t>
    </rPh>
    <rPh sb="20" eb="22">
      <t>カンヨ</t>
    </rPh>
    <rPh sb="24" eb="25">
      <t>モノ</t>
    </rPh>
    <rPh sb="27" eb="30">
      <t>ニュウショシャ</t>
    </rPh>
    <rPh sb="30" eb="31">
      <t>マタ</t>
    </rPh>
    <rPh sb="34" eb="36">
      <t>カゾク</t>
    </rPh>
    <rPh sb="37" eb="38">
      <t>タイ</t>
    </rPh>
    <rPh sb="40" eb="41">
      <t>ハイ</t>
    </rPh>
    <rPh sb="44" eb="46">
      <t>ジョウタイ</t>
    </rPh>
    <rPh sb="46" eb="47">
      <t>オヨ</t>
    </rPh>
    <rPh sb="48" eb="50">
      <t>コンゴ</t>
    </rPh>
    <rPh sb="51" eb="53">
      <t>ミコ</t>
    </rPh>
    <rPh sb="55" eb="57">
      <t>シエン</t>
    </rPh>
    <rPh sb="58" eb="61">
      <t>ヒツヨウセイ</t>
    </rPh>
    <rPh sb="62" eb="64">
      <t>ヨウイン</t>
    </rPh>
    <rPh sb="64" eb="66">
      <t>ブンセキ</t>
    </rPh>
    <rPh sb="66" eb="67">
      <t>ナラ</t>
    </rPh>
    <rPh sb="69" eb="73">
      <t>シエンケイカク</t>
    </rPh>
    <rPh sb="74" eb="76">
      <t>ナイヨウ</t>
    </rPh>
    <rPh sb="77" eb="79">
      <t>トウガイ</t>
    </rPh>
    <rPh sb="79" eb="81">
      <t>シエン</t>
    </rPh>
    <rPh sb="82" eb="86">
      <t>ニュウショシャマタ</t>
    </rPh>
    <rPh sb="89" eb="91">
      <t>カゾク</t>
    </rPh>
    <rPh sb="96" eb="98">
      <t>セツメイ</t>
    </rPh>
    <rPh sb="99" eb="101">
      <t>リカイ</t>
    </rPh>
    <rPh sb="103" eb="104">
      <t>ウエ</t>
    </rPh>
    <rPh sb="105" eb="107">
      <t>シエン</t>
    </rPh>
    <rPh sb="108" eb="110">
      <t>ジッシ</t>
    </rPh>
    <rPh sb="111" eb="113">
      <t>キボウ</t>
    </rPh>
    <rPh sb="115" eb="117">
      <t>バアイ</t>
    </rPh>
    <rPh sb="118" eb="119">
      <t>オコナ</t>
    </rPh>
    <rPh sb="128" eb="129">
      <t>オヨ</t>
    </rPh>
    <rPh sb="130" eb="132">
      <t>シエン</t>
    </rPh>
    <rPh sb="132" eb="134">
      <t>カイシ</t>
    </rPh>
    <rPh sb="134" eb="135">
      <t>ゴ</t>
    </rPh>
    <rPh sb="144" eb="148">
      <t>ニュウショシャマタ</t>
    </rPh>
    <rPh sb="151" eb="153">
      <t>カゾク</t>
    </rPh>
    <rPh sb="154" eb="156">
      <t>キボウ</t>
    </rPh>
    <rPh sb="157" eb="158">
      <t>オウ</t>
    </rPh>
    <rPh sb="160" eb="162">
      <t>シエン</t>
    </rPh>
    <rPh sb="162" eb="164">
      <t>ケイカク</t>
    </rPh>
    <rPh sb="165" eb="167">
      <t>チュウダン</t>
    </rPh>
    <rPh sb="167" eb="168">
      <t>マタ</t>
    </rPh>
    <rPh sb="169" eb="171">
      <t>チュウシ</t>
    </rPh>
    <rPh sb="177" eb="179">
      <t>セツメイ</t>
    </rPh>
    <rPh sb="181" eb="184">
      <t>ニュウショシャ</t>
    </rPh>
    <rPh sb="184" eb="185">
      <t>オヨ</t>
    </rPh>
    <rPh sb="188" eb="190">
      <t>カゾク</t>
    </rPh>
    <rPh sb="191" eb="193">
      <t>リカイ</t>
    </rPh>
    <rPh sb="194" eb="196">
      <t>キボウ</t>
    </rPh>
    <rPh sb="197" eb="199">
      <t>カクニン</t>
    </rPh>
    <rPh sb="201" eb="202">
      <t>ウエ</t>
    </rPh>
    <rPh sb="203" eb="204">
      <t>オコナ</t>
    </rPh>
    <phoneticPr fontId="4"/>
  </si>
  <si>
    <t>問４の支援計画の見直しは、支援計画に実施上の問題（排せつ支援計画の変更の必要性、関連職種が共同して取り組むべき事項の見直しの必要性等）があれば直ちに実施していますか。</t>
    <rPh sb="0" eb="1">
      <t>トイ</t>
    </rPh>
    <rPh sb="3" eb="7">
      <t>シエンケイカク</t>
    </rPh>
    <rPh sb="8" eb="10">
      <t>ミナオ</t>
    </rPh>
    <rPh sb="13" eb="15">
      <t>シエン</t>
    </rPh>
    <rPh sb="15" eb="17">
      <t>ケイカク</t>
    </rPh>
    <rPh sb="18" eb="21">
      <t>ジッシジョウ</t>
    </rPh>
    <rPh sb="22" eb="24">
      <t>モンダイ</t>
    </rPh>
    <rPh sb="25" eb="26">
      <t>ハイ</t>
    </rPh>
    <rPh sb="28" eb="30">
      <t>シエン</t>
    </rPh>
    <rPh sb="30" eb="32">
      <t>ケイカク</t>
    </rPh>
    <rPh sb="33" eb="35">
      <t>ヘンコウ</t>
    </rPh>
    <rPh sb="36" eb="39">
      <t>ヒツヨウセイ</t>
    </rPh>
    <rPh sb="40" eb="42">
      <t>カンレン</t>
    </rPh>
    <rPh sb="42" eb="44">
      <t>ショクシュ</t>
    </rPh>
    <rPh sb="45" eb="47">
      <t>キョウドウ</t>
    </rPh>
    <rPh sb="49" eb="50">
      <t>ト</t>
    </rPh>
    <rPh sb="51" eb="52">
      <t>ク</t>
    </rPh>
    <rPh sb="55" eb="57">
      <t>ジコウ</t>
    </rPh>
    <rPh sb="58" eb="60">
      <t>ミナオ</t>
    </rPh>
    <rPh sb="62" eb="65">
      <t>ヒツヨウセイ</t>
    </rPh>
    <rPh sb="65" eb="66">
      <t>トウ</t>
    </rPh>
    <rPh sb="71" eb="72">
      <t>タダ</t>
    </rPh>
    <rPh sb="74" eb="76">
      <t>ジッシ</t>
    </rPh>
    <phoneticPr fontId="4"/>
  </si>
  <si>
    <t>次のいずれかに適合すること。</t>
    <rPh sb="0" eb="1">
      <t>ツギ</t>
    </rPh>
    <rPh sb="7" eb="9">
      <t>テキゴウ</t>
    </rPh>
    <phoneticPr fontId="4"/>
  </si>
  <si>
    <t>　排せつ支援加算（Ⅰ）の問１の評価の結果、要介護状態の軽減が見込まれる者について、施設入所時と比較して、排尿又は排便の状態の少なくとも一方が改善するとともにいずれにも悪化がないこと。</t>
    <rPh sb="15" eb="17">
      <t>ヒョウカ</t>
    </rPh>
    <rPh sb="18" eb="20">
      <t>ケッカ</t>
    </rPh>
    <rPh sb="21" eb="26">
      <t>ヨウカイゴジョウタイ</t>
    </rPh>
    <rPh sb="27" eb="29">
      <t>ケイゲン</t>
    </rPh>
    <rPh sb="30" eb="32">
      <t>ミコ</t>
    </rPh>
    <rPh sb="35" eb="36">
      <t>モノ</t>
    </rPh>
    <rPh sb="41" eb="43">
      <t>シセツ</t>
    </rPh>
    <rPh sb="43" eb="45">
      <t>ニュウショ</t>
    </rPh>
    <rPh sb="45" eb="46">
      <t>ジ</t>
    </rPh>
    <rPh sb="47" eb="49">
      <t>ヒカク</t>
    </rPh>
    <rPh sb="52" eb="54">
      <t>ハイニョウ</t>
    </rPh>
    <rPh sb="54" eb="55">
      <t>マタ</t>
    </rPh>
    <rPh sb="67" eb="69">
      <t>イッポウ</t>
    </rPh>
    <rPh sb="70" eb="72">
      <t>カイゼン</t>
    </rPh>
    <rPh sb="83" eb="85">
      <t>アッカ</t>
    </rPh>
    <phoneticPr fontId="4"/>
  </si>
  <si>
    <t>　排せつ支援加算（Ⅰ）の問１の評価の結果、施設入所時におむつを使用していた者であって要介護状態の軽減が見込まれるものについて、おむつを使用しなくなったこと。</t>
    <rPh sb="21" eb="23">
      <t>シセツ</t>
    </rPh>
    <rPh sb="23" eb="25">
      <t>ニュウショ</t>
    </rPh>
    <rPh sb="25" eb="26">
      <t>ジ</t>
    </rPh>
    <rPh sb="31" eb="33">
      <t>シヨウ</t>
    </rPh>
    <rPh sb="37" eb="38">
      <t>モノ</t>
    </rPh>
    <rPh sb="42" eb="45">
      <t>ヨウカイゴジ</t>
    </rPh>
    <rPh sb="45" eb="47">
      <t>ジョウタイ</t>
    </rPh>
    <rPh sb="48" eb="50">
      <t>ケイゲン</t>
    </rPh>
    <rPh sb="51" eb="53">
      <t>ミコ</t>
    </rPh>
    <rPh sb="67" eb="69">
      <t>シヨウ</t>
    </rPh>
    <phoneticPr fontId="4"/>
  </si>
  <si>
    <t>イ</t>
    <phoneticPr fontId="4"/>
  </si>
  <si>
    <t>ロ</t>
    <phoneticPr fontId="4"/>
  </si>
  <si>
    <t>医師が入所者ごとに、施設入所時に自立支援に係る医学的評価を行い、その後少なくとも６月に１回医学的評価の見直しを行うとともに、その医学的評価の結果等の情報を厚生労働省に提出し、自立支援の促進に当たって、当該情報その他自立支援の適切かつ有効な促進のために必要な情報を活用していますか。</t>
    <rPh sb="0" eb="2">
      <t>イシ</t>
    </rPh>
    <rPh sb="3" eb="6">
      <t>ニュウショシャ</t>
    </rPh>
    <rPh sb="10" eb="15">
      <t>シセツニュウショジ</t>
    </rPh>
    <rPh sb="16" eb="18">
      <t>ジリツ</t>
    </rPh>
    <rPh sb="18" eb="20">
      <t>シエン</t>
    </rPh>
    <rPh sb="21" eb="22">
      <t>カカ</t>
    </rPh>
    <rPh sb="23" eb="26">
      <t>イガクテキ</t>
    </rPh>
    <rPh sb="26" eb="28">
      <t>ヒョウカ</t>
    </rPh>
    <rPh sb="29" eb="30">
      <t>オコナ</t>
    </rPh>
    <rPh sb="34" eb="35">
      <t>ゴ</t>
    </rPh>
    <rPh sb="35" eb="36">
      <t>スク</t>
    </rPh>
    <rPh sb="41" eb="42">
      <t>ツキ</t>
    </rPh>
    <rPh sb="44" eb="45">
      <t>カイ</t>
    </rPh>
    <rPh sb="45" eb="50">
      <t>イガクテキヒョウカ</t>
    </rPh>
    <rPh sb="51" eb="53">
      <t>ミナオ</t>
    </rPh>
    <rPh sb="55" eb="56">
      <t>オコナ</t>
    </rPh>
    <rPh sb="64" eb="67">
      <t>イガクテキ</t>
    </rPh>
    <rPh sb="67" eb="69">
      <t>ヒョウカ</t>
    </rPh>
    <rPh sb="70" eb="72">
      <t>ケッカ</t>
    </rPh>
    <rPh sb="72" eb="73">
      <t>トウ</t>
    </rPh>
    <rPh sb="74" eb="76">
      <t>ジョウホウ</t>
    </rPh>
    <rPh sb="77" eb="82">
      <t>コウセイロウドウショウ</t>
    </rPh>
    <rPh sb="83" eb="85">
      <t>テイシュツ</t>
    </rPh>
    <rPh sb="87" eb="91">
      <t>ジリツシエン</t>
    </rPh>
    <rPh sb="92" eb="94">
      <t>ソクシン</t>
    </rPh>
    <rPh sb="95" eb="96">
      <t>ア</t>
    </rPh>
    <rPh sb="100" eb="104">
      <t>トウガイジョウホウ</t>
    </rPh>
    <rPh sb="106" eb="107">
      <t>タ</t>
    </rPh>
    <rPh sb="107" eb="109">
      <t>ジリツ</t>
    </rPh>
    <rPh sb="109" eb="111">
      <t>シエン</t>
    </rPh>
    <rPh sb="112" eb="114">
      <t>テキセツ</t>
    </rPh>
    <rPh sb="119" eb="121">
      <t>ソクシン</t>
    </rPh>
    <rPh sb="131" eb="133">
      <t>カツヨウ</t>
    </rPh>
    <phoneticPr fontId="4"/>
  </si>
  <si>
    <t>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ますか。</t>
    <rPh sb="0" eb="1">
      <t>トイ</t>
    </rPh>
    <rPh sb="3" eb="8">
      <t>イガクテキヒョウカ</t>
    </rPh>
    <rPh sb="9" eb="11">
      <t>ケッカ</t>
    </rPh>
    <rPh sb="12" eb="14">
      <t>ジリツ</t>
    </rPh>
    <rPh sb="14" eb="16">
      <t>シエン</t>
    </rPh>
    <rPh sb="17" eb="19">
      <t>ソクシン</t>
    </rPh>
    <rPh sb="20" eb="22">
      <t>ヒツヨウ</t>
    </rPh>
    <rPh sb="29" eb="32">
      <t>ニュウショシャ</t>
    </rPh>
    <rPh sb="36" eb="38">
      <t>イシ</t>
    </rPh>
    <rPh sb="39" eb="41">
      <t>カンゴ</t>
    </rPh>
    <rPh sb="41" eb="43">
      <t>ショクイン</t>
    </rPh>
    <rPh sb="44" eb="46">
      <t>カイゴ</t>
    </rPh>
    <rPh sb="46" eb="48">
      <t>ショクイン</t>
    </rPh>
    <rPh sb="49" eb="56">
      <t>カイゴシエンセンモンイン</t>
    </rPh>
    <rPh sb="58" eb="59">
      <t>タ</t>
    </rPh>
    <rPh sb="65" eb="67">
      <t>キョウドウ</t>
    </rPh>
    <rPh sb="70" eb="74">
      <t>ジリツシエン</t>
    </rPh>
    <rPh sb="75" eb="76">
      <t>カカ</t>
    </rPh>
    <rPh sb="77" eb="79">
      <t>シエン</t>
    </rPh>
    <rPh sb="79" eb="81">
      <t>ケイカク</t>
    </rPh>
    <rPh sb="82" eb="84">
      <t>サクテイ</t>
    </rPh>
    <rPh sb="86" eb="88">
      <t>シエン</t>
    </rPh>
    <rPh sb="88" eb="90">
      <t>ケイカク</t>
    </rPh>
    <rPh sb="91" eb="92">
      <t>シタガ</t>
    </rPh>
    <rPh sb="97" eb="99">
      <t>ジッシ</t>
    </rPh>
    <phoneticPr fontId="4"/>
  </si>
  <si>
    <t>問1の医学的評価に基づき、少なくとも３月に１回、入所者ごとに支援計画を見直していますか。</t>
    <rPh sb="0" eb="1">
      <t>トイ</t>
    </rPh>
    <rPh sb="3" eb="6">
      <t>イガクテキ</t>
    </rPh>
    <rPh sb="6" eb="8">
      <t>ヒョウカ</t>
    </rPh>
    <rPh sb="9" eb="10">
      <t>モト</t>
    </rPh>
    <rPh sb="13" eb="14">
      <t>スク</t>
    </rPh>
    <rPh sb="19" eb="20">
      <t>ツキ</t>
    </rPh>
    <rPh sb="22" eb="23">
      <t>カイ</t>
    </rPh>
    <rPh sb="24" eb="27">
      <t>ニュウショシャ</t>
    </rPh>
    <rPh sb="30" eb="34">
      <t>シエンケイカク</t>
    </rPh>
    <rPh sb="35" eb="37">
      <t>ミナオ</t>
    </rPh>
    <phoneticPr fontId="4"/>
  </si>
  <si>
    <t>医師が自立支援に係る支援計画の策定等に参加していますか。</t>
    <rPh sb="0" eb="2">
      <t>イシ</t>
    </rPh>
    <rPh sb="3" eb="7">
      <t>ジリツシエン</t>
    </rPh>
    <rPh sb="8" eb="9">
      <t>カカ</t>
    </rPh>
    <rPh sb="10" eb="14">
      <t>シエンケイカク</t>
    </rPh>
    <rPh sb="15" eb="17">
      <t>サクテイ</t>
    </rPh>
    <rPh sb="17" eb="18">
      <t>トウ</t>
    </rPh>
    <rPh sb="19" eb="21">
      <t>サンカ</t>
    </rPh>
    <phoneticPr fontId="4"/>
  </si>
  <si>
    <t>問２の支援計画は、関係職種が共同し、老企第40号別紙様式７を用いて訓練の提供に係る事項（離床・基本動作、ＡＤＬ動作、日々の過ごし方及び訓練時間等）の全ての項目について作成していますか。また、作成に当たっては医学的評価及び支援実績等に基づき、個々の入所者の特性に配慮しながら個別にすることとし、画一的な支援計画とならないよう留意していますか。</t>
    <rPh sb="0" eb="1">
      <t>トイ</t>
    </rPh>
    <rPh sb="3" eb="5">
      <t>シエン</t>
    </rPh>
    <rPh sb="5" eb="7">
      <t>ケイカク</t>
    </rPh>
    <rPh sb="9" eb="11">
      <t>カンケイ</t>
    </rPh>
    <rPh sb="11" eb="13">
      <t>ショクシュ</t>
    </rPh>
    <rPh sb="14" eb="16">
      <t>キョウドウ</t>
    </rPh>
    <rPh sb="18" eb="19">
      <t>ロウ</t>
    </rPh>
    <rPh sb="19" eb="20">
      <t>キ</t>
    </rPh>
    <rPh sb="20" eb="21">
      <t>ダイ</t>
    </rPh>
    <rPh sb="23" eb="24">
      <t>ゴウ</t>
    </rPh>
    <rPh sb="24" eb="26">
      <t>ベッシ</t>
    </rPh>
    <rPh sb="26" eb="28">
      <t>ヨウシキ</t>
    </rPh>
    <rPh sb="30" eb="31">
      <t>モチ</t>
    </rPh>
    <rPh sb="33" eb="35">
      <t>クンレン</t>
    </rPh>
    <rPh sb="36" eb="38">
      <t>テイキョウ</t>
    </rPh>
    <rPh sb="39" eb="40">
      <t>カカ</t>
    </rPh>
    <rPh sb="41" eb="43">
      <t>ジコウ</t>
    </rPh>
    <rPh sb="44" eb="46">
      <t>リショウ</t>
    </rPh>
    <rPh sb="47" eb="49">
      <t>キホン</t>
    </rPh>
    <rPh sb="49" eb="51">
      <t>ドウサ</t>
    </rPh>
    <rPh sb="55" eb="57">
      <t>ドウサ</t>
    </rPh>
    <rPh sb="58" eb="60">
      <t>ヒビ</t>
    </rPh>
    <rPh sb="61" eb="62">
      <t>ス</t>
    </rPh>
    <rPh sb="64" eb="65">
      <t>カタ</t>
    </rPh>
    <rPh sb="65" eb="66">
      <t>オヨ</t>
    </rPh>
    <rPh sb="67" eb="69">
      <t>クンレン</t>
    </rPh>
    <rPh sb="69" eb="71">
      <t>ジカン</t>
    </rPh>
    <rPh sb="71" eb="72">
      <t>トウ</t>
    </rPh>
    <rPh sb="74" eb="75">
      <t>スベ</t>
    </rPh>
    <rPh sb="77" eb="79">
      <t>コウモク</t>
    </rPh>
    <rPh sb="83" eb="85">
      <t>サクセイ</t>
    </rPh>
    <rPh sb="95" eb="97">
      <t>サクセイ</t>
    </rPh>
    <rPh sb="98" eb="99">
      <t>ア</t>
    </rPh>
    <rPh sb="103" eb="108">
      <t>イガクテキヒョウカ</t>
    </rPh>
    <rPh sb="108" eb="109">
      <t>オヨ</t>
    </rPh>
    <rPh sb="110" eb="112">
      <t>シエン</t>
    </rPh>
    <rPh sb="112" eb="114">
      <t>ジッセキ</t>
    </rPh>
    <rPh sb="114" eb="115">
      <t>トウ</t>
    </rPh>
    <rPh sb="116" eb="117">
      <t>モト</t>
    </rPh>
    <rPh sb="120" eb="122">
      <t>ココ</t>
    </rPh>
    <rPh sb="123" eb="126">
      <t>ニュウショシャ</t>
    </rPh>
    <rPh sb="127" eb="129">
      <t>トクセイ</t>
    </rPh>
    <rPh sb="130" eb="132">
      <t>ハイリョ</t>
    </rPh>
    <rPh sb="136" eb="138">
      <t>コベツ</t>
    </rPh>
    <rPh sb="146" eb="149">
      <t>カクイツテキ</t>
    </rPh>
    <rPh sb="150" eb="152">
      <t>シエン</t>
    </rPh>
    <rPh sb="152" eb="154">
      <t>ケイカク</t>
    </rPh>
    <rPh sb="161" eb="163">
      <t>リュウイ</t>
    </rPh>
    <phoneticPr fontId="4"/>
  </si>
  <si>
    <t>問2の支援計画に基づいたケアを実施する際には、対象となる入所者又はその家族に説明し、その同意を得ていますか。</t>
    <rPh sb="0" eb="1">
      <t>トイ</t>
    </rPh>
    <rPh sb="3" eb="5">
      <t>シエン</t>
    </rPh>
    <rPh sb="5" eb="7">
      <t>ケイカク</t>
    </rPh>
    <rPh sb="8" eb="9">
      <t>モト</t>
    </rPh>
    <rPh sb="15" eb="17">
      <t>ジッシ</t>
    </rPh>
    <rPh sb="19" eb="20">
      <t>サイ</t>
    </rPh>
    <rPh sb="23" eb="25">
      <t>タイショウ</t>
    </rPh>
    <rPh sb="28" eb="32">
      <t>ニュウショシャマタ</t>
    </rPh>
    <rPh sb="35" eb="37">
      <t>カゾク</t>
    </rPh>
    <rPh sb="38" eb="40">
      <t>セツメイ</t>
    </rPh>
    <rPh sb="44" eb="46">
      <t>ドウイ</t>
    </rPh>
    <rPh sb="47" eb="48">
      <t>エ</t>
    </rPh>
    <phoneticPr fontId="4"/>
  </si>
  <si>
    <t>医師が、定期的に、全ての入所者に対する医学的評価及びリハビリテーション、日々の過ごし方等についてのアセスメントを実施するとともに、医師、看護職員、介護職員、介護支援専門員その他の職種の者が、医学的評価、アセスメント及び支援実績に基づき、特に自立支援のための対応が必要とされた者について、生活全般において適切な介護を実施するための包括的な支援計画を策定し、個々の入所者や家族の希望に沿った、尊厳の保持に資する取組や本人を尊重する個別ケア、寝たきり防止に資する取組、自立した生活を支える取組、廃用性機能障害に対する機能回復・重度化防止のための自立支援の取組などの特別な支援を行っている場合に算定している。</t>
    <rPh sb="0" eb="2">
      <t>イシ</t>
    </rPh>
    <rPh sb="4" eb="7">
      <t>テイキテキ</t>
    </rPh>
    <rPh sb="9" eb="10">
      <t>スベ</t>
    </rPh>
    <rPh sb="12" eb="15">
      <t>ニュウショシャ</t>
    </rPh>
    <rPh sb="16" eb="17">
      <t>タイ</t>
    </rPh>
    <rPh sb="19" eb="22">
      <t>イガクテキ</t>
    </rPh>
    <rPh sb="22" eb="24">
      <t>ヒョウカ</t>
    </rPh>
    <rPh sb="24" eb="25">
      <t>オヨ</t>
    </rPh>
    <rPh sb="36" eb="38">
      <t>ヒビ</t>
    </rPh>
    <rPh sb="39" eb="40">
      <t>ス</t>
    </rPh>
    <rPh sb="42" eb="43">
      <t>カタ</t>
    </rPh>
    <rPh sb="43" eb="44">
      <t>トウ</t>
    </rPh>
    <rPh sb="56" eb="58">
      <t>ジッシ</t>
    </rPh>
    <rPh sb="65" eb="67">
      <t>イシ</t>
    </rPh>
    <rPh sb="68" eb="70">
      <t>カンゴ</t>
    </rPh>
    <rPh sb="70" eb="72">
      <t>ショクイン</t>
    </rPh>
    <rPh sb="73" eb="75">
      <t>カイゴ</t>
    </rPh>
    <rPh sb="75" eb="77">
      <t>ショクイン</t>
    </rPh>
    <rPh sb="78" eb="85">
      <t>カイゴシエンセンモンイン</t>
    </rPh>
    <rPh sb="87" eb="88">
      <t>タ</t>
    </rPh>
    <rPh sb="95" eb="98">
      <t>イガクテキ</t>
    </rPh>
    <rPh sb="98" eb="100">
      <t>ヒョウカ</t>
    </rPh>
    <rPh sb="107" eb="108">
      <t>オヨ</t>
    </rPh>
    <rPh sb="109" eb="111">
      <t>シエン</t>
    </rPh>
    <rPh sb="111" eb="113">
      <t>ジッセキ</t>
    </rPh>
    <rPh sb="114" eb="115">
      <t>モト</t>
    </rPh>
    <rPh sb="118" eb="119">
      <t>トク</t>
    </rPh>
    <rPh sb="120" eb="122">
      <t>ジリツ</t>
    </rPh>
    <rPh sb="122" eb="124">
      <t>シエン</t>
    </rPh>
    <rPh sb="128" eb="130">
      <t>タイオウ</t>
    </rPh>
    <rPh sb="131" eb="133">
      <t>ヒツヨウ</t>
    </rPh>
    <rPh sb="137" eb="138">
      <t>モノ</t>
    </rPh>
    <rPh sb="143" eb="145">
      <t>セイカツ</t>
    </rPh>
    <rPh sb="145" eb="147">
      <t>ゼンパン</t>
    </rPh>
    <rPh sb="151" eb="153">
      <t>テキセツ</t>
    </rPh>
    <rPh sb="154" eb="156">
      <t>カイゴ</t>
    </rPh>
    <rPh sb="157" eb="159">
      <t>ジッシ</t>
    </rPh>
    <rPh sb="164" eb="167">
      <t>ホウカツテキ</t>
    </rPh>
    <rPh sb="168" eb="170">
      <t>シエン</t>
    </rPh>
    <rPh sb="170" eb="172">
      <t>ケイカク</t>
    </rPh>
    <rPh sb="173" eb="175">
      <t>サクテイ</t>
    </rPh>
    <rPh sb="177" eb="179">
      <t>ココ</t>
    </rPh>
    <rPh sb="180" eb="183">
      <t>ニュウショシャ</t>
    </rPh>
    <rPh sb="184" eb="186">
      <t>カゾク</t>
    </rPh>
    <rPh sb="187" eb="189">
      <t>キボウ</t>
    </rPh>
    <rPh sb="190" eb="191">
      <t>ソ</t>
    </rPh>
    <rPh sb="194" eb="196">
      <t>ソンゲン</t>
    </rPh>
    <rPh sb="197" eb="199">
      <t>ホジ</t>
    </rPh>
    <rPh sb="200" eb="201">
      <t>シ</t>
    </rPh>
    <rPh sb="203" eb="205">
      <t>トリクミ</t>
    </rPh>
    <rPh sb="206" eb="208">
      <t>ホンニン</t>
    </rPh>
    <rPh sb="209" eb="211">
      <t>ソンチョウ</t>
    </rPh>
    <rPh sb="213" eb="215">
      <t>コベツ</t>
    </rPh>
    <rPh sb="218" eb="219">
      <t>ネ</t>
    </rPh>
    <rPh sb="222" eb="224">
      <t>ボウシ</t>
    </rPh>
    <rPh sb="225" eb="226">
      <t>シ</t>
    </rPh>
    <rPh sb="228" eb="230">
      <t>トリクミ</t>
    </rPh>
    <rPh sb="231" eb="233">
      <t>ジリツ</t>
    </rPh>
    <rPh sb="235" eb="237">
      <t>セイカツ</t>
    </rPh>
    <rPh sb="238" eb="239">
      <t>ササ</t>
    </rPh>
    <rPh sb="241" eb="243">
      <t>トリクミ</t>
    </rPh>
    <rPh sb="244" eb="247">
      <t>ハイヨウセイ</t>
    </rPh>
    <rPh sb="247" eb="249">
      <t>キノウ</t>
    </rPh>
    <rPh sb="249" eb="251">
      <t>ショウガイ</t>
    </rPh>
    <rPh sb="252" eb="253">
      <t>タイ</t>
    </rPh>
    <rPh sb="255" eb="257">
      <t>キノウ</t>
    </rPh>
    <rPh sb="257" eb="259">
      <t>カイフク</t>
    </rPh>
    <rPh sb="260" eb="263">
      <t>ジュウドカ</t>
    </rPh>
    <rPh sb="263" eb="265">
      <t>ボウシ</t>
    </rPh>
    <rPh sb="269" eb="271">
      <t>ジリツ</t>
    </rPh>
    <rPh sb="271" eb="273">
      <t>シエン</t>
    </rPh>
    <rPh sb="274" eb="276">
      <t>トリクミ</t>
    </rPh>
    <rPh sb="279" eb="281">
      <t>トクベツ</t>
    </rPh>
    <rPh sb="282" eb="284">
      <t>シエン</t>
    </rPh>
    <rPh sb="285" eb="286">
      <t>オコナ</t>
    </rPh>
    <rPh sb="290" eb="292">
      <t>バアイ</t>
    </rPh>
    <rPh sb="293" eb="295">
      <t>サンテイ</t>
    </rPh>
    <phoneticPr fontId="4"/>
  </si>
  <si>
    <t>入所者ごとのＡＤＬ値、栄養状態、口腔機能、認知症の状況その他の入所者の心身の状況等に係る基本的な情報を、厚生労働省に提出している。</t>
    <rPh sb="0" eb="3">
      <t>ニュウショシャ</t>
    </rPh>
    <rPh sb="9" eb="10">
      <t>チ</t>
    </rPh>
    <rPh sb="11" eb="15">
      <t>エイヨウジョウタイ</t>
    </rPh>
    <rPh sb="16" eb="18">
      <t>コウクウ</t>
    </rPh>
    <rPh sb="18" eb="20">
      <t>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2" eb="57">
      <t>コウセイロウドウショウ</t>
    </rPh>
    <rPh sb="58" eb="60">
      <t>テイシュツ</t>
    </rPh>
    <phoneticPr fontId="4"/>
  </si>
  <si>
    <t>科学的介護推進加算（Ⅰ）の問１に加えて、入所者ごとの疾病、服薬の状況等の情報を、厚生労働省に提出している。</t>
    <rPh sb="0" eb="7">
      <t>カガクテキカイゴスイシン</t>
    </rPh>
    <rPh sb="7" eb="9">
      <t>カサン</t>
    </rPh>
    <rPh sb="13" eb="14">
      <t>トイ</t>
    </rPh>
    <rPh sb="16" eb="17">
      <t>クワ</t>
    </rPh>
    <rPh sb="20" eb="23">
      <t>ニュウショシャ</t>
    </rPh>
    <rPh sb="26" eb="28">
      <t>シッペイ</t>
    </rPh>
    <rPh sb="29" eb="31">
      <t>フクヤク</t>
    </rPh>
    <rPh sb="32" eb="34">
      <t>ジョウキョウ</t>
    </rPh>
    <rPh sb="34" eb="35">
      <t>トウ</t>
    </rPh>
    <rPh sb="36" eb="38">
      <t>ジョウホウ</t>
    </rPh>
    <rPh sb="40" eb="45">
      <t>コウセイロウドウショウ</t>
    </rPh>
    <rPh sb="46" eb="48">
      <t>テイシュツ</t>
    </rPh>
    <phoneticPr fontId="4"/>
  </si>
  <si>
    <t>問3の支援計画の見直しは、支援計画に実施上に当たっての課題（入所者の自立に係る状態の変化、支援の実施時における医学的観点からの留意事故に関する大きな変更、関連職種が共同して取り組むべき事項の見直しの必要性等）に応じ、必要に応じた見直しを行っていますか。</t>
    <rPh sb="0" eb="1">
      <t>トイ</t>
    </rPh>
    <rPh sb="3" eb="5">
      <t>シエン</t>
    </rPh>
    <rPh sb="5" eb="7">
      <t>ケイカク</t>
    </rPh>
    <rPh sb="8" eb="10">
      <t>ミナオ</t>
    </rPh>
    <rPh sb="13" eb="15">
      <t>シエン</t>
    </rPh>
    <rPh sb="15" eb="17">
      <t>ケイカク</t>
    </rPh>
    <rPh sb="18" eb="20">
      <t>ジッシ</t>
    </rPh>
    <rPh sb="20" eb="21">
      <t>ジョウ</t>
    </rPh>
    <rPh sb="22" eb="23">
      <t>ア</t>
    </rPh>
    <rPh sb="27" eb="29">
      <t>カダイ</t>
    </rPh>
    <rPh sb="30" eb="33">
      <t>ニュウショシャ</t>
    </rPh>
    <rPh sb="34" eb="36">
      <t>ジリツ</t>
    </rPh>
    <rPh sb="37" eb="38">
      <t>カカ</t>
    </rPh>
    <rPh sb="39" eb="41">
      <t>ジョウタイ</t>
    </rPh>
    <rPh sb="42" eb="44">
      <t>ヘンカ</t>
    </rPh>
    <rPh sb="45" eb="47">
      <t>シエン</t>
    </rPh>
    <rPh sb="48" eb="50">
      <t>ジッシ</t>
    </rPh>
    <rPh sb="50" eb="51">
      <t>ジ</t>
    </rPh>
    <rPh sb="55" eb="57">
      <t>イガク</t>
    </rPh>
    <rPh sb="57" eb="58">
      <t>テキ</t>
    </rPh>
    <rPh sb="58" eb="60">
      <t>カンテン</t>
    </rPh>
    <rPh sb="63" eb="65">
      <t>リュウイ</t>
    </rPh>
    <rPh sb="65" eb="67">
      <t>ジコ</t>
    </rPh>
    <rPh sb="68" eb="69">
      <t>カン</t>
    </rPh>
    <rPh sb="71" eb="72">
      <t>オオ</t>
    </rPh>
    <rPh sb="74" eb="76">
      <t>ヘンコウ</t>
    </rPh>
    <rPh sb="77" eb="79">
      <t>カンレン</t>
    </rPh>
    <rPh sb="79" eb="81">
      <t>ショクシュ</t>
    </rPh>
    <rPh sb="82" eb="84">
      <t>キョウドウ</t>
    </rPh>
    <rPh sb="86" eb="87">
      <t>ト</t>
    </rPh>
    <rPh sb="88" eb="89">
      <t>ク</t>
    </rPh>
    <rPh sb="92" eb="94">
      <t>ジコウ</t>
    </rPh>
    <rPh sb="95" eb="97">
      <t>ミナオ</t>
    </rPh>
    <rPh sb="99" eb="102">
      <t>ヒツヨウセイ</t>
    </rPh>
    <rPh sb="102" eb="103">
      <t>トウ</t>
    </rPh>
    <rPh sb="105" eb="106">
      <t>オウ</t>
    </rPh>
    <rPh sb="108" eb="110">
      <t>ヒツヨウ</t>
    </rPh>
    <rPh sb="111" eb="112">
      <t>オウ</t>
    </rPh>
    <rPh sb="114" eb="116">
      <t>ミナオ</t>
    </rPh>
    <rPh sb="118" eb="119">
      <t>オコナ</t>
    </rPh>
    <phoneticPr fontId="4"/>
  </si>
  <si>
    <t>必要に応じて施設サービス計画を見直すなど、サービスの提供に当たって、問１の情報その他サービスを適切かつ有効に提供するために必要な情報を活用していますか。</t>
    <rPh sb="0" eb="2">
      <t>ヒツヨウ</t>
    </rPh>
    <rPh sb="3" eb="4">
      <t>オウ</t>
    </rPh>
    <rPh sb="6" eb="8">
      <t>シセツ</t>
    </rPh>
    <rPh sb="12" eb="14">
      <t>ケイカク</t>
    </rPh>
    <rPh sb="15" eb="17">
      <t>ミナオ</t>
    </rPh>
    <rPh sb="26" eb="28">
      <t>テイキョウ</t>
    </rPh>
    <rPh sb="29" eb="30">
      <t>ア</t>
    </rPh>
    <rPh sb="34" eb="35">
      <t>トイ</t>
    </rPh>
    <rPh sb="37" eb="39">
      <t>ジョウホウ</t>
    </rPh>
    <rPh sb="41" eb="42">
      <t>タ</t>
    </rPh>
    <rPh sb="47" eb="49">
      <t>テキセツ</t>
    </rPh>
    <rPh sb="51" eb="53">
      <t>ユウコウ</t>
    </rPh>
    <rPh sb="54" eb="56">
      <t>テイキョウ</t>
    </rPh>
    <rPh sb="61" eb="63">
      <t>ヒツヨウ</t>
    </rPh>
    <rPh sb="64" eb="66">
      <t>ジョウホウ</t>
    </rPh>
    <rPh sb="67" eb="69">
      <t>カツヨウ</t>
    </rPh>
    <phoneticPr fontId="4"/>
  </si>
  <si>
    <t>必要に応じて施設サービス計画を見直すなど、サービスの提供に当たって、科学的介護推進加算（Ⅰ）の問１の情報、問１の情報その他サービスを適切かつ有効に提供するために必要な情報を活用していますか。</t>
    <rPh sb="50" eb="52">
      <t>ジョウホウ</t>
    </rPh>
    <rPh sb="53" eb="54">
      <t>トイ</t>
    </rPh>
    <rPh sb="56" eb="58">
      <t>ジョウホウ</t>
    </rPh>
    <phoneticPr fontId="4"/>
  </si>
  <si>
    <t>介護医療院内に安全管理部門を設置し、組織的に安全対策を実施する体制が整備されていますか。</t>
    <rPh sb="0" eb="5">
      <t>カイゴイリョウイン</t>
    </rPh>
    <rPh sb="5" eb="6">
      <t>ナイ</t>
    </rPh>
    <rPh sb="7" eb="13">
      <t>アンゼンカンリブモン</t>
    </rPh>
    <rPh sb="14" eb="16">
      <t>セッチ</t>
    </rPh>
    <rPh sb="18" eb="21">
      <t>ソシキテキ</t>
    </rPh>
    <rPh sb="22" eb="26">
      <t>アンゼンタイサク</t>
    </rPh>
    <rPh sb="27" eb="29">
      <t>ジッシ</t>
    </rPh>
    <rPh sb="31" eb="33">
      <t>タイセイ</t>
    </rPh>
    <rPh sb="34" eb="36">
      <t>セイビ</t>
    </rPh>
    <phoneticPr fontId="4"/>
  </si>
  <si>
    <t>（サービス提供体制強化加算Ⅰ）
前年度の実績が６ヶ月に満たない事業所 （新たに事業を開始し、又は再開した事業所を含みます）は②に、それ以外の事業所は①に記入してください。（小数点第１位まで）</t>
    <phoneticPr fontId="4"/>
  </si>
  <si>
    <t>介護医療院の介護職員の総数のうち、勤続年数10年以上の介護福祉士の占める割合が100分の35以上ですか。</t>
    <phoneticPr fontId="4"/>
  </si>
  <si>
    <t>令和　　　年度</t>
    <rPh sb="0" eb="2">
      <t>レイワ</t>
    </rPh>
    <rPh sb="5" eb="7">
      <t>ネンド</t>
    </rPh>
    <phoneticPr fontId="4"/>
  </si>
  <si>
    <t>提供する介護医療院サービスの質の向上に資する取組を実施していますか。</t>
    <rPh sb="0" eb="2">
      <t>テイキョウ</t>
    </rPh>
    <rPh sb="4" eb="9">
      <t>カイゴイリョウイン</t>
    </rPh>
    <rPh sb="14" eb="15">
      <t>シツ</t>
    </rPh>
    <rPh sb="16" eb="18">
      <t>コウジョウ</t>
    </rPh>
    <rPh sb="19" eb="20">
      <t>シ</t>
    </rPh>
    <rPh sb="22" eb="24">
      <t>トリクミ</t>
    </rPh>
    <rPh sb="25" eb="27">
      <t>ジッシ</t>
    </rPh>
    <phoneticPr fontId="4"/>
  </si>
  <si>
    <t>算定しているものについて点検してください。</t>
    <rPh sb="0" eb="2">
      <t>サンテイ</t>
    </rPh>
    <rPh sb="12" eb="14">
      <t>テンケン</t>
    </rPh>
    <phoneticPr fontId="4"/>
  </si>
  <si>
    <r>
      <t>　　介護職員総数（前３月平均）</t>
    </r>
    <r>
      <rPr>
        <u/>
        <sz val="9"/>
        <rFont val="ＭＳ Ｐ明朝"/>
        <family val="1"/>
        <charset val="128"/>
      </rPr>
      <t>　　　　</t>
    </r>
    <r>
      <rPr>
        <sz val="9"/>
        <rFont val="ＭＳ Ｐ明朝"/>
        <family val="1"/>
        <charset val="128"/>
      </rPr>
      <t>人　常勤職員員数（前３月平均）</t>
    </r>
    <r>
      <rPr>
        <u/>
        <sz val="9"/>
        <rFont val="ＭＳ Ｐ明朝"/>
        <family val="1"/>
        <charset val="128"/>
      </rPr>
      <t>　　　　</t>
    </r>
    <r>
      <rPr>
        <sz val="9"/>
        <rFont val="ＭＳ Ｐ明朝"/>
        <family val="1"/>
        <charset val="128"/>
      </rPr>
      <t>人　　割合</t>
    </r>
    <r>
      <rPr>
        <u/>
        <sz val="9"/>
        <rFont val="ＭＳ Ｐ明朝"/>
        <family val="1"/>
        <charset val="128"/>
      </rPr>
      <t>　　　　　</t>
    </r>
    <r>
      <rPr>
        <sz val="9"/>
        <rFont val="ＭＳ Ｐ明朝"/>
        <family val="1"/>
        <charset val="128"/>
      </rPr>
      <t>（％）</t>
    </r>
    <rPh sb="2" eb="4">
      <t>カイゴ</t>
    </rPh>
    <rPh sb="4" eb="6">
      <t>ショクイン</t>
    </rPh>
    <rPh sb="6" eb="8">
      <t>ソウスウ</t>
    </rPh>
    <rPh sb="9" eb="10">
      <t>ゼン</t>
    </rPh>
    <rPh sb="11" eb="12">
      <t>ガツ</t>
    </rPh>
    <rPh sb="12" eb="14">
      <t>ヘイキン</t>
    </rPh>
    <rPh sb="19" eb="20">
      <t>ニン</t>
    </rPh>
    <rPh sb="21" eb="23">
      <t>ジョウキン</t>
    </rPh>
    <rPh sb="23" eb="25">
      <t>ショクイン</t>
    </rPh>
    <rPh sb="25" eb="27">
      <t>インスウ</t>
    </rPh>
    <rPh sb="28" eb="29">
      <t>マエ</t>
    </rPh>
    <rPh sb="30" eb="31">
      <t>ツキ</t>
    </rPh>
    <rPh sb="31" eb="33">
      <t>ヘイキン</t>
    </rPh>
    <rPh sb="38" eb="39">
      <t>ニン</t>
    </rPh>
    <rPh sb="41" eb="43">
      <t>ワリアイ</t>
    </rPh>
    <phoneticPr fontId="20"/>
  </si>
  <si>
    <r>
      <t>　　前３月の介護職員の常勤換算後の員数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2" eb="3">
      <t>マエ</t>
    </rPh>
    <rPh sb="4" eb="5">
      <t>ツキ</t>
    </rPh>
    <rPh sb="6" eb="8">
      <t>カイゴ</t>
    </rPh>
    <rPh sb="8" eb="10">
      <t>ショクイン</t>
    </rPh>
    <rPh sb="11" eb="13">
      <t>ジョウキン</t>
    </rPh>
    <rPh sb="13" eb="15">
      <t>カンサン</t>
    </rPh>
    <rPh sb="15" eb="16">
      <t>ゴ</t>
    </rPh>
    <rPh sb="17" eb="19">
      <t>インスウ</t>
    </rPh>
    <rPh sb="22" eb="23">
      <t>ガツ</t>
    </rPh>
    <rPh sb="23" eb="24">
      <t>マエ</t>
    </rPh>
    <rPh sb="29" eb="30">
      <t>ニン</t>
    </rPh>
    <rPh sb="33" eb="34">
      <t>ガツ</t>
    </rPh>
    <rPh sb="34" eb="35">
      <t>マエ</t>
    </rPh>
    <rPh sb="40" eb="41">
      <t>ニン</t>
    </rPh>
    <rPh sb="44" eb="45">
      <t>ツキ</t>
    </rPh>
    <rPh sb="45" eb="46">
      <t>マエ</t>
    </rPh>
    <rPh sb="51" eb="52">
      <t>ニン</t>
    </rPh>
    <phoneticPr fontId="20"/>
  </si>
  <si>
    <r>
      <t>　　前３月の常勤職員の常勤換算後の員数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　</t>
    </r>
    <rPh sb="2" eb="3">
      <t>マエ</t>
    </rPh>
    <rPh sb="4" eb="5">
      <t>ツキ</t>
    </rPh>
    <rPh sb="6" eb="8">
      <t>ジョウキン</t>
    </rPh>
    <rPh sb="8" eb="10">
      <t>ショクイン</t>
    </rPh>
    <rPh sb="11" eb="13">
      <t>ジョウキン</t>
    </rPh>
    <rPh sb="13" eb="15">
      <t>カンサン</t>
    </rPh>
    <rPh sb="15" eb="16">
      <t>ゴ</t>
    </rPh>
    <rPh sb="17" eb="19">
      <t>インスウ</t>
    </rPh>
    <rPh sb="23" eb="24">
      <t>マエ</t>
    </rPh>
    <rPh sb="34" eb="35">
      <t>マエ</t>
    </rPh>
    <rPh sb="45" eb="46">
      <t>マエ</t>
    </rPh>
    <phoneticPr fontId="20"/>
  </si>
  <si>
    <r>
      <t>　　　　前３月の介護職員の常勤換算後の員数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24" eb="25">
      <t>ガツ</t>
    </rPh>
    <rPh sb="25" eb="26">
      <t>マエ</t>
    </rPh>
    <rPh sb="36" eb="37">
      <t>ガツ</t>
    </rPh>
    <rPh sb="37" eb="38">
      <t>マエ</t>
    </rPh>
    <rPh sb="47" eb="48">
      <t>ガツ</t>
    </rPh>
    <rPh sb="48" eb="49">
      <t>マエ</t>
    </rPh>
    <phoneticPr fontId="4"/>
  </si>
  <si>
    <r>
      <t>　　　　前３月の介護福祉士の常勤換算後の員数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26" eb="27">
      <t>マエ</t>
    </rPh>
    <rPh sb="38" eb="39">
      <t>マエ</t>
    </rPh>
    <rPh sb="48" eb="49">
      <t>ツキ</t>
    </rPh>
    <rPh sb="49" eb="50">
      <t>マエ</t>
    </rPh>
    <phoneticPr fontId="4"/>
  </si>
  <si>
    <t>　介護職員総数　　　　　　名　　勤続年数10年以上の介護福祉士員数　　　　　　人　　割合　　　　　　（％）</t>
    <rPh sb="16" eb="18">
      <t>キンゾク</t>
    </rPh>
    <rPh sb="18" eb="20">
      <t>ネンスウ</t>
    </rPh>
    <rPh sb="22" eb="25">
      <t>ネンイジョウ</t>
    </rPh>
    <phoneticPr fontId="4"/>
  </si>
  <si>
    <r>
      <t>　　　　介護職員総数（前３月平均）</t>
    </r>
    <r>
      <rPr>
        <u/>
        <sz val="9"/>
        <rFont val="ＭＳ Ｐ明朝"/>
        <family val="1"/>
        <charset val="128"/>
      </rPr>
      <t>　　　　　</t>
    </r>
    <r>
      <rPr>
        <sz val="9"/>
        <rFont val="ＭＳ Ｐ明朝"/>
        <family val="1"/>
        <charset val="128"/>
      </rPr>
      <t>名　　介護福祉士員数（前３月平均）</t>
    </r>
    <r>
      <rPr>
        <u/>
        <sz val="9"/>
        <rFont val="ＭＳ Ｐ明朝"/>
        <family val="1"/>
        <charset val="128"/>
      </rPr>
      <t>　　　　　</t>
    </r>
    <r>
      <rPr>
        <sz val="9"/>
        <rFont val="ＭＳ Ｐ明朝"/>
        <family val="1"/>
        <charset val="128"/>
      </rPr>
      <t>人　　割合</t>
    </r>
    <r>
      <rPr>
        <u/>
        <sz val="9"/>
        <rFont val="ＭＳ Ｐ明朝"/>
        <family val="1"/>
        <charset val="128"/>
      </rPr>
      <t>　　　　</t>
    </r>
    <r>
      <rPr>
        <sz val="9"/>
        <rFont val="ＭＳ Ｐ明朝"/>
        <family val="1"/>
        <charset val="128"/>
      </rPr>
      <t>　（％）</t>
    </r>
    <rPh sb="11" eb="12">
      <t>マエ</t>
    </rPh>
    <rPh sb="33" eb="34">
      <t>マエ</t>
    </rPh>
    <phoneticPr fontId="4"/>
  </si>
  <si>
    <t>令和　　年度</t>
    <rPh sb="0" eb="2">
      <t>レイワ</t>
    </rPh>
    <rPh sb="4" eb="6">
      <t>ネンド</t>
    </rPh>
    <phoneticPr fontId="4"/>
  </si>
  <si>
    <t>2月</t>
    <rPh sb="1" eb="2">
      <t>ガツ</t>
    </rPh>
    <phoneticPr fontId="4"/>
  </si>
  <si>
    <t>合計ａ</t>
    <rPh sb="0" eb="2">
      <t>ゴウケイ</t>
    </rPh>
    <phoneticPr fontId="4"/>
  </si>
  <si>
    <t>月平均
ａ÷ｅ</t>
    <rPh sb="0" eb="3">
      <t>ツキヘイキン</t>
    </rPh>
    <phoneticPr fontId="4"/>
  </si>
  <si>
    <t>6月</t>
    <phoneticPr fontId="4"/>
  </si>
  <si>
    <t>7月</t>
    <phoneticPr fontId="4"/>
  </si>
  <si>
    <t>8月</t>
    <phoneticPr fontId="4"/>
  </si>
  <si>
    <t>9月</t>
    <phoneticPr fontId="4"/>
  </si>
  <si>
    <t>10月</t>
    <phoneticPr fontId="4"/>
  </si>
  <si>
    <t>11月</t>
    <phoneticPr fontId="4"/>
  </si>
  <si>
    <t>12月</t>
    <phoneticPr fontId="4"/>
  </si>
  <si>
    <t>1月</t>
    <phoneticPr fontId="4"/>
  </si>
  <si>
    <t>①介護医療院の介護職員の総数のうち、介護福祉士の占める割合が前年度（3月を除く）の月平均で100分の50以上ですか。</t>
    <rPh sb="30" eb="33">
      <t>ゼンネンド</t>
    </rPh>
    <rPh sb="35" eb="36">
      <t>ガツ</t>
    </rPh>
    <rPh sb="37" eb="38">
      <t>ノゾ</t>
    </rPh>
    <rPh sb="41" eb="44">
      <t>ツキヘイキン</t>
    </rPh>
    <phoneticPr fontId="4"/>
  </si>
  <si>
    <t>常勤換算後の介護職員の員数
（小数点以下第1位まで）</t>
    <rPh sb="0" eb="2">
      <t>ジョウキン</t>
    </rPh>
    <rPh sb="2" eb="4">
      <t>カンサン</t>
    </rPh>
    <rPh sb="4" eb="5">
      <t>ゴ</t>
    </rPh>
    <rPh sb="6" eb="8">
      <t>カイゴ</t>
    </rPh>
    <rPh sb="8" eb="10">
      <t>ショクイン</t>
    </rPh>
    <rPh sb="11" eb="13">
      <t>インズウ</t>
    </rPh>
    <rPh sb="15" eb="20">
      <t>ショウスウテンイカ</t>
    </rPh>
    <rPh sb="20" eb="21">
      <t>ダイ</t>
    </rPh>
    <rPh sb="22" eb="23">
      <t>イ</t>
    </rPh>
    <phoneticPr fontId="4"/>
  </si>
  <si>
    <t>（ｃ）</t>
    <phoneticPr fontId="4"/>
  </si>
  <si>
    <t>（ｄ）</t>
    <phoneticPr fontId="4"/>
  </si>
  <si>
    <t>②介護医療院の介護職員の総数のうち、介護福祉士の占める割合が、加算算定月の前３月の平均で100分の50以上ですか。</t>
    <phoneticPr fontId="4"/>
  </si>
  <si>
    <t>　前３月の介護職員の常勤換算後の員数　　３月前　　　　　　人　　２月前　　　　　人　　１月前　　　　　人</t>
    <phoneticPr fontId="4"/>
  </si>
  <si>
    <t>イ</t>
    <phoneticPr fontId="4"/>
  </si>
  <si>
    <t>ロ</t>
    <phoneticPr fontId="4"/>
  </si>
  <si>
    <t>〈前年度の月平均〉　 e：４～２月における実績のあった月数</t>
    <phoneticPr fontId="4"/>
  </si>
  <si>
    <t>6月</t>
    <phoneticPr fontId="4"/>
  </si>
  <si>
    <t>7月</t>
    <phoneticPr fontId="4"/>
  </si>
  <si>
    <t>8月</t>
    <phoneticPr fontId="4"/>
  </si>
  <si>
    <t>9月</t>
    <phoneticPr fontId="4"/>
  </si>
  <si>
    <t>10月</t>
    <phoneticPr fontId="4"/>
  </si>
  <si>
    <t>11月</t>
    <phoneticPr fontId="4"/>
  </si>
  <si>
    <t>1月</t>
    <phoneticPr fontId="4"/>
  </si>
  <si>
    <t>①介護医療院の看護・介護職員の総数のうち、常勤職員の占める割合が、前年度（３月を除く）の月平均100分の75以上ですか。</t>
    <rPh sb="1" eb="3">
      <t>カイゴ</t>
    </rPh>
    <rPh sb="3" eb="5">
      <t>イリョウ</t>
    </rPh>
    <rPh sb="5" eb="6">
      <t>イン</t>
    </rPh>
    <rPh sb="7" eb="9">
      <t>カンゴ</t>
    </rPh>
    <rPh sb="10" eb="12">
      <t>カイゴ</t>
    </rPh>
    <rPh sb="12" eb="14">
      <t>ショクイン</t>
    </rPh>
    <rPh sb="15" eb="17">
      <t>ソウスウ</t>
    </rPh>
    <rPh sb="21" eb="23">
      <t>ジョウキン</t>
    </rPh>
    <rPh sb="23" eb="25">
      <t>ショクイン</t>
    </rPh>
    <rPh sb="26" eb="27">
      <t>シ</t>
    </rPh>
    <rPh sb="29" eb="31">
      <t>ワリアイ</t>
    </rPh>
    <rPh sb="50" eb="51">
      <t>ブン</t>
    </rPh>
    <rPh sb="54" eb="56">
      <t>イジョウ</t>
    </rPh>
    <phoneticPr fontId="4"/>
  </si>
  <si>
    <t>常勤換算後の看護・介護職位の員数
（小数点以下第1位まで）</t>
    <rPh sb="0" eb="5">
      <t>ジョウキンカンサンゴ</t>
    </rPh>
    <rPh sb="6" eb="8">
      <t>カンゴ</t>
    </rPh>
    <rPh sb="9" eb="11">
      <t>カイゴ</t>
    </rPh>
    <rPh sb="11" eb="13">
      <t>ショクイ</t>
    </rPh>
    <rPh sb="14" eb="16">
      <t>インズウ</t>
    </rPh>
    <rPh sb="18" eb="21">
      <t>ショウスウテン</t>
    </rPh>
    <rPh sb="21" eb="23">
      <t>イカ</t>
    </rPh>
    <rPh sb="23" eb="24">
      <t>ダイ</t>
    </rPh>
    <rPh sb="25" eb="26">
      <t>イ</t>
    </rPh>
    <phoneticPr fontId="4"/>
  </si>
  <si>
    <r>
      <rPr>
        <sz val="9"/>
        <rFont val="ＭＳ Ｐ明朝"/>
        <family val="1"/>
        <charset val="128"/>
      </rPr>
      <t>常勤換算後の常勤職員の員数</t>
    </r>
    <r>
      <rPr>
        <sz val="11"/>
        <rFont val="ＭＳ Ｐ明朝"/>
        <family val="1"/>
        <charset val="128"/>
      </rPr>
      <t xml:space="preserve">
</t>
    </r>
    <r>
      <rPr>
        <sz val="6"/>
        <rFont val="ＭＳ Ｐ明朝"/>
        <family val="1"/>
        <charset val="128"/>
      </rPr>
      <t>（小数点以下第１位まで）</t>
    </r>
    <rPh sb="0" eb="2">
      <t>ジョウキン</t>
    </rPh>
    <rPh sb="2" eb="4">
      <t>カンサン</t>
    </rPh>
    <rPh sb="4" eb="5">
      <t>ゴ</t>
    </rPh>
    <rPh sb="6" eb="8">
      <t>ジョウキン</t>
    </rPh>
    <rPh sb="8" eb="10">
      <t>ショクイン</t>
    </rPh>
    <rPh sb="11" eb="13">
      <t>インスウ</t>
    </rPh>
    <rPh sb="15" eb="18">
      <t>ショウスウテン</t>
    </rPh>
    <rPh sb="18" eb="20">
      <t>イカ</t>
    </rPh>
    <rPh sb="20" eb="21">
      <t>ダイ</t>
    </rPh>
    <rPh sb="22" eb="23">
      <t>イ</t>
    </rPh>
    <phoneticPr fontId="4"/>
  </si>
  <si>
    <t>②介護医療院の看護・介護職員の総数のうち、常勤職員の占める割合が、加算算定月の前３月の平均で100分の75以上ですか。</t>
    <rPh sb="7" eb="9">
      <t>カンゴ</t>
    </rPh>
    <rPh sb="21" eb="25">
      <t>ジョウキンショクイン</t>
    </rPh>
    <phoneticPr fontId="4"/>
  </si>
  <si>
    <t>・ｄがcに占める割合　（ｄ÷c×１００）＝　　　　　　％</t>
    <phoneticPr fontId="4"/>
  </si>
  <si>
    <t>　介護職員総数（前３月平均）　　　　　名　　介護福祉士員数（前３月平均）　　　　　人　　割合　　　　　（％）</t>
    <phoneticPr fontId="4"/>
  </si>
  <si>
    <t>　前３月の介護福祉士の常勤換算後の員数　　３月前　　　　　　人　　２月前　　　　　人　　１月前　　　　　人</t>
    <phoneticPr fontId="4"/>
  </si>
  <si>
    <t>①サービスを利用者に直接提供する職員 （看護職員、介護職員又は機能訓練指導
員）の総数のうち、勤続年数７年以上の者の占める割合が、前年度（３月を除く）の月
平均で100分の30以上ですか。</t>
    <phoneticPr fontId="4"/>
  </si>
  <si>
    <t>ハ</t>
    <phoneticPr fontId="4"/>
  </si>
  <si>
    <t>②サービスを利用者に直接提供する職員 （看護職員、介護職員又は機能訓練指導
員）の総数のうち、勤続年数７年以上の者の占める割合が、、加算算定月の前３月の
平均で100分の30以上ですか。</t>
    <phoneticPr fontId="4"/>
  </si>
  <si>
    <r>
      <t>　　　　前３月の直接提供職員の常勤換算後の員数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6" eb="7">
      <t>ツキ</t>
    </rPh>
    <rPh sb="8" eb="10">
      <t>チョクセツ</t>
    </rPh>
    <rPh sb="10" eb="12">
      <t>テイキョウ</t>
    </rPh>
    <rPh sb="12" eb="14">
      <t>ショクイン</t>
    </rPh>
    <rPh sb="15" eb="17">
      <t>ジョウキン</t>
    </rPh>
    <rPh sb="17" eb="19">
      <t>カンサン</t>
    </rPh>
    <rPh sb="19" eb="20">
      <t>ゴ</t>
    </rPh>
    <rPh sb="21" eb="23">
      <t>インスウ</t>
    </rPh>
    <rPh sb="26" eb="27">
      <t>ガツ</t>
    </rPh>
    <rPh sb="27" eb="28">
      <t>マエ</t>
    </rPh>
    <rPh sb="33" eb="34">
      <t>ニン</t>
    </rPh>
    <rPh sb="37" eb="38">
      <t>ガツ</t>
    </rPh>
    <rPh sb="38" eb="39">
      <t>マエ</t>
    </rPh>
    <rPh sb="44" eb="45">
      <t>ニン</t>
    </rPh>
    <rPh sb="48" eb="49">
      <t>ツキ</t>
    </rPh>
    <rPh sb="49" eb="50">
      <t>マエ</t>
    </rPh>
    <rPh sb="55" eb="56">
      <t>ニン</t>
    </rPh>
    <phoneticPr fontId="20"/>
  </si>
  <si>
    <r>
      <t>　　　　前３月の勤続7年以上の職員の常勤換算後の員数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　</t>
    </r>
    <rPh sb="4" eb="5">
      <t>マエ</t>
    </rPh>
    <rPh sb="6" eb="7">
      <t>ツキ</t>
    </rPh>
    <rPh sb="8" eb="10">
      <t>キンゾク</t>
    </rPh>
    <rPh sb="11" eb="12">
      <t>ネン</t>
    </rPh>
    <rPh sb="12" eb="14">
      <t>イジョウ</t>
    </rPh>
    <rPh sb="15" eb="17">
      <t>ショクイン</t>
    </rPh>
    <rPh sb="18" eb="20">
      <t>ジョウキン</t>
    </rPh>
    <rPh sb="20" eb="22">
      <t>カンサン</t>
    </rPh>
    <rPh sb="22" eb="23">
      <t>ゴ</t>
    </rPh>
    <rPh sb="24" eb="26">
      <t>インスウ</t>
    </rPh>
    <rPh sb="30" eb="31">
      <t>マエ</t>
    </rPh>
    <rPh sb="41" eb="42">
      <t>マエ</t>
    </rPh>
    <rPh sb="52" eb="53">
      <t>マエ</t>
    </rPh>
    <phoneticPr fontId="20"/>
  </si>
  <si>
    <t>　看護・介護職員総数（前３月平均）　　　　　名　　常勤職員員数（前３月平均）　　　　　人　　割合　　　　　（％）</t>
    <rPh sb="1" eb="3">
      <t>カンゴ</t>
    </rPh>
    <rPh sb="25" eb="29">
      <t>ジョウキンショクイン</t>
    </rPh>
    <rPh sb="29" eb="30">
      <t>イン</t>
    </rPh>
    <phoneticPr fontId="4"/>
  </si>
  <si>
    <t>　　　　</t>
    <phoneticPr fontId="20"/>
  </si>
  <si>
    <t>　直接提供職員総数（前３月平均）　　　　人　常勤職員員数（前３月平均）　　　　人　　割合　　　　　（％）</t>
    <phoneticPr fontId="4"/>
  </si>
  <si>
    <t>（サービス提供体制強化加算Ⅲ）
前年度の実績が６ヶ月に満たない事業所 （新たに事業を開始し、又は再開した事業所を含みます）は②に、それ以外の事業所は①に記入してください。（小数点第１位まで）</t>
    <phoneticPr fontId="4"/>
  </si>
  <si>
    <t>（サービス提供体制強化加算Ⅰ・Ⅱ・Ⅲ共通）
定員超過利用・人員基準欠如に該当していない。</t>
    <rPh sb="18" eb="20">
      <t>キョウツウ</t>
    </rPh>
    <rPh sb="22" eb="28">
      <t>テイインチョウカリヨウ</t>
    </rPh>
    <rPh sb="29" eb="35">
      <t>ジンインキジュンケツジョ</t>
    </rPh>
    <rPh sb="36" eb="38">
      <t>ガイトウ</t>
    </rPh>
    <phoneticPr fontId="4"/>
  </si>
  <si>
    <t>介護医療院基準第40条第１項（事故発生の防止のための指針の作成・委員会の開催・従業者に対する研修等）に規定する基準に適合していない場合は、減算していますか。</t>
    <rPh sb="0" eb="5">
      <t>カイゴイリョウイン</t>
    </rPh>
    <rPh sb="5" eb="7">
      <t>キジュン</t>
    </rPh>
    <rPh sb="7" eb="8">
      <t>ダイ</t>
    </rPh>
    <rPh sb="10" eb="11">
      <t>ジョウ</t>
    </rPh>
    <rPh sb="11" eb="12">
      <t>ダイ</t>
    </rPh>
    <rPh sb="13" eb="14">
      <t>コウ</t>
    </rPh>
    <rPh sb="51" eb="53">
      <t>キテイ</t>
    </rPh>
    <rPh sb="55" eb="57">
      <t>キジュン</t>
    </rPh>
    <rPh sb="58" eb="60">
      <t>テキゴウ</t>
    </rPh>
    <rPh sb="65" eb="67">
      <t>バアイ</t>
    </rPh>
    <rPh sb="69" eb="71">
      <t>ゲンサン</t>
    </rPh>
    <phoneticPr fontId="4"/>
  </si>
  <si>
    <t>介護医療院基準第４条に定める栄養士又は管理栄養士の員数を置いていること及び介護医療院基準第２０条の２（栄養管理、ユニット型を含む。）に規定する基準のいずれにも適合していない場合は、減算していますか。</t>
    <rPh sb="0" eb="8">
      <t>カイゴイリョウインキジュンダイ</t>
    </rPh>
    <rPh sb="9" eb="10">
      <t>ジョウ</t>
    </rPh>
    <rPh sb="11" eb="12">
      <t>サダ</t>
    </rPh>
    <rPh sb="14" eb="17">
      <t>エイヨウシ</t>
    </rPh>
    <rPh sb="17" eb="18">
      <t>マタ</t>
    </rPh>
    <rPh sb="19" eb="21">
      <t>カンリ</t>
    </rPh>
    <rPh sb="21" eb="24">
      <t>エイヨウシ</t>
    </rPh>
    <rPh sb="25" eb="27">
      <t>インズウ</t>
    </rPh>
    <rPh sb="28" eb="29">
      <t>オ</t>
    </rPh>
    <rPh sb="35" eb="36">
      <t>オヨ</t>
    </rPh>
    <rPh sb="37" eb="45">
      <t>カイゴイリョウインキジュンダイ</t>
    </rPh>
    <rPh sb="47" eb="48">
      <t>ジョウ</t>
    </rPh>
    <rPh sb="51" eb="53">
      <t>エイヨウ</t>
    </rPh>
    <rPh sb="53" eb="55">
      <t>カンリ</t>
    </rPh>
    <rPh sb="60" eb="61">
      <t>ガタ</t>
    </rPh>
    <rPh sb="62" eb="63">
      <t>フク</t>
    </rPh>
    <rPh sb="67" eb="69">
      <t>キテイ</t>
    </rPh>
    <rPh sb="71" eb="73">
      <t>キジュン</t>
    </rPh>
    <rPh sb="79" eb="81">
      <t>テキゴウ</t>
    </rPh>
    <rPh sb="86" eb="88">
      <t>バアイ</t>
    </rPh>
    <rPh sb="90" eb="92">
      <t>ゲンサン</t>
    </rPh>
    <phoneticPr fontId="4"/>
  </si>
  <si>
    <t xml:space="preserve">    うちⅠ型療養床</t>
  </si>
  <si>
    <t xml:space="preserve">    うちⅡ型療養床</t>
    <phoneticPr fontId="4"/>
  </si>
  <si>
    <t xml:space="preserve">その他 </t>
    <rPh sb="2" eb="3">
      <t>タ</t>
    </rPh>
    <phoneticPr fontId="4"/>
  </si>
  <si>
    <t>入所者数
（前年度実績）</t>
    <rPh sb="1" eb="2">
      <t>ショ</t>
    </rPh>
    <rPh sb="2" eb="3">
      <t>シャ</t>
    </rPh>
    <rPh sb="3" eb="4">
      <t>スウ</t>
    </rPh>
    <rPh sb="6" eb="9">
      <t>ゼンネンド</t>
    </rPh>
    <rPh sb="9" eb="11">
      <t>ジッセキ</t>
    </rPh>
    <phoneticPr fontId="4"/>
  </si>
  <si>
    <r>
      <t>（３）　看護職員</t>
    </r>
    <r>
      <rPr>
        <b/>
        <sz val="9"/>
        <rFont val="ＭＳ Ｐゴシック"/>
        <family val="3"/>
        <charset val="128"/>
      </rPr>
      <t>　（３介護報酬の請求　（2）・（3）アも確認のこと。）</t>
    </r>
    <rPh sb="4" eb="6">
      <t>カンゴ</t>
    </rPh>
    <rPh sb="6" eb="8">
      <t>ショクイン</t>
    </rPh>
    <phoneticPr fontId="4"/>
  </si>
  <si>
    <r>
      <t>（4）　介護職員</t>
    </r>
    <r>
      <rPr>
        <b/>
        <sz val="9"/>
        <rFont val="ＭＳ Ｐゴシック"/>
        <family val="3"/>
        <charset val="128"/>
      </rPr>
      <t>　（３介護報酬の請求　（2）（3）アも確認のこと。）</t>
    </r>
    <rPh sb="4" eb="8">
      <t>カイゴショクイン</t>
    </rPh>
    <rPh sb="16" eb="18">
      <t>セイキュウ</t>
    </rPh>
    <rPh sb="27" eb="29">
      <t>カクニン</t>
    </rPh>
    <phoneticPr fontId="4"/>
  </si>
  <si>
    <t>（６）　栄養士又は管理栄養士</t>
    <rPh sb="4" eb="7">
      <t>エイヨウシ</t>
    </rPh>
    <rPh sb="7" eb="8">
      <t>マタ</t>
    </rPh>
    <rPh sb="9" eb="11">
      <t>カンリ</t>
    </rPh>
    <rPh sb="11" eb="14">
      <t>エイヨウシ</t>
    </rPh>
    <phoneticPr fontId="4"/>
  </si>
  <si>
    <t>入所申込者の入所に際しては、その者に係る居宅介護支援事業者に対する照会等により、その者の心身の状況、生活歴、病歴、指定居宅サービス等の利用状況等の把握に努めている。</t>
    <rPh sb="0" eb="5">
      <t>ニュウショモウシコミシャ</t>
    </rPh>
    <rPh sb="6" eb="8">
      <t>ニュウショ</t>
    </rPh>
    <rPh sb="9" eb="10">
      <t>サイ</t>
    </rPh>
    <rPh sb="33" eb="36">
      <t>ショウカイトウ</t>
    </rPh>
    <rPh sb="50" eb="53">
      <t>セイカツレキ</t>
    </rPh>
    <rPh sb="54" eb="56">
      <t>ビョウレキ</t>
    </rPh>
    <rPh sb="57" eb="61">
      <t>シテイキョタク</t>
    </rPh>
    <rPh sb="65" eb="66">
      <t>トウ</t>
    </rPh>
    <rPh sb="67" eb="72">
      <t>リヨウジョウキョウトウ</t>
    </rPh>
    <rPh sb="73" eb="75">
      <t>ハアク</t>
    </rPh>
    <rPh sb="76" eb="77">
      <t>ツト</t>
    </rPh>
    <phoneticPr fontId="4"/>
  </si>
  <si>
    <t>入所者等全員から１割又は２割又は3割負担分を徴収していますか。（生活保護やその他公費の場合を除く）</t>
    <rPh sb="0" eb="3">
      <t>ニュウショシャ</t>
    </rPh>
    <rPh sb="3" eb="4">
      <t>トウ</t>
    </rPh>
    <rPh sb="10" eb="11">
      <t>マタ</t>
    </rPh>
    <rPh sb="13" eb="14">
      <t>ワリ</t>
    </rPh>
    <rPh sb="40" eb="42">
      <t>コウヒ</t>
    </rPh>
    <rPh sb="43" eb="45">
      <t>バアイ</t>
    </rPh>
    <rPh sb="46" eb="47">
      <t>ノゾ</t>
    </rPh>
    <phoneticPr fontId="4"/>
  </si>
  <si>
    <r>
      <t xml:space="preserve">（７）－１ </t>
    </r>
    <r>
      <rPr>
        <b/>
        <u/>
        <sz val="11"/>
        <rFont val="ＭＳ Ｐゴシック"/>
        <family val="3"/>
        <charset val="128"/>
      </rPr>
      <t>介護医療院サービスの取扱方針</t>
    </r>
    <rPh sb="6" eb="8">
      <t>カイゴ</t>
    </rPh>
    <rPh sb="8" eb="11">
      <t>イリョウイン</t>
    </rPh>
    <rPh sb="16" eb="18">
      <t>トリアツカイ</t>
    </rPh>
    <rPh sb="18" eb="20">
      <t>ホウシン</t>
    </rPh>
    <phoneticPr fontId="4"/>
  </si>
  <si>
    <t>サービスの提供に当たっては、当該入所者又は他の入所者等の生命又は身体を保護するため緊急やむを得ない場合を除き、身体的拘束その他入所者の行動を制限する行為を行っていない。</t>
    <phoneticPr fontId="4"/>
  </si>
  <si>
    <t>身体的拘束を行っている（行った）事例がありますか。　＊ない場合は、以下「－」</t>
    <phoneticPr fontId="4"/>
  </si>
  <si>
    <t>①</t>
    <phoneticPr fontId="4"/>
  </si>
  <si>
    <t>自分で降りられないように、ベッドをサイドレールで囲んだことがないですか。（ない場合は「○」）</t>
    <phoneticPr fontId="4"/>
  </si>
  <si>
    <t>脱衣やおむつはずしを制限するために、介護衣（つなぎ服）を着せたことはない。（ない場合は「○」）</t>
    <phoneticPr fontId="4"/>
  </si>
  <si>
    <t>行動を落ち着かせるために、向精神薬を過剰に服用させたことはない。（ない場合は「○」）</t>
    <phoneticPr fontId="4"/>
  </si>
  <si>
    <t>自分の意思で開けることのできない病室等に隔離したことはない。（ない場合は「○」）</t>
    <phoneticPr fontId="4"/>
  </si>
  <si>
    <t>入所者や家族に対し、身体的拘束の内容、目的、理由、拘束の時間、時間帯、期間等を詳細に説明し、理解を得ている。</t>
    <phoneticPr fontId="4"/>
  </si>
  <si>
    <t>身体的拘束等を行った場合、その態様及び時間、その際の利用者の心身の状況並びに緊急やむを得ない理由を記録していますか。</t>
    <rPh sb="7" eb="8">
      <t>オコナ</t>
    </rPh>
    <phoneticPr fontId="4"/>
  </si>
  <si>
    <t>身体的拘束等を行った場合、常に観察、再検討を行っていますか。</t>
    <phoneticPr fontId="4"/>
  </si>
  <si>
    <t>身体的拘束等の必要がなくなった場合、速やかに拘束を解除していますか。</t>
    <phoneticPr fontId="4"/>
  </si>
  <si>
    <t>やむを得ず身体的拘束を行う場合の手続き等を定めていますか。</t>
    <phoneticPr fontId="4"/>
  </si>
  <si>
    <t>やむを得ず身体的拘束を行う場合、「身体的拘束適正化委員会」等で「切迫性」「非代替性」「一時性」の３つの要件を全て満たしているかを検討し、施設全体で判断する体制となっていますか。</t>
    <rPh sb="68" eb="70">
      <t>シセツ</t>
    </rPh>
    <rPh sb="70" eb="72">
      <t>ゼンタイ</t>
    </rPh>
    <rPh sb="73" eb="75">
      <t>ハンダン</t>
    </rPh>
    <rPh sb="77" eb="79">
      <t>タイセイ</t>
    </rPh>
    <phoneticPr fontId="4"/>
  </si>
  <si>
    <t>③</t>
    <phoneticPr fontId="4"/>
  </si>
  <si>
    <t>⑤</t>
    <phoneticPr fontId="4"/>
  </si>
  <si>
    <t>⑩</t>
    <phoneticPr fontId="4"/>
  </si>
  <si>
    <t>⑪</t>
    <phoneticPr fontId="4"/>
  </si>
  <si>
    <t>⑦</t>
    <phoneticPr fontId="4"/>
  </si>
  <si>
    <t>⑧</t>
    <phoneticPr fontId="4"/>
  </si>
  <si>
    <t>⑨</t>
    <phoneticPr fontId="4"/>
  </si>
  <si>
    <t>（7）-2問7の検討結果について記録を残していますか。</t>
    <phoneticPr fontId="4"/>
  </si>
  <si>
    <t>⑫</t>
    <phoneticPr fontId="4"/>
  </si>
  <si>
    <t>四肢をひも等で縛る、手指の機能を制限するミトン型の手袋をつける等、行動を制限したことはない。（ない場合は「○」）</t>
    <phoneticPr fontId="4"/>
  </si>
  <si>
    <t>①～⑥の他に、身体的拘束を行ったことはない。（ない場合は「○」）</t>
    <rPh sb="4" eb="5">
      <t>ホカ</t>
    </rPh>
    <rPh sb="7" eb="10">
      <t>シンタイテキ</t>
    </rPh>
    <rPh sb="10" eb="12">
      <t>コウソク</t>
    </rPh>
    <rPh sb="13" eb="14">
      <t>オコナ</t>
    </rPh>
    <phoneticPr fontId="4"/>
  </si>
  <si>
    <t>計画作成にあたっては、入所者が自立した日常生活を営むことができるように支援する上で解決すべき課題を把握していますか。</t>
    <rPh sb="0" eb="2">
      <t>ケイカク</t>
    </rPh>
    <rPh sb="2" eb="4">
      <t>サクセイ</t>
    </rPh>
    <rPh sb="11" eb="14">
      <t>ニュウショシャ</t>
    </rPh>
    <rPh sb="15" eb="17">
      <t>ジリツ</t>
    </rPh>
    <rPh sb="19" eb="21">
      <t>ニチジョウ</t>
    </rPh>
    <rPh sb="21" eb="23">
      <t>セイカツ</t>
    </rPh>
    <rPh sb="24" eb="25">
      <t>イトナ</t>
    </rPh>
    <rPh sb="35" eb="37">
      <t>シエン</t>
    </rPh>
    <rPh sb="39" eb="40">
      <t>ウエ</t>
    </rPh>
    <rPh sb="41" eb="43">
      <t>カイケツ</t>
    </rPh>
    <rPh sb="46" eb="48">
      <t>カダイ</t>
    </rPh>
    <rPh sb="49" eb="51">
      <t>ハアク</t>
    </rPh>
    <phoneticPr fontId="4"/>
  </si>
  <si>
    <t>入所者の栄養状態を施設入所時に把握し、医師、管理栄養士、歯科医師、看護師、介護支援専門員その他の職種の者が共同して、入所者ごとの摂食・嚥下機能及び食形態にも配慮した栄養ケア計画を作成していますか。
また、施設サービス計画との整合性も図られていますか。</t>
    <rPh sb="0" eb="3">
      <t>ニュウショシャ</t>
    </rPh>
    <rPh sb="4" eb="6">
      <t>エイヨウ</t>
    </rPh>
    <rPh sb="6" eb="8">
      <t>ジョウタイ</t>
    </rPh>
    <rPh sb="9" eb="11">
      <t>シセツ</t>
    </rPh>
    <rPh sb="11" eb="13">
      <t>ニュウショ</t>
    </rPh>
    <rPh sb="13" eb="14">
      <t>ジ</t>
    </rPh>
    <rPh sb="15" eb="17">
      <t>ハアク</t>
    </rPh>
    <rPh sb="19" eb="21">
      <t>イシ</t>
    </rPh>
    <rPh sb="22" eb="24">
      <t>カンリ</t>
    </rPh>
    <rPh sb="24" eb="27">
      <t>エイヨウシ</t>
    </rPh>
    <rPh sb="28" eb="30">
      <t>シカ</t>
    </rPh>
    <rPh sb="30" eb="32">
      <t>イシ</t>
    </rPh>
    <rPh sb="33" eb="36">
      <t>カンゴシ</t>
    </rPh>
    <rPh sb="37" eb="39">
      <t>カイゴ</t>
    </rPh>
    <rPh sb="39" eb="41">
      <t>シエン</t>
    </rPh>
    <rPh sb="41" eb="44">
      <t>センモンイン</t>
    </rPh>
    <rPh sb="46" eb="47">
      <t>タ</t>
    </rPh>
    <rPh sb="48" eb="50">
      <t>ショクシュ</t>
    </rPh>
    <rPh sb="51" eb="52">
      <t>モノ</t>
    </rPh>
    <rPh sb="53" eb="55">
      <t>キョウドウ</t>
    </rPh>
    <rPh sb="58" eb="61">
      <t>ニュウショシャ</t>
    </rPh>
    <rPh sb="64" eb="66">
      <t>セッショク</t>
    </rPh>
    <rPh sb="67" eb="69">
      <t>エンゲ</t>
    </rPh>
    <rPh sb="69" eb="71">
      <t>キノウ</t>
    </rPh>
    <rPh sb="71" eb="72">
      <t>オヨ</t>
    </rPh>
    <rPh sb="73" eb="74">
      <t>ショク</t>
    </rPh>
    <rPh sb="74" eb="76">
      <t>ケイタイ</t>
    </rPh>
    <rPh sb="78" eb="80">
      <t>ハイリョ</t>
    </rPh>
    <rPh sb="82" eb="84">
      <t>エイヨウ</t>
    </rPh>
    <rPh sb="86" eb="88">
      <t>ケイカク</t>
    </rPh>
    <rPh sb="89" eb="91">
      <t>サクセイ</t>
    </rPh>
    <rPh sb="102" eb="104">
      <t>シセツ</t>
    </rPh>
    <rPh sb="108" eb="110">
      <t>ケイカク</t>
    </rPh>
    <rPh sb="112" eb="115">
      <t>セイゴウセイ</t>
    </rPh>
    <rPh sb="116" eb="117">
      <t>ハカ</t>
    </rPh>
    <phoneticPr fontId="4"/>
  </si>
  <si>
    <t>入所者ごとの栄養ケア計画に従い、管理栄養士が栄養管理を行うとともに、入所者の栄養状態を定期的に記録していますか。</t>
    <phoneticPr fontId="4"/>
  </si>
  <si>
    <t>歯科医師又は歯科医師の指示を受けた歯科衛生士が、当該施設の介護職員に対する口腔衛生の管理に係る技術的助言及び指導を年２回以上行っていますか。</t>
    <phoneticPr fontId="4"/>
  </si>
  <si>
    <t>（12）問1の技術的助言及び指導に基づき、次の事項を記載した、入所者の口腔衛生の管理体制に係る計画を作成していますか。また、必要に応じて、定期的に見直していますか。
また、必要に応じて、定期的に見直していますか。</t>
    <rPh sb="4" eb="5">
      <t>トイ</t>
    </rPh>
    <rPh sb="86" eb="88">
      <t>ヒツヨウ</t>
    </rPh>
    <rPh sb="89" eb="90">
      <t>オウ</t>
    </rPh>
    <rPh sb="93" eb="96">
      <t>テイキテキ</t>
    </rPh>
    <rPh sb="97" eb="99">
      <t>ミナオ</t>
    </rPh>
    <phoneticPr fontId="4"/>
  </si>
  <si>
    <t>医療保険において歯科訪問診療料が算定された日に、介護職員又は（12）問2の計画に対する口腔清掃等に係る技術的助言及び指導を行うにあたっては、歯科訪問診療又は訪問歯科衛生指導の実施時間以外の時間帯に行っていますか。</t>
    <phoneticPr fontId="4"/>
  </si>
  <si>
    <t>(1５)相談及び援助、その他サービスの提供</t>
    <rPh sb="4" eb="6">
      <t>ソウダン</t>
    </rPh>
    <rPh sb="6" eb="7">
      <t>オヨ</t>
    </rPh>
    <rPh sb="8" eb="10">
      <t>エンジョ</t>
    </rPh>
    <rPh sb="13" eb="14">
      <t>タ</t>
    </rPh>
    <rPh sb="19" eb="21">
      <t>テイキョウ</t>
    </rPh>
    <phoneticPr fontId="4"/>
  </si>
  <si>
    <t>常に入所者の心身の状況、病状、その置かれている環境等の的確な把握に努め、入所者又はその家族に対し、相談に適切に応じるとともに、必要な助言その他の援助を行っていますか。</t>
    <phoneticPr fontId="4"/>
  </si>
  <si>
    <t>サービスの提供により事故が発生した場合に、速やかに市町村、入所者等の家族等に連絡をし、必要な措置を講じていますか。</t>
    <rPh sb="5" eb="7">
      <t>テイキョウ</t>
    </rPh>
    <rPh sb="10" eb="12">
      <t>ジコ</t>
    </rPh>
    <rPh sb="13" eb="15">
      <t>ハッセイ</t>
    </rPh>
    <rPh sb="17" eb="19">
      <t>バアイ</t>
    </rPh>
    <rPh sb="21" eb="22">
      <t>スミ</t>
    </rPh>
    <rPh sb="25" eb="28">
      <t>シチョウソン</t>
    </rPh>
    <rPh sb="29" eb="32">
      <t>ニュウショシャ</t>
    </rPh>
    <rPh sb="32" eb="33">
      <t>トウ</t>
    </rPh>
    <rPh sb="34" eb="36">
      <t>カゾク</t>
    </rPh>
    <rPh sb="36" eb="37">
      <t>トウ</t>
    </rPh>
    <rPh sb="38" eb="40">
      <t>レンラク</t>
    </rPh>
    <rPh sb="43" eb="45">
      <t>ヒツヨウ</t>
    </rPh>
    <rPh sb="46" eb="48">
      <t>ソチ</t>
    </rPh>
    <rPh sb="49" eb="50">
      <t>コウ</t>
    </rPh>
    <phoneticPr fontId="4"/>
  </si>
  <si>
    <t>管理者は、医師を宿直させていますか。（速やかに診療を行う体制を確保し、宿直医師を置かない旨届け出ている場合も「〇」）</t>
    <rPh sb="0" eb="3">
      <t>カンリシャ</t>
    </rPh>
    <rPh sb="5" eb="7">
      <t>イシ</t>
    </rPh>
    <rPh sb="8" eb="10">
      <t>シュクチョク</t>
    </rPh>
    <phoneticPr fontId="4"/>
  </si>
  <si>
    <t xml:space="preserve">運営規程の内容に以下のような内容が盛り込まれていますか。
（１）施設の目的及び運営の方針
（２）従業者の職種、員数及び職務の内容
（３）入所定員（Ⅰ型療養床に係る入所定員、Ⅱ型療養床に係る入所定員及びその合計人数をいう。）
（４）ユニットの数及びユニットごとの入居定員
（５）入所者に対する介護医療院サービスの内容及び利用料その他の費用の額
（６）施設の利用に当たっての留意事項
（７）非常災害対策
（８）虐待の防止のための措置に関する事項
（９）身体的拘束その他入院の行動を制限する行為を行う際の手続
（10）事故発生時の対応
（11）業務に関して知り得た秘密の保持に関する事項
（12）苦情及び相談に対する体制
（13）従業者の研修の実施に関する事項
（14）前各号に掲げるもののほか、市長が必要と認める事項
</t>
    <rPh sb="0" eb="2">
      <t>ウンエイ</t>
    </rPh>
    <rPh sb="2" eb="4">
      <t>キテイ</t>
    </rPh>
    <rPh sb="5" eb="7">
      <t>ナイヨウ</t>
    </rPh>
    <rPh sb="8" eb="10">
      <t>イカ</t>
    </rPh>
    <rPh sb="14" eb="16">
      <t>ナイヨウ</t>
    </rPh>
    <rPh sb="17" eb="18">
      <t>モ</t>
    </rPh>
    <rPh sb="19" eb="20">
      <t>コ</t>
    </rPh>
    <rPh sb="69" eb="70">
      <t>ショ</t>
    </rPh>
    <rPh sb="73" eb="77">
      <t>１ガタリョウヨウ</t>
    </rPh>
    <rPh sb="77" eb="78">
      <t>ショウ</t>
    </rPh>
    <rPh sb="79" eb="80">
      <t>カカ</t>
    </rPh>
    <rPh sb="81" eb="83">
      <t>ニュウショ</t>
    </rPh>
    <rPh sb="83" eb="85">
      <t>テイイン</t>
    </rPh>
    <rPh sb="86" eb="90">
      <t>２ガタリョウヨウ</t>
    </rPh>
    <rPh sb="90" eb="91">
      <t>ショウ</t>
    </rPh>
    <rPh sb="92" eb="93">
      <t>カカ</t>
    </rPh>
    <rPh sb="94" eb="98">
      <t>ニュウショテイイン</t>
    </rPh>
    <rPh sb="98" eb="99">
      <t>オヨ</t>
    </rPh>
    <rPh sb="102" eb="104">
      <t>ゴウケイ</t>
    </rPh>
    <rPh sb="104" eb="106">
      <t>ニンズウ</t>
    </rPh>
    <rPh sb="120" eb="121">
      <t>カズ</t>
    </rPh>
    <rPh sb="121" eb="122">
      <t>オヨ</t>
    </rPh>
    <rPh sb="130" eb="132">
      <t>ニュウキョ</t>
    </rPh>
    <rPh sb="132" eb="134">
      <t>テイイン</t>
    </rPh>
    <rPh sb="139" eb="140">
      <t>ショ</t>
    </rPh>
    <rPh sb="147" eb="150">
      <t>イリョウイン</t>
    </rPh>
    <rPh sb="203" eb="205">
      <t>ギャクタイ</t>
    </rPh>
    <rPh sb="206" eb="208">
      <t>ボウシ</t>
    </rPh>
    <rPh sb="212" eb="214">
      <t>ソチ</t>
    </rPh>
    <rPh sb="215" eb="216">
      <t>カン</t>
    </rPh>
    <rPh sb="218" eb="220">
      <t>ジコウ</t>
    </rPh>
    <phoneticPr fontId="4"/>
  </si>
  <si>
    <t>定期的に業務継続計画の見直しを行い、必要に応じて業務改善計画の変更を行っていますか。</t>
    <rPh sb="0" eb="3">
      <t>テイキテキ</t>
    </rPh>
    <rPh sb="4" eb="10">
      <t>ギョウムケイゾクケイカク</t>
    </rPh>
    <rPh sb="11" eb="13">
      <t>ミナオ</t>
    </rPh>
    <rPh sb="15" eb="16">
      <t>オコナ</t>
    </rPh>
    <rPh sb="18" eb="20">
      <t>ヒツヨウ</t>
    </rPh>
    <rPh sb="21" eb="22">
      <t>オウ</t>
    </rPh>
    <rPh sb="24" eb="30">
      <t>ギョウムカイゼンケイカク</t>
    </rPh>
    <rPh sb="31" eb="33">
      <t>ヘンコウ</t>
    </rPh>
    <rPh sb="34" eb="35">
      <t>オコナ</t>
    </rPh>
    <phoneticPr fontId="4"/>
  </si>
  <si>
    <t>①</t>
    <phoneticPr fontId="4"/>
  </si>
  <si>
    <t>感染症や非常災害の発生時において、入所者に対する介護医療院サービスの提供を継続的に実施するための、及び非常時の体制で早期の業務再開を図るため、以下の項目当が記載された計画（以下「業務継続計画」という。）を策定し、当該業務継続計画に従い必要な措置を講じていますか。</t>
    <rPh sb="0" eb="3">
      <t>カンセンショウ</t>
    </rPh>
    <rPh sb="4" eb="8">
      <t>ヒジョウサイガイ</t>
    </rPh>
    <rPh sb="9" eb="12">
      <t>ハッセイジ</t>
    </rPh>
    <rPh sb="17" eb="20">
      <t>ニュウショシャ</t>
    </rPh>
    <rPh sb="21" eb="22">
      <t>タイ</t>
    </rPh>
    <rPh sb="24" eb="29">
      <t>カイゴイリョウイン</t>
    </rPh>
    <rPh sb="34" eb="36">
      <t>テイキョウ</t>
    </rPh>
    <rPh sb="37" eb="40">
      <t>ケイゾクテキ</t>
    </rPh>
    <rPh sb="41" eb="43">
      <t>ジッシ</t>
    </rPh>
    <rPh sb="49" eb="50">
      <t>オヨ</t>
    </rPh>
    <rPh sb="66" eb="67">
      <t>ハカ</t>
    </rPh>
    <rPh sb="71" eb="73">
      <t>イカ</t>
    </rPh>
    <rPh sb="74" eb="76">
      <t>コウモク</t>
    </rPh>
    <rPh sb="76" eb="77">
      <t>トウ</t>
    </rPh>
    <rPh sb="78" eb="80">
      <t>キサイ</t>
    </rPh>
    <rPh sb="83" eb="85">
      <t>ケイカク</t>
    </rPh>
    <rPh sb="86" eb="88">
      <t>イカ</t>
    </rPh>
    <rPh sb="89" eb="95">
      <t>ギョウムケイゾクケイカク</t>
    </rPh>
    <rPh sb="102" eb="104">
      <t>サクテイ</t>
    </rPh>
    <rPh sb="106" eb="114">
      <t>トウガイギョウムケイゾクケイカク</t>
    </rPh>
    <rPh sb="115" eb="116">
      <t>シタガ</t>
    </rPh>
    <rPh sb="117" eb="119">
      <t>ヒツヨウ</t>
    </rPh>
    <rPh sb="120" eb="122">
      <t>ソチ</t>
    </rPh>
    <rPh sb="123" eb="124">
      <t>コウ</t>
    </rPh>
    <phoneticPr fontId="4"/>
  </si>
  <si>
    <t>(ア)感染症対策
　・平時からの備え（体制構築・整備、感染症防止に向けた取組の実施、備蓄品の確保等）
　・初動対応　
　・感染拡大防止体制の確立（保健所との連携、濃厚接触者への対応、関係者との情報共有等）</t>
    <phoneticPr fontId="4"/>
  </si>
  <si>
    <t>(イ)災害対策
　・平時からの備え（建物・設備の安全対策、電気・水道等ライフライン停止時の対策、備蓄品確保等）
　・緊急時の対応（業務継続計画発動基準、対応体制等）
　・他施設及び地域との連携</t>
    <phoneticPr fontId="4"/>
  </si>
  <si>
    <t>火災（消防法施行規則に規定する消防計画）</t>
    <rPh sb="0" eb="2">
      <t>カサイ</t>
    </rPh>
    <phoneticPr fontId="4"/>
  </si>
  <si>
    <t>地震</t>
    <rPh sb="0" eb="2">
      <t>ジシン</t>
    </rPh>
    <phoneticPr fontId="4"/>
  </si>
  <si>
    <t>④</t>
    <phoneticPr fontId="4"/>
  </si>
  <si>
    <t>土砂・風水害</t>
    <rPh sb="0" eb="2">
      <t>ドシャ</t>
    </rPh>
    <rPh sb="3" eb="6">
      <t>フウスイガイ</t>
    </rPh>
    <phoneticPr fontId="4"/>
  </si>
  <si>
    <t>非常災害に関する具体的計画を立てていますか。また、以下の災害が想定されていますか。（①・②・③すべてが想定されていなければ、”×”）</t>
    <rPh sb="0" eb="2">
      <t>ヒジョウ</t>
    </rPh>
    <rPh sb="2" eb="4">
      <t>サイガイ</t>
    </rPh>
    <rPh sb="5" eb="6">
      <t>カン</t>
    </rPh>
    <rPh sb="8" eb="11">
      <t>グタイテキ</t>
    </rPh>
    <rPh sb="11" eb="13">
      <t>ケイカク</t>
    </rPh>
    <rPh sb="14" eb="15">
      <t>タ</t>
    </rPh>
    <rPh sb="25" eb="27">
      <t>イカ</t>
    </rPh>
    <rPh sb="28" eb="30">
      <t>サイガイ</t>
    </rPh>
    <rPh sb="31" eb="33">
      <t>ソウテイ</t>
    </rPh>
    <rPh sb="51" eb="53">
      <t>ソウテイ</t>
    </rPh>
    <phoneticPr fontId="4"/>
  </si>
  <si>
    <t>その他想定している災害（　　　　　　　　　　　　　　　　　　　　　　　　）</t>
    <rPh sb="2" eb="3">
      <t>タ</t>
    </rPh>
    <rPh sb="3" eb="5">
      <t>ソウテイ</t>
    </rPh>
    <rPh sb="9" eb="11">
      <t>サイガイ</t>
    </rPh>
    <phoneticPr fontId="4"/>
  </si>
  <si>
    <t xml:space="preserve">  その他（</t>
    <rPh sb="4" eb="5">
      <t>タ</t>
    </rPh>
    <phoneticPr fontId="4"/>
  </si>
  <si>
    <t>医療機器又は医学的処置の用に供する衣類その他の繊維製品の滅菌又は消毒の業務</t>
    <phoneticPr fontId="4"/>
  </si>
  <si>
    <t>医療の用に供するガスの供給施設の保守点検の業務
（高圧ガスを製造又は消費する者が自ら行わなければならないものを除く。）</t>
    <phoneticPr fontId="4"/>
  </si>
  <si>
    <r>
      <t>(３０</t>
    </r>
    <r>
      <rPr>
        <b/>
        <u/>
        <sz val="11"/>
        <rFont val="ＭＳ Ｐゴシック"/>
        <family val="3"/>
        <charset val="128"/>
      </rPr>
      <t>)事故発生防止及び発生時の対応</t>
    </r>
    <rPh sb="4" eb="6">
      <t>ジコ</t>
    </rPh>
    <rPh sb="6" eb="8">
      <t>ハッセイ</t>
    </rPh>
    <rPh sb="8" eb="10">
      <t>ボウシ</t>
    </rPh>
    <rPh sb="10" eb="11">
      <t>オヨ</t>
    </rPh>
    <rPh sb="12" eb="14">
      <t>ハッセイ</t>
    </rPh>
    <rPh sb="14" eb="15">
      <t>ジ</t>
    </rPh>
    <rPh sb="16" eb="18">
      <t>タイオウ</t>
    </rPh>
    <phoneticPr fontId="4"/>
  </si>
  <si>
    <t>次の業務を委託する場合は、医療法施行規則に準じて行っていますか。（委託を行っていない場合は”―”）</t>
    <rPh sb="0" eb="1">
      <t>ツギ</t>
    </rPh>
    <rPh sb="2" eb="4">
      <t>ギョウム</t>
    </rPh>
    <rPh sb="5" eb="7">
      <t>イタク</t>
    </rPh>
    <rPh sb="9" eb="11">
      <t>バアイ</t>
    </rPh>
    <rPh sb="13" eb="15">
      <t>イリョウ</t>
    </rPh>
    <rPh sb="15" eb="16">
      <t>ホウ</t>
    </rPh>
    <rPh sb="16" eb="18">
      <t>シコウ</t>
    </rPh>
    <rPh sb="18" eb="20">
      <t>キソク</t>
    </rPh>
    <rPh sb="21" eb="22">
      <t>ジュン</t>
    </rPh>
    <rPh sb="24" eb="25">
      <t>イ</t>
    </rPh>
    <rPh sb="33" eb="35">
      <t>イタク</t>
    </rPh>
    <rPh sb="36" eb="37">
      <t>オコナ</t>
    </rPh>
    <rPh sb="42" eb="44">
      <t>バアイ</t>
    </rPh>
    <phoneticPr fontId="4"/>
  </si>
  <si>
    <t>検体検査（衛生検査所等基準に適合した委託先か）</t>
    <phoneticPr fontId="4"/>
  </si>
  <si>
    <t>医薬品医療機器等法第２条第８項に規定する特定保守管理医療機器の保守点検の業務</t>
    <phoneticPr fontId="4"/>
  </si>
  <si>
    <t>（２６）掲示</t>
    <rPh sb="4" eb="6">
      <t>ケイジ</t>
    </rPh>
    <phoneticPr fontId="4"/>
  </si>
  <si>
    <r>
      <t>（２７）</t>
    </r>
    <r>
      <rPr>
        <b/>
        <u/>
        <sz val="11"/>
        <rFont val="ＭＳ Ｐゴシック"/>
        <family val="3"/>
        <charset val="128"/>
      </rPr>
      <t>秘密保持等</t>
    </r>
    <rPh sb="4" eb="6">
      <t>ヒミツ</t>
    </rPh>
    <rPh sb="6" eb="8">
      <t>ホジ</t>
    </rPh>
    <rPh sb="8" eb="9">
      <t>トウ</t>
    </rPh>
    <phoneticPr fontId="4"/>
  </si>
  <si>
    <t>（２９）地域との連携等</t>
    <rPh sb="4" eb="6">
      <t>チイキ</t>
    </rPh>
    <rPh sb="8" eb="10">
      <t>レンケイ</t>
    </rPh>
    <rPh sb="10" eb="11">
      <t>トウ</t>
    </rPh>
    <phoneticPr fontId="4"/>
  </si>
  <si>
    <t>運営に当たっては、地域に開かれたものとして運営されるよう、地域住民又はボランティア団体等との連携及び協力を行うなど地域との交流に努めていますか。</t>
    <rPh sb="0" eb="2">
      <t>ウンエイ</t>
    </rPh>
    <rPh sb="3" eb="4">
      <t>ア</t>
    </rPh>
    <rPh sb="9" eb="11">
      <t>チイキ</t>
    </rPh>
    <rPh sb="12" eb="13">
      <t>ヒラ</t>
    </rPh>
    <rPh sb="21" eb="23">
      <t>ウンエイ</t>
    </rPh>
    <rPh sb="29" eb="31">
      <t>チイキ</t>
    </rPh>
    <rPh sb="31" eb="33">
      <t>ジュウミン</t>
    </rPh>
    <rPh sb="33" eb="34">
      <t>マタ</t>
    </rPh>
    <rPh sb="41" eb="43">
      <t>ダンタイ</t>
    </rPh>
    <rPh sb="43" eb="44">
      <t>トウ</t>
    </rPh>
    <rPh sb="46" eb="48">
      <t>レンケイ</t>
    </rPh>
    <rPh sb="48" eb="49">
      <t>オヨ</t>
    </rPh>
    <rPh sb="50" eb="52">
      <t>キョウリョク</t>
    </rPh>
    <rPh sb="53" eb="54">
      <t>オコナ</t>
    </rPh>
    <rPh sb="57" eb="59">
      <t>チイキ</t>
    </rPh>
    <rPh sb="61" eb="63">
      <t>コウリュウ</t>
    </rPh>
    <rPh sb="64" eb="65">
      <t>ツト</t>
    </rPh>
    <phoneticPr fontId="4"/>
  </si>
  <si>
    <t>運営に当たっては、提供したサービスに関する入所者からの苦情に関して､市町村が派遣する介護サービス相談員を積極的に受け入れる等、市町村との密接な連携に努めていますか。</t>
    <phoneticPr fontId="4"/>
  </si>
  <si>
    <t>身体的拘束適正化検討委員会は、おおむね3月に1回以上開催され、その結果について介護職員その他の従業者に周知徹底されていますか。</t>
    <rPh sb="0" eb="3">
      <t>シンタイテキ</t>
    </rPh>
    <rPh sb="3" eb="5">
      <t>コウソク</t>
    </rPh>
    <rPh sb="5" eb="8">
      <t>テキセイカ</t>
    </rPh>
    <rPh sb="8" eb="10">
      <t>ケントウ</t>
    </rPh>
    <rPh sb="10" eb="13">
      <t>イインカイ</t>
    </rPh>
    <rPh sb="20" eb="21">
      <t>ガツ</t>
    </rPh>
    <rPh sb="23" eb="26">
      <t>カイイジョウ</t>
    </rPh>
    <rPh sb="26" eb="28">
      <t>カイサイ</t>
    </rPh>
    <rPh sb="33" eb="35">
      <t>ケッカ</t>
    </rPh>
    <rPh sb="39" eb="41">
      <t>カイゴ</t>
    </rPh>
    <rPh sb="41" eb="43">
      <t>ショクイン</t>
    </rPh>
    <rPh sb="45" eb="46">
      <t>タ</t>
    </rPh>
    <rPh sb="47" eb="50">
      <t>ジュウギョウシャ</t>
    </rPh>
    <rPh sb="51" eb="53">
      <t>シュウチ</t>
    </rPh>
    <rPh sb="53" eb="55">
      <t>テッテイ</t>
    </rPh>
    <phoneticPr fontId="4"/>
  </si>
  <si>
    <t>専任の身体的拘束適正化対応策を担当する者を置いていますか。</t>
    <rPh sb="0" eb="2">
      <t>センニン</t>
    </rPh>
    <rPh sb="3" eb="6">
      <t>シンタイテキ</t>
    </rPh>
    <rPh sb="6" eb="8">
      <t>コウソク</t>
    </rPh>
    <rPh sb="8" eb="11">
      <t>テキセイカ</t>
    </rPh>
    <rPh sb="11" eb="13">
      <t>タイオウ</t>
    </rPh>
    <rPh sb="13" eb="14">
      <t>サク</t>
    </rPh>
    <rPh sb="15" eb="17">
      <t>タントウ</t>
    </rPh>
    <rPh sb="19" eb="20">
      <t>モノ</t>
    </rPh>
    <rPh sb="21" eb="22">
      <t>オ</t>
    </rPh>
    <phoneticPr fontId="4"/>
  </si>
  <si>
    <t>以下のような内容を盛り込んだ身体的拘束等の適正化のための指針を策定していますか。</t>
    <rPh sb="0" eb="2">
      <t>イカ</t>
    </rPh>
    <rPh sb="6" eb="8">
      <t>ナイヨウ</t>
    </rPh>
    <rPh sb="9" eb="10">
      <t>モ</t>
    </rPh>
    <rPh sb="11" eb="12">
      <t>コ</t>
    </rPh>
    <rPh sb="14" eb="17">
      <t>シンタイテキ</t>
    </rPh>
    <rPh sb="17" eb="19">
      <t>コウソク</t>
    </rPh>
    <rPh sb="19" eb="20">
      <t>トウ</t>
    </rPh>
    <rPh sb="21" eb="23">
      <t>テキセイ</t>
    </rPh>
    <rPh sb="23" eb="24">
      <t>カ</t>
    </rPh>
    <rPh sb="28" eb="30">
      <t>シシン</t>
    </rPh>
    <rPh sb="31" eb="33">
      <t>サクテイ</t>
    </rPh>
    <phoneticPr fontId="4"/>
  </si>
  <si>
    <t>介護従業者その他の従業者に対し、身体的拘束等の適正化のための研修を定期的（年２回以上）するとともに、新規採用時にも研修を実施していますか。</t>
    <rPh sb="57" eb="59">
      <t>ケンシュウ</t>
    </rPh>
    <phoneticPr fontId="4"/>
  </si>
  <si>
    <t>従業者に対し、業務継続計画について周知するとともに、必要な研修を定期的（年２回以上）するとともに、新規採用時にも実施していますか。
また、研修の実施内容について記録していますか。</t>
    <rPh sb="0" eb="3">
      <t>ジュウギョウシャ</t>
    </rPh>
    <rPh sb="4" eb="5">
      <t>タイ</t>
    </rPh>
    <rPh sb="7" eb="13">
      <t>ギョウムケイゾクケイカク</t>
    </rPh>
    <rPh sb="17" eb="19">
      <t>シュウチ</t>
    </rPh>
    <rPh sb="26" eb="28">
      <t>ヒツヨウ</t>
    </rPh>
    <rPh sb="29" eb="31">
      <t>ケンシュウ</t>
    </rPh>
    <rPh sb="32" eb="35">
      <t>テイキテキ</t>
    </rPh>
    <rPh sb="36" eb="37">
      <t>ネン</t>
    </rPh>
    <rPh sb="38" eb="41">
      <t>カイイジョウ</t>
    </rPh>
    <rPh sb="56" eb="58">
      <t>ジッシ</t>
    </rPh>
    <rPh sb="69" eb="71">
      <t>ケンシュウ</t>
    </rPh>
    <rPh sb="72" eb="74">
      <t>ジッシ</t>
    </rPh>
    <rPh sb="74" eb="76">
      <t>ナイヨウ</t>
    </rPh>
    <rPh sb="80" eb="82">
      <t>キロク</t>
    </rPh>
    <phoneticPr fontId="4"/>
  </si>
  <si>
    <t>業務継続計画に基づく訓練は、施設内の役割分担の確認、感染症や災害が発生した場合に実践するケアの演習等、感染症や災害が発生した場合において迅速に行動できるように定期的（年２回以上）に実施していますか。</t>
    <rPh sb="0" eb="2">
      <t>ギョウム</t>
    </rPh>
    <rPh sb="2" eb="4">
      <t>ケイゾク</t>
    </rPh>
    <rPh sb="4" eb="6">
      <t>ケイカク</t>
    </rPh>
    <rPh sb="7" eb="8">
      <t>モト</t>
    </rPh>
    <rPh sb="10" eb="12">
      <t>クンレン</t>
    </rPh>
    <rPh sb="14" eb="16">
      <t>シセツ</t>
    </rPh>
    <rPh sb="16" eb="17">
      <t>ナイ</t>
    </rPh>
    <rPh sb="18" eb="20">
      <t>ヤクワリ</t>
    </rPh>
    <rPh sb="20" eb="22">
      <t>ブンタン</t>
    </rPh>
    <rPh sb="23" eb="25">
      <t>カクニン</t>
    </rPh>
    <rPh sb="26" eb="29">
      <t>カンセンショウ</t>
    </rPh>
    <rPh sb="30" eb="32">
      <t>サイガイ</t>
    </rPh>
    <rPh sb="33" eb="35">
      <t>ハッセイ</t>
    </rPh>
    <rPh sb="37" eb="39">
      <t>バアイ</t>
    </rPh>
    <rPh sb="40" eb="42">
      <t>ジッセン</t>
    </rPh>
    <rPh sb="47" eb="50">
      <t>エンシュウナド</t>
    </rPh>
    <rPh sb="51" eb="54">
      <t>カンセンショウ</t>
    </rPh>
    <rPh sb="55" eb="57">
      <t>サイガイ</t>
    </rPh>
    <rPh sb="58" eb="60">
      <t>ハッセイ</t>
    </rPh>
    <rPh sb="62" eb="64">
      <t>バアイ</t>
    </rPh>
    <rPh sb="68" eb="70">
      <t>ジンソク</t>
    </rPh>
    <rPh sb="71" eb="73">
      <t>コウドウ</t>
    </rPh>
    <rPh sb="79" eb="82">
      <t>テイキテキ</t>
    </rPh>
    <rPh sb="83" eb="84">
      <t>ネン</t>
    </rPh>
    <rPh sb="85" eb="88">
      <t>カイイジョウ</t>
    </rPh>
    <rPh sb="90" eb="92">
      <t>ジッシ</t>
    </rPh>
    <phoneticPr fontId="4"/>
  </si>
  <si>
    <t>介護に直接携わる職員のうち、医療・福祉関係の資格を有さない者に、認知症介護基礎研修を受講させるために必要な措置を講じていますか。</t>
    <rPh sb="0" eb="2">
      <t>カイゴ</t>
    </rPh>
    <rPh sb="3" eb="6">
      <t>チョクセツタズサ</t>
    </rPh>
    <rPh sb="8" eb="10">
      <t>ショクイン</t>
    </rPh>
    <rPh sb="14" eb="16">
      <t>イリョウ</t>
    </rPh>
    <rPh sb="32" eb="41">
      <t>ニンチショウカイゴキソケンシュウ</t>
    </rPh>
    <rPh sb="42" eb="44">
      <t>ジュコウ</t>
    </rPh>
    <rPh sb="50" eb="52">
      <t>ヒツヨウ</t>
    </rPh>
    <rPh sb="53" eb="55">
      <t>ソチ</t>
    </rPh>
    <rPh sb="56" eb="57">
      <t>コウ</t>
    </rPh>
    <phoneticPr fontId="4"/>
  </si>
  <si>
    <t>幅広い職種で構成した「身体的拘束等の適正化のための対策を検討する委員会（以下、「身体的拘束適正化検討委員会」という。）」を、施設内の他の委員会とは独立して設置・運営していますか。</t>
    <rPh sb="62" eb="64">
      <t>シセツ</t>
    </rPh>
    <rPh sb="64" eb="65">
      <t>ナイ</t>
    </rPh>
    <rPh sb="66" eb="67">
      <t>タ</t>
    </rPh>
    <rPh sb="68" eb="71">
      <t>イインカイ</t>
    </rPh>
    <rPh sb="73" eb="75">
      <t>ドクリツ</t>
    </rPh>
    <rPh sb="80" eb="82">
      <t>ウンエイ</t>
    </rPh>
    <phoneticPr fontId="4"/>
  </si>
  <si>
    <t>幅広い職種で構成した「感染症又は食中毒の予防及びまん延の防止のための対策を検討する委員会（以下、「感染対策委員会」という。）」を、施設内の他の委員会とは独立して設置・運営していますか。</t>
    <rPh sb="11" eb="14">
      <t>カンセンショウ</t>
    </rPh>
    <rPh sb="14" eb="15">
      <t>マタ</t>
    </rPh>
    <rPh sb="16" eb="19">
      <t>ショクチュウドク</t>
    </rPh>
    <rPh sb="20" eb="22">
      <t>ヨボウ</t>
    </rPh>
    <rPh sb="22" eb="23">
      <t>オヨ</t>
    </rPh>
    <rPh sb="26" eb="27">
      <t>エン</t>
    </rPh>
    <rPh sb="28" eb="30">
      <t>ボウシ</t>
    </rPh>
    <rPh sb="34" eb="36">
      <t>タイサク</t>
    </rPh>
    <rPh sb="37" eb="39">
      <t>ケントウ</t>
    </rPh>
    <rPh sb="41" eb="44">
      <t>イインカイ</t>
    </rPh>
    <rPh sb="45" eb="47">
      <t>イカ</t>
    </rPh>
    <rPh sb="51" eb="53">
      <t>タイサク</t>
    </rPh>
    <rPh sb="53" eb="56">
      <t>イインカイ</t>
    </rPh>
    <rPh sb="65" eb="67">
      <t>シセツ</t>
    </rPh>
    <rPh sb="67" eb="68">
      <t>ナイ</t>
    </rPh>
    <rPh sb="69" eb="70">
      <t>タ</t>
    </rPh>
    <rPh sb="71" eb="74">
      <t>イインカイ</t>
    </rPh>
    <rPh sb="76" eb="78">
      <t>ドクリツ</t>
    </rPh>
    <rPh sb="83" eb="85">
      <t>ウンエイ</t>
    </rPh>
    <phoneticPr fontId="4"/>
  </si>
  <si>
    <t>感染対策委員会はおおむね3月に1回以上開催され、その結果について介護職員その他の従業者に周知徹底されていますか。</t>
    <rPh sb="0" eb="2">
      <t>カンセン</t>
    </rPh>
    <rPh sb="2" eb="4">
      <t>タイサク</t>
    </rPh>
    <rPh sb="4" eb="7">
      <t>イインカイ</t>
    </rPh>
    <rPh sb="13" eb="14">
      <t>ガツ</t>
    </rPh>
    <rPh sb="16" eb="19">
      <t>カイイジョウ</t>
    </rPh>
    <rPh sb="19" eb="21">
      <t>カイサイ</t>
    </rPh>
    <rPh sb="26" eb="28">
      <t>ケッカ</t>
    </rPh>
    <rPh sb="32" eb="34">
      <t>カイゴ</t>
    </rPh>
    <rPh sb="34" eb="36">
      <t>ショクイン</t>
    </rPh>
    <rPh sb="38" eb="39">
      <t>タ</t>
    </rPh>
    <rPh sb="40" eb="43">
      <t>ジュウギョウシャ</t>
    </rPh>
    <rPh sb="44" eb="46">
      <t>シュウチ</t>
    </rPh>
    <rPh sb="46" eb="48">
      <t>テッテイ</t>
    </rPh>
    <phoneticPr fontId="4"/>
  </si>
  <si>
    <t xml:space="preserve">以下のような内容を盛り込んだ感染症及び食中毒の予防及びまん延の防止のための指針を策定していますか。
</t>
    <rPh sb="0" eb="2">
      <t>イカ</t>
    </rPh>
    <rPh sb="6" eb="8">
      <t>ナイヨウ</t>
    </rPh>
    <rPh sb="9" eb="10">
      <t>モ</t>
    </rPh>
    <rPh sb="11" eb="12">
      <t>コ</t>
    </rPh>
    <rPh sb="14" eb="17">
      <t>カンセンショウ</t>
    </rPh>
    <rPh sb="17" eb="18">
      <t>オヨ</t>
    </rPh>
    <rPh sb="19" eb="22">
      <t>ショクチュウドク</t>
    </rPh>
    <rPh sb="23" eb="25">
      <t>ヨボウ</t>
    </rPh>
    <rPh sb="25" eb="26">
      <t>オヨ</t>
    </rPh>
    <rPh sb="29" eb="30">
      <t>エン</t>
    </rPh>
    <rPh sb="31" eb="33">
      <t>ボウシ</t>
    </rPh>
    <rPh sb="37" eb="39">
      <t>シシン</t>
    </rPh>
    <rPh sb="40" eb="42">
      <t>サクテイ</t>
    </rPh>
    <phoneticPr fontId="4"/>
  </si>
  <si>
    <t>介護従業者その他の従業者に対し、感染症及び食中毒の予防及びまん延防止のための研修を定期的（年２回以上）するとともに、新規採用時にも研修を実施していますか。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9">
      <t>カンセンショウ</t>
    </rPh>
    <rPh sb="19" eb="20">
      <t>オヨ</t>
    </rPh>
    <rPh sb="21" eb="24">
      <t>ショクチュウドク</t>
    </rPh>
    <rPh sb="25" eb="27">
      <t>ヨボウ</t>
    </rPh>
    <rPh sb="27" eb="28">
      <t>オヨ</t>
    </rPh>
    <rPh sb="31" eb="32">
      <t>エン</t>
    </rPh>
    <rPh sb="32" eb="34">
      <t>ボウシ</t>
    </rPh>
    <rPh sb="38" eb="40">
      <t>ケンシュウ</t>
    </rPh>
    <rPh sb="41" eb="44">
      <t>テイキテキ</t>
    </rPh>
    <rPh sb="45" eb="46">
      <t>ネン</t>
    </rPh>
    <rPh sb="47" eb="50">
      <t>カイイジョウ</t>
    </rPh>
    <rPh sb="58" eb="60">
      <t>シンキ</t>
    </rPh>
    <rPh sb="60" eb="62">
      <t>サイヨウ</t>
    </rPh>
    <rPh sb="62" eb="63">
      <t>ジ</t>
    </rPh>
    <rPh sb="65" eb="67">
      <t>ケンシュウ</t>
    </rPh>
    <rPh sb="68" eb="70">
      <t>ジッシ</t>
    </rPh>
    <phoneticPr fontId="4"/>
  </si>
  <si>
    <t>感染症が発生した場合において迅速に行動できるように、施設内の役割分担の確認、感染症や災害が発生した場合に実践するケアの演習等の訓練を定期的（年２回以上）に実施していますか。</t>
    <rPh sb="0" eb="3">
      <t>カンセンショウ</t>
    </rPh>
    <rPh sb="4" eb="6">
      <t>ハッセイ</t>
    </rPh>
    <rPh sb="8" eb="10">
      <t>バアイ</t>
    </rPh>
    <rPh sb="14" eb="16">
      <t>ジンソク</t>
    </rPh>
    <rPh sb="17" eb="19">
      <t>コウドウ</t>
    </rPh>
    <rPh sb="26" eb="28">
      <t>シセツ</t>
    </rPh>
    <rPh sb="28" eb="29">
      <t>ナイ</t>
    </rPh>
    <rPh sb="30" eb="32">
      <t>ヤクワリ</t>
    </rPh>
    <rPh sb="32" eb="34">
      <t>ブンタン</t>
    </rPh>
    <rPh sb="35" eb="37">
      <t>カクニン</t>
    </rPh>
    <rPh sb="38" eb="41">
      <t>カンセンショウ</t>
    </rPh>
    <rPh sb="42" eb="44">
      <t>サイガイ</t>
    </rPh>
    <rPh sb="45" eb="47">
      <t>ハッセイ</t>
    </rPh>
    <rPh sb="49" eb="51">
      <t>バアイ</t>
    </rPh>
    <rPh sb="52" eb="54">
      <t>ジッセン</t>
    </rPh>
    <rPh sb="59" eb="62">
      <t>エンシュウナド</t>
    </rPh>
    <rPh sb="63" eb="65">
      <t>クンレン</t>
    </rPh>
    <rPh sb="66" eb="69">
      <t>テイキテキ</t>
    </rPh>
    <rPh sb="70" eb="71">
      <t>ネン</t>
    </rPh>
    <rPh sb="72" eb="75">
      <t>カイイジョウ</t>
    </rPh>
    <rPh sb="77" eb="79">
      <t>ジッシ</t>
    </rPh>
    <phoneticPr fontId="4"/>
  </si>
  <si>
    <t>オ　他科受診による減算</t>
    <phoneticPr fontId="4"/>
  </si>
  <si>
    <t>カ　初期加算</t>
    <phoneticPr fontId="4"/>
  </si>
  <si>
    <t>ク　退所前訪問指導加算</t>
    <rPh sb="2" eb="9">
      <t>タイショマエホウモンシドウ</t>
    </rPh>
    <phoneticPr fontId="4"/>
  </si>
  <si>
    <t>ケ　退所後訪問指導加算</t>
    <rPh sb="2" eb="4">
      <t>タイショ</t>
    </rPh>
    <rPh sb="4" eb="5">
      <t>ゴ</t>
    </rPh>
    <rPh sb="5" eb="7">
      <t>ホウモン</t>
    </rPh>
    <rPh sb="7" eb="9">
      <t>シドウ</t>
    </rPh>
    <rPh sb="9" eb="11">
      <t>カサン</t>
    </rPh>
    <phoneticPr fontId="4"/>
  </si>
  <si>
    <t>コ　退所時指導加算</t>
    <rPh sb="2" eb="4">
      <t>タイショ</t>
    </rPh>
    <rPh sb="4" eb="5">
      <t>トキ</t>
    </rPh>
    <rPh sb="5" eb="7">
      <t>シドウ</t>
    </rPh>
    <rPh sb="7" eb="9">
      <t>カサン</t>
    </rPh>
    <phoneticPr fontId="4"/>
  </si>
  <si>
    <t>シ　退所前連携加算</t>
    <rPh sb="2" eb="4">
      <t>タイショ</t>
    </rPh>
    <rPh sb="4" eb="5">
      <t>マエ</t>
    </rPh>
    <rPh sb="5" eb="9">
      <t>レンケイカサン</t>
    </rPh>
    <phoneticPr fontId="4"/>
  </si>
  <si>
    <t>ス　訪問看護指示加算</t>
    <rPh sb="2" eb="4">
      <t>ホウモン</t>
    </rPh>
    <rPh sb="4" eb="6">
      <t>カンゴ</t>
    </rPh>
    <rPh sb="6" eb="8">
      <t>シジ</t>
    </rPh>
    <rPh sb="8" eb="10">
      <t>カサン</t>
    </rPh>
    <phoneticPr fontId="4"/>
  </si>
  <si>
    <t>理学療法、作業療法、言語聴覚療法を取得していますか。</t>
    <rPh sb="0" eb="2">
      <t>リガク</t>
    </rPh>
    <rPh sb="2" eb="4">
      <t>リョウホウ</t>
    </rPh>
    <rPh sb="5" eb="7">
      <t>サギョウ</t>
    </rPh>
    <rPh sb="7" eb="9">
      <t>リョウホウ</t>
    </rPh>
    <rPh sb="10" eb="16">
      <t>ゲンゴチョウカクリョウホウ</t>
    </rPh>
    <rPh sb="17" eb="19">
      <t>シュトク</t>
    </rPh>
    <phoneticPr fontId="4"/>
  </si>
  <si>
    <t>入所者ごとのリハビリテーション実施計画の内容等の情報を厚生労働省へ提出（新規作成時、変更時及び少なくとも３月に１回）し、フィードバック情報を活用することで、サービスの質の向上を行っている。</t>
    <rPh sb="0" eb="3">
      <t>ニュウショシャ</t>
    </rPh>
    <rPh sb="15" eb="17">
      <t>ジッシ</t>
    </rPh>
    <rPh sb="17" eb="19">
      <t>ケイカク</t>
    </rPh>
    <rPh sb="20" eb="22">
      <t>ナイヨウ</t>
    </rPh>
    <rPh sb="22" eb="23">
      <t>トウ</t>
    </rPh>
    <rPh sb="24" eb="26">
      <t>ジョウホウ</t>
    </rPh>
    <rPh sb="27" eb="32">
      <t>コウセイロウドウショウ</t>
    </rPh>
    <rPh sb="33" eb="35">
      <t>テイシュツ</t>
    </rPh>
    <rPh sb="36" eb="38">
      <t>シンキ</t>
    </rPh>
    <rPh sb="38" eb="40">
      <t>サクセイ</t>
    </rPh>
    <rPh sb="40" eb="41">
      <t>ジ</t>
    </rPh>
    <rPh sb="42" eb="44">
      <t>ヘンコウ</t>
    </rPh>
    <rPh sb="44" eb="45">
      <t>ジ</t>
    </rPh>
    <rPh sb="45" eb="46">
      <t>オヨ</t>
    </rPh>
    <rPh sb="47" eb="48">
      <t>スク</t>
    </rPh>
    <rPh sb="53" eb="54">
      <t>ツキ</t>
    </rPh>
    <rPh sb="56" eb="57">
      <t>カイ</t>
    </rPh>
    <rPh sb="67" eb="69">
      <t>ジョウホウ</t>
    </rPh>
    <rPh sb="70" eb="72">
      <t>カツヨウ</t>
    </rPh>
    <rPh sb="83" eb="84">
      <t>シツ</t>
    </rPh>
    <rPh sb="85" eb="87">
      <t>コウジョウ</t>
    </rPh>
    <rPh sb="88" eb="89">
      <t>オコナ</t>
    </rPh>
    <phoneticPr fontId="4"/>
  </si>
  <si>
    <t>　6　加配加算　</t>
    <phoneticPr fontId="4"/>
  </si>
  <si>
    <t>　7　集団コミュニケーション療法　</t>
    <rPh sb="3" eb="5">
      <t>シュウダン</t>
    </rPh>
    <rPh sb="14" eb="16">
      <t>リョウホウ</t>
    </rPh>
    <phoneticPr fontId="4"/>
  </si>
  <si>
    <t>　8　短期集中リハビリテーション　</t>
    <phoneticPr fontId="4"/>
  </si>
  <si>
    <t>　9　認知症短期集中リハビリテーション</t>
    <rPh sb="3" eb="5">
      <t>ニンチ</t>
    </rPh>
    <rPh sb="5" eb="6">
      <t>ショウ</t>
    </rPh>
    <phoneticPr fontId="4"/>
  </si>
  <si>
    <t>ニ　認知症行動・心理症状緊急対応加算</t>
    <phoneticPr fontId="4"/>
  </si>
  <si>
    <t>ヌ―１　重度認知症疾患療養体制加算（Ⅰ）</t>
    <rPh sb="4" eb="6">
      <t>ジュウド</t>
    </rPh>
    <rPh sb="6" eb="8">
      <t>ニンチ</t>
    </rPh>
    <rPh sb="8" eb="9">
      <t>ショウ</t>
    </rPh>
    <rPh sb="9" eb="11">
      <t>シッカン</t>
    </rPh>
    <rPh sb="11" eb="13">
      <t>リョウヨウ</t>
    </rPh>
    <rPh sb="13" eb="15">
      <t>タイセイ</t>
    </rPh>
    <rPh sb="15" eb="17">
      <t>カサン</t>
    </rPh>
    <phoneticPr fontId="4"/>
  </si>
  <si>
    <t>ヌ―２　重度認知症疾患療養体制加算（Ⅱ）</t>
    <rPh sb="4" eb="6">
      <t>ジュウド</t>
    </rPh>
    <rPh sb="6" eb="8">
      <t>ニンチ</t>
    </rPh>
    <rPh sb="8" eb="9">
      <t>ショウ</t>
    </rPh>
    <rPh sb="9" eb="11">
      <t>シッカン</t>
    </rPh>
    <rPh sb="11" eb="13">
      <t>リョウヨウ</t>
    </rPh>
    <rPh sb="13" eb="15">
      <t>タイセイ</t>
    </rPh>
    <rPh sb="15" eb="17">
      <t>カサン</t>
    </rPh>
    <phoneticPr fontId="4"/>
  </si>
  <si>
    <t>ネ－１　排せつ支援加算（Ⅰ）</t>
    <rPh sb="4" eb="5">
      <t>ハイ</t>
    </rPh>
    <rPh sb="7" eb="11">
      <t>シエンカサン</t>
    </rPh>
    <phoneticPr fontId="4"/>
  </si>
  <si>
    <t>ネ－２　排せつ支援加算（Ⅱ）</t>
    <rPh sb="4" eb="5">
      <t>ハイ</t>
    </rPh>
    <rPh sb="7" eb="9">
      <t>シエン</t>
    </rPh>
    <rPh sb="9" eb="11">
      <t>カサン</t>
    </rPh>
    <phoneticPr fontId="4"/>
  </si>
  <si>
    <t>ネ－３　排せつ支援加算（Ⅲ）</t>
    <rPh sb="4" eb="5">
      <t>ハイ</t>
    </rPh>
    <rPh sb="7" eb="11">
      <t>シエンカサン</t>
    </rPh>
    <phoneticPr fontId="4"/>
  </si>
  <si>
    <t>ノ　自立支援促進加算</t>
    <rPh sb="2" eb="4">
      <t>ジリツ</t>
    </rPh>
    <rPh sb="4" eb="6">
      <t>シエン</t>
    </rPh>
    <rPh sb="6" eb="8">
      <t>ソクシン</t>
    </rPh>
    <rPh sb="8" eb="10">
      <t>カサン</t>
    </rPh>
    <phoneticPr fontId="4"/>
  </si>
  <si>
    <t>ハ－１　科学的介護推進加算（Ⅰ）</t>
    <rPh sb="4" eb="7">
      <t>カガクテキ</t>
    </rPh>
    <rPh sb="7" eb="9">
      <t>カイゴ</t>
    </rPh>
    <rPh sb="9" eb="11">
      <t>スイシン</t>
    </rPh>
    <rPh sb="11" eb="13">
      <t>カサン</t>
    </rPh>
    <phoneticPr fontId="4"/>
  </si>
  <si>
    <t>ハ－２　科学的介護推進加算（Ⅱ）</t>
    <rPh sb="4" eb="7">
      <t>カガクテキ</t>
    </rPh>
    <rPh sb="7" eb="11">
      <t>カイゴスイシン</t>
    </rPh>
    <rPh sb="11" eb="13">
      <t>カサン</t>
    </rPh>
    <phoneticPr fontId="4"/>
  </si>
  <si>
    <t>介護医療院基準省令第４０条第１項（事故発生の防止のための指針の作成・委員会の開催・従業者に対する研修等）に規定する基準に適合していますか。</t>
    <rPh sb="0" eb="5">
      <t>カイゴイリョウイン</t>
    </rPh>
    <rPh sb="5" eb="7">
      <t>キジュン</t>
    </rPh>
    <rPh sb="7" eb="9">
      <t>ショウレイ</t>
    </rPh>
    <rPh sb="9" eb="10">
      <t>ダイ</t>
    </rPh>
    <rPh sb="12" eb="13">
      <t>ジョウ</t>
    </rPh>
    <rPh sb="13" eb="14">
      <t>ダイ</t>
    </rPh>
    <rPh sb="15" eb="16">
      <t>コウ</t>
    </rPh>
    <rPh sb="17" eb="19">
      <t>ジコ</t>
    </rPh>
    <rPh sb="19" eb="21">
      <t>ハッセイ</t>
    </rPh>
    <rPh sb="22" eb="24">
      <t>ボウシ</t>
    </rPh>
    <rPh sb="28" eb="30">
      <t>シシン</t>
    </rPh>
    <rPh sb="31" eb="33">
      <t>サクセイ</t>
    </rPh>
    <rPh sb="34" eb="37">
      <t>イインカイ</t>
    </rPh>
    <rPh sb="38" eb="40">
      <t>カイサイ</t>
    </rPh>
    <rPh sb="41" eb="44">
      <t>ジュウギョウシャ</t>
    </rPh>
    <rPh sb="45" eb="46">
      <t>タイ</t>
    </rPh>
    <rPh sb="48" eb="50">
      <t>ケンシュウ</t>
    </rPh>
    <rPh sb="50" eb="51">
      <t>トウ</t>
    </rPh>
    <rPh sb="53" eb="55">
      <t>キテイ</t>
    </rPh>
    <rPh sb="57" eb="59">
      <t>キジュン</t>
    </rPh>
    <rPh sb="60" eb="62">
      <t>テキゴウ</t>
    </rPh>
    <phoneticPr fontId="4"/>
  </si>
  <si>
    <t>介護医療院基準省令第４０条第１項第４号（事故発生防止等の措置を適切に実施するための担当者を置くこと。）に規定する担当者が安全対策に係る外部における研修を受けていますか。</t>
    <rPh sb="7" eb="9">
      <t>ショウレイ</t>
    </rPh>
    <rPh sb="16" eb="17">
      <t>ダイ</t>
    </rPh>
    <rPh sb="18" eb="19">
      <t>ゴウ</t>
    </rPh>
    <rPh sb="20" eb="22">
      <t>ジコ</t>
    </rPh>
    <rPh sb="22" eb="24">
      <t>ハッセイ</t>
    </rPh>
    <rPh sb="24" eb="26">
      <t>ボウシ</t>
    </rPh>
    <rPh sb="26" eb="27">
      <t>トウ</t>
    </rPh>
    <rPh sb="28" eb="30">
      <t>ソチ</t>
    </rPh>
    <rPh sb="31" eb="33">
      <t>テキセツ</t>
    </rPh>
    <rPh sb="34" eb="36">
      <t>ジッシ</t>
    </rPh>
    <rPh sb="41" eb="44">
      <t>タントウシャ</t>
    </rPh>
    <rPh sb="45" eb="46">
      <t>オ</t>
    </rPh>
    <rPh sb="52" eb="54">
      <t>キテイ</t>
    </rPh>
    <rPh sb="56" eb="59">
      <t>タントウシャ</t>
    </rPh>
    <rPh sb="60" eb="62">
      <t>アンゼン</t>
    </rPh>
    <rPh sb="62" eb="64">
      <t>タイサク</t>
    </rPh>
    <rPh sb="65" eb="66">
      <t>カカ</t>
    </rPh>
    <rPh sb="67" eb="69">
      <t>ガイブ</t>
    </rPh>
    <rPh sb="73" eb="75">
      <t>ケンシュウ</t>
    </rPh>
    <rPh sb="76" eb="77">
      <t>ウ</t>
    </rPh>
    <phoneticPr fontId="4"/>
  </si>
  <si>
    <t>②介護医療院の介護職員の総数のうち、介護福祉士の占める割合が、加算算定月の前３月の平均で100分の80以上ですか。</t>
    <phoneticPr fontId="4"/>
  </si>
  <si>
    <t>②介護医療院の介護職員の総数のうち、介護福祉士の占める割合が、加算算定月の前３月の平均で100分の60以上ですか。</t>
    <phoneticPr fontId="4"/>
  </si>
  <si>
    <t>①介護医療院の介護職員の総数のうち、介護福祉士の占める割合が、前年度（3月を除く）の月平均で100分の80以上ですか。</t>
    <phoneticPr fontId="4"/>
  </si>
  <si>
    <t>①介護医療院の介護職員の総数のうち、介護福祉士の占める割合が、前年度（3月を除く）の月平均で100分の60以上ですか。</t>
    <rPh sb="1" eb="3">
      <t>カイゴ</t>
    </rPh>
    <rPh sb="3" eb="5">
      <t>イリョウ</t>
    </rPh>
    <rPh sb="5" eb="6">
      <t>イン</t>
    </rPh>
    <rPh sb="7" eb="9">
      <t>カイゴ</t>
    </rPh>
    <rPh sb="9" eb="11">
      <t>ショクイン</t>
    </rPh>
    <rPh sb="12" eb="14">
      <t>ソウスウ</t>
    </rPh>
    <rPh sb="18" eb="20">
      <t>カイゴ</t>
    </rPh>
    <rPh sb="20" eb="23">
      <t>フクシシ</t>
    </rPh>
    <rPh sb="24" eb="25">
      <t>シ</t>
    </rPh>
    <rPh sb="27" eb="29">
      <t>ワリアイ</t>
    </rPh>
    <rPh sb="31" eb="34">
      <t>ゼンネンド</t>
    </rPh>
    <rPh sb="36" eb="37">
      <t>ツキ</t>
    </rPh>
    <rPh sb="38" eb="39">
      <t>ノゾ</t>
    </rPh>
    <rPh sb="42" eb="45">
      <t>ツキヘイキン</t>
    </rPh>
    <rPh sb="49" eb="50">
      <t>ブン</t>
    </rPh>
    <rPh sb="53" eb="55">
      <t>イジョウ</t>
    </rPh>
    <phoneticPr fontId="4"/>
  </si>
  <si>
    <t>常に入所者等の家族と連携を図り、入所者等とその家族との交流の機会を確保するよう努めていますか。</t>
    <rPh sb="0" eb="1">
      <t>ツネ</t>
    </rPh>
    <rPh sb="2" eb="5">
      <t>ニュウショシャ</t>
    </rPh>
    <rPh sb="5" eb="6">
      <t>トウ</t>
    </rPh>
    <rPh sb="7" eb="9">
      <t>カゾク</t>
    </rPh>
    <rPh sb="10" eb="12">
      <t>レンケイ</t>
    </rPh>
    <rPh sb="13" eb="14">
      <t>ハカ</t>
    </rPh>
    <rPh sb="16" eb="19">
      <t>ニュウショシャ</t>
    </rPh>
    <rPh sb="19" eb="20">
      <t>トウ</t>
    </rPh>
    <rPh sb="23" eb="25">
      <t>カゾク</t>
    </rPh>
    <rPh sb="27" eb="29">
      <t>コウリュウ</t>
    </rPh>
    <rPh sb="30" eb="32">
      <t>キカイ</t>
    </rPh>
    <rPh sb="33" eb="35">
      <t>カクホ</t>
    </rPh>
    <rPh sb="39" eb="40">
      <t>ツト</t>
    </rPh>
    <phoneticPr fontId="4"/>
  </si>
  <si>
    <r>
      <t>算定日が属する月の前３月間における入所者等のうち､重篤な身体疾患を有する者及び身体合併症を有する認知症高齢者の占める割合が</t>
    </r>
    <r>
      <rPr>
        <b/>
        <sz val="11"/>
        <rFont val="ＭＳ Ｐ明朝"/>
        <family val="1"/>
        <charset val="128"/>
      </rPr>
      <t>100分の50</t>
    </r>
    <r>
      <rPr>
        <sz val="11"/>
        <rFont val="ＭＳ Ｐ明朝"/>
        <family val="1"/>
        <charset val="128"/>
      </rPr>
      <t>以上ですか。</t>
    </r>
    <rPh sb="17" eb="20">
      <t>ニュウショシャ</t>
    </rPh>
    <phoneticPr fontId="4"/>
  </si>
  <si>
    <t>算定日が属する月の前３月間における入所者等のうち、喀痰吸引、経管栄養又はインスリン注射が実施された者の占める割合が100分の50以上ですか。</t>
  </si>
  <si>
    <t>算定日が属する月の前３月間における入所者等のうち、次のいずれにも適合する者の占める割合が100分の10以上ですか。</t>
  </si>
  <si>
    <t>算定日が属する月の前３月間における入所者等のうち､重篤な身体疾患を有する者及び身体合併症を有する認知症高齢者の占める割合が100分の50以上ですか。</t>
  </si>
  <si>
    <t>算定日が属する月の前３月間における入所者等のうち、喀痰吸引、経管栄養又はインスリン注射が実施された者の占める割合が100分の30以上ですか。</t>
  </si>
  <si>
    <t>算定日が属する月の前３月間における入所者等のうち、次のいずれにも適合する者の占める割合が100分の5以上ですか。</t>
  </si>
  <si>
    <t>夜勤を行う看護職員の数が入所者等の数に対し15：１以上（最低２人以上）となっていますか。</t>
    <rPh sb="28" eb="30">
      <t>サイテイ</t>
    </rPh>
    <rPh sb="31" eb="32">
      <t>ニン</t>
    </rPh>
    <rPh sb="32" eb="34">
      <t>イジョウ</t>
    </rPh>
    <phoneticPr fontId="4"/>
  </si>
  <si>
    <t>夜勤を行う看護職員の数が入所者等の数に対し20：１以上（最低２人以上）となっていますか。</t>
  </si>
  <si>
    <t>夜勤を行う看護職員又は介護職員の数が入所者等の数に対し15：１以上（最低２人以上、うち１人は看護職員）となっていますか。</t>
    <rPh sb="9" eb="10">
      <t>マタ</t>
    </rPh>
    <phoneticPr fontId="4"/>
  </si>
  <si>
    <t>夜勤を行う看護職員・介護職員の数が入所者等の数に対し20：１以上（最低２人以上、うち１人は看護職員）となっていますか。</t>
  </si>
  <si>
    <t>夜勤を行う看護職員・介護職員の数が入所者等の数に対し30：１以上（最低２人以上、うち１人は看護職員）となっていますか。</t>
  </si>
  <si>
    <t>経口移行加算を算定していない入所者ですか。
※経口移行加算と同時算定はできません。</t>
    <rPh sb="0" eb="2">
      <t>ケイコウ</t>
    </rPh>
    <rPh sb="2" eb="4">
      <t>イコウ</t>
    </rPh>
    <rPh sb="4" eb="6">
      <t>カサン</t>
    </rPh>
    <rPh sb="7" eb="9">
      <t>サンテイ</t>
    </rPh>
    <rPh sb="23" eb="25">
      <t>ケイコウ</t>
    </rPh>
    <rPh sb="25" eb="27">
      <t>イコウ</t>
    </rPh>
    <rPh sb="27" eb="29">
      <t>カサン</t>
    </rPh>
    <rPh sb="30" eb="32">
      <t>ドウジ</t>
    </rPh>
    <rPh sb="32" eb="34">
      <t>サンテイ</t>
    </rPh>
    <phoneticPr fontId="4"/>
  </si>
  <si>
    <t>入所者ごとの栄養ケア計画の進捗状況を定期的に評価し、必要に応じて当該計画を見直していますか。</t>
    <phoneticPr fontId="4"/>
  </si>
  <si>
    <t>事故発生防止に関する職員の研修を定期的（年２回以上）するとともに、新規採用時にも研修を実施していますか。</t>
    <rPh sb="0" eb="2">
      <t>ジコ</t>
    </rPh>
    <rPh sb="2" eb="4">
      <t>ハッセイ</t>
    </rPh>
    <rPh sb="4" eb="6">
      <t>ボウシ</t>
    </rPh>
    <rPh sb="7" eb="8">
      <t>カン</t>
    </rPh>
    <rPh sb="10" eb="12">
      <t>ショクイン</t>
    </rPh>
    <rPh sb="13" eb="15">
      <t>ケンシュウ</t>
    </rPh>
    <phoneticPr fontId="4"/>
  </si>
  <si>
    <t>事故発生防止等の措置を適切に実施するための担当者を置いている。</t>
    <phoneticPr fontId="4"/>
  </si>
  <si>
    <t>幅広い職種で構成した「虐待の防止のための対策を検討する委員会（以下、「虐待防止検討委員会」という。）」を、施設内の他の委員会とは独立して設置・運営していますか。</t>
    <rPh sb="11" eb="13">
      <t>ギャクタイ</t>
    </rPh>
    <rPh sb="14" eb="16">
      <t>ボウシ</t>
    </rPh>
    <rPh sb="20" eb="22">
      <t>タイサク</t>
    </rPh>
    <rPh sb="23" eb="25">
      <t>ケントウ</t>
    </rPh>
    <rPh sb="27" eb="30">
      <t>イインカイ</t>
    </rPh>
    <rPh sb="31" eb="33">
      <t>イカ</t>
    </rPh>
    <rPh sb="35" eb="39">
      <t>ギャクタイボウシ</t>
    </rPh>
    <rPh sb="39" eb="41">
      <t>ケントウ</t>
    </rPh>
    <rPh sb="41" eb="44">
      <t>イインカイ</t>
    </rPh>
    <rPh sb="53" eb="55">
      <t>シセツ</t>
    </rPh>
    <rPh sb="55" eb="56">
      <t>ナイ</t>
    </rPh>
    <rPh sb="57" eb="58">
      <t>タ</t>
    </rPh>
    <rPh sb="59" eb="62">
      <t>イインカイ</t>
    </rPh>
    <rPh sb="64" eb="66">
      <t>ドクリツ</t>
    </rPh>
    <rPh sb="71" eb="73">
      <t>ウンエイ</t>
    </rPh>
    <phoneticPr fontId="4"/>
  </si>
  <si>
    <t>虐待防止検討委員会は定期的に開催され、その結果について介護職員その他の従業者に周知徹底されていますか。</t>
    <rPh sb="0" eb="2">
      <t>ギャクタイ</t>
    </rPh>
    <rPh sb="2" eb="4">
      <t>ボウシ</t>
    </rPh>
    <rPh sb="4" eb="6">
      <t>ケントウ</t>
    </rPh>
    <rPh sb="6" eb="9">
      <t>イインカイ</t>
    </rPh>
    <rPh sb="10" eb="13">
      <t>テイキテキ</t>
    </rPh>
    <rPh sb="14" eb="16">
      <t>カイサイ</t>
    </rPh>
    <rPh sb="21" eb="23">
      <t>ケッカ</t>
    </rPh>
    <rPh sb="27" eb="29">
      <t>カイゴ</t>
    </rPh>
    <rPh sb="29" eb="31">
      <t>ショクイン</t>
    </rPh>
    <rPh sb="33" eb="34">
      <t>タ</t>
    </rPh>
    <rPh sb="35" eb="38">
      <t>ジュウギョウシャ</t>
    </rPh>
    <rPh sb="39" eb="41">
      <t>シュウチ</t>
    </rPh>
    <rPh sb="41" eb="43">
      <t>テッテイ</t>
    </rPh>
    <phoneticPr fontId="4"/>
  </si>
  <si>
    <t xml:space="preserve">以下のような内容を盛り込んだ虐待防止のための指針を策定していますか。
</t>
    <rPh sb="0" eb="2">
      <t>イカ</t>
    </rPh>
    <rPh sb="6" eb="8">
      <t>ナイヨウ</t>
    </rPh>
    <rPh sb="9" eb="10">
      <t>モ</t>
    </rPh>
    <rPh sb="11" eb="12">
      <t>コ</t>
    </rPh>
    <rPh sb="14" eb="16">
      <t>ギャクタイ</t>
    </rPh>
    <rPh sb="16" eb="18">
      <t>ボウシ</t>
    </rPh>
    <rPh sb="22" eb="24">
      <t>シシン</t>
    </rPh>
    <rPh sb="25" eb="27">
      <t>サクテイ</t>
    </rPh>
    <phoneticPr fontId="4"/>
  </si>
  <si>
    <t>介護従業者その他の従業者に対し、虐待の防止のための研修を定期的（年２回以上）するとともに、新規採用時にも研修を実施していますか。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8">
      <t>ギャクタイ</t>
    </rPh>
    <rPh sb="19" eb="21">
      <t>ボウシ</t>
    </rPh>
    <rPh sb="25" eb="27">
      <t>ケンシュウ</t>
    </rPh>
    <rPh sb="28" eb="31">
      <t>テイキテキ</t>
    </rPh>
    <rPh sb="32" eb="33">
      <t>ネン</t>
    </rPh>
    <rPh sb="34" eb="37">
      <t>カイイジョウ</t>
    </rPh>
    <rPh sb="45" eb="47">
      <t>シンキ</t>
    </rPh>
    <rPh sb="47" eb="49">
      <t>サイヨウ</t>
    </rPh>
    <rPh sb="49" eb="50">
      <t>ジ</t>
    </rPh>
    <rPh sb="52" eb="54">
      <t>ケンシュウ</t>
    </rPh>
    <rPh sb="55" eb="57">
      <t>ジッシ</t>
    </rPh>
    <phoneticPr fontId="4"/>
  </si>
  <si>
    <t>従業者の勤務の体制及び勤務形態一覧表　</t>
  </si>
  <si>
    <t>サービス種別（</t>
    <rPh sb="4" eb="6">
      <t>シュベツ</t>
    </rPh>
    <phoneticPr fontId="51"/>
  </si>
  <si>
    <t>介護医療院（従来型）</t>
    <rPh sb="0" eb="2">
      <t>カイゴ</t>
    </rPh>
    <rPh sb="2" eb="4">
      <t>イリョウ</t>
    </rPh>
    <rPh sb="4" eb="5">
      <t>イン</t>
    </rPh>
    <rPh sb="6" eb="8">
      <t>ジュウライ</t>
    </rPh>
    <rPh sb="8" eb="9">
      <t>ガタ</t>
    </rPh>
    <phoneticPr fontId="51"/>
  </si>
  <si>
    <t>）</t>
    <phoneticPr fontId="51"/>
  </si>
  <si>
    <t>令和</t>
    <rPh sb="0" eb="2">
      <t>レイワ</t>
    </rPh>
    <phoneticPr fontId="51"/>
  </si>
  <si>
    <t>(</t>
    <phoneticPr fontId="51"/>
  </si>
  <si>
    <t>)</t>
    <phoneticPr fontId="51"/>
  </si>
  <si>
    <t>年</t>
    <rPh sb="0" eb="1">
      <t>ネン</t>
    </rPh>
    <phoneticPr fontId="51"/>
  </si>
  <si>
    <t>月</t>
    <rPh sb="0" eb="1">
      <t>ゲツ</t>
    </rPh>
    <phoneticPr fontId="51"/>
  </si>
  <si>
    <t>事業所名（</t>
    <rPh sb="0" eb="3">
      <t>ジギョウショ</t>
    </rPh>
    <rPh sb="3" eb="4">
      <t>メイ</t>
    </rPh>
    <phoneticPr fontId="51"/>
  </si>
  <si>
    <t>○○○○</t>
    <phoneticPr fontId="51"/>
  </si>
  <si>
    <t>(1)</t>
    <phoneticPr fontId="51"/>
  </si>
  <si>
    <t>時間/週</t>
    <rPh sb="0" eb="2">
      <t>ジカン</t>
    </rPh>
    <rPh sb="3" eb="4">
      <t>シュウ</t>
    </rPh>
    <phoneticPr fontId="51"/>
  </si>
  <si>
    <t>時間/月</t>
    <rPh sb="0" eb="2">
      <t>ジカン</t>
    </rPh>
    <rPh sb="3" eb="4">
      <t>ツキ</t>
    </rPh>
    <phoneticPr fontId="51"/>
  </si>
  <si>
    <t>当月の日数</t>
    <rPh sb="0" eb="2">
      <t>トウゲツ</t>
    </rPh>
    <rPh sb="3" eb="5">
      <t>ニッスウ</t>
    </rPh>
    <phoneticPr fontId="51"/>
  </si>
  <si>
    <t>日</t>
    <rPh sb="0" eb="1">
      <t>ニチ</t>
    </rPh>
    <phoneticPr fontId="51"/>
  </si>
  <si>
    <t>人</t>
    <rPh sb="0" eb="1">
      <t>ニン</t>
    </rPh>
    <phoneticPr fontId="51"/>
  </si>
  <si>
    <t>～</t>
    <phoneticPr fontId="51"/>
  </si>
  <si>
    <t>No</t>
    <phoneticPr fontId="51"/>
  </si>
  <si>
    <t>1週目</t>
    <rPh sb="1" eb="2">
      <t>シュウ</t>
    </rPh>
    <rPh sb="2" eb="3">
      <t>メ</t>
    </rPh>
    <phoneticPr fontId="51"/>
  </si>
  <si>
    <t>2週目</t>
    <rPh sb="1" eb="2">
      <t>シュウ</t>
    </rPh>
    <rPh sb="2" eb="3">
      <t>メ</t>
    </rPh>
    <phoneticPr fontId="51"/>
  </si>
  <si>
    <t>3週目</t>
    <rPh sb="1" eb="2">
      <t>シュウ</t>
    </rPh>
    <rPh sb="2" eb="3">
      <t>メ</t>
    </rPh>
    <phoneticPr fontId="51"/>
  </si>
  <si>
    <t>4週目</t>
    <rPh sb="1" eb="2">
      <t>シュウ</t>
    </rPh>
    <rPh sb="2" eb="3">
      <t>メ</t>
    </rPh>
    <phoneticPr fontId="51"/>
  </si>
  <si>
    <t>5週目</t>
    <rPh sb="1" eb="2">
      <t>シュウ</t>
    </rPh>
    <rPh sb="2" eb="3">
      <t>メ</t>
    </rPh>
    <phoneticPr fontId="51"/>
  </si>
  <si>
    <t>厚労　太郎</t>
    <rPh sb="0" eb="2">
      <t>コウロウ</t>
    </rPh>
    <rPh sb="3" eb="5">
      <t>タロウ</t>
    </rPh>
    <phoneticPr fontId="51"/>
  </si>
  <si>
    <t>シフト記号</t>
    <rPh sb="3" eb="5">
      <t>キゴウ</t>
    </rPh>
    <phoneticPr fontId="57"/>
  </si>
  <si>
    <t>b</t>
  </si>
  <si>
    <t>管理者</t>
    <rPh sb="0" eb="3">
      <t>カンリシャ</t>
    </rPh>
    <phoneticPr fontId="51"/>
  </si>
  <si>
    <t>A</t>
  </si>
  <si>
    <t>ー</t>
  </si>
  <si>
    <t>○○　A男</t>
    <rPh sb="4" eb="5">
      <t>オトコ</t>
    </rPh>
    <phoneticPr fontId="51"/>
  </si>
  <si>
    <t>b</t>
    <phoneticPr fontId="51"/>
  </si>
  <si>
    <t>医師</t>
    <rPh sb="0" eb="2">
      <t>イシ</t>
    </rPh>
    <phoneticPr fontId="51"/>
  </si>
  <si>
    <t>○○　B子</t>
    <rPh sb="4" eb="5">
      <t>コ</t>
    </rPh>
    <phoneticPr fontId="51"/>
  </si>
  <si>
    <t>○○　C太</t>
    <rPh sb="4" eb="5">
      <t>タ</t>
    </rPh>
    <phoneticPr fontId="51"/>
  </si>
  <si>
    <t>○○　D美</t>
    <rPh sb="4" eb="5">
      <t>ウツク</t>
    </rPh>
    <phoneticPr fontId="51"/>
  </si>
  <si>
    <t>薬剤師</t>
    <rPh sb="0" eb="3">
      <t>ヤクザイシ</t>
    </rPh>
    <phoneticPr fontId="51"/>
  </si>
  <si>
    <t>理学療法士</t>
    <rPh sb="0" eb="2">
      <t>リガク</t>
    </rPh>
    <rPh sb="2" eb="5">
      <t>リョウホウシ</t>
    </rPh>
    <phoneticPr fontId="51"/>
  </si>
  <si>
    <t>作業療法士</t>
    <rPh sb="0" eb="2">
      <t>サギョウ</t>
    </rPh>
    <rPh sb="2" eb="5">
      <t>リョウホウシ</t>
    </rPh>
    <phoneticPr fontId="51"/>
  </si>
  <si>
    <t>介護支援専門員</t>
    <rPh sb="0" eb="2">
      <t>カイゴ</t>
    </rPh>
    <rPh sb="2" eb="4">
      <t>シエン</t>
    </rPh>
    <rPh sb="4" eb="7">
      <t>センモンイン</t>
    </rPh>
    <phoneticPr fontId="51"/>
  </si>
  <si>
    <t>○○　G太</t>
    <rPh sb="4" eb="5">
      <t>タ</t>
    </rPh>
    <phoneticPr fontId="51"/>
  </si>
  <si>
    <t>o</t>
    <phoneticPr fontId="51"/>
  </si>
  <si>
    <t>a</t>
    <phoneticPr fontId="51"/>
  </si>
  <si>
    <t>d</t>
    <phoneticPr fontId="51"/>
  </si>
  <si>
    <t>看護職員</t>
    <rPh sb="0" eb="2">
      <t>カンゴ</t>
    </rPh>
    <rPh sb="2" eb="4">
      <t>ショクイン</t>
    </rPh>
    <phoneticPr fontId="51"/>
  </si>
  <si>
    <t>看護師</t>
    <rPh sb="0" eb="3">
      <t>カンゴシ</t>
    </rPh>
    <phoneticPr fontId="53"/>
  </si>
  <si>
    <t>○○　J太郎</t>
    <rPh sb="4" eb="6">
      <t>タロウ</t>
    </rPh>
    <phoneticPr fontId="51"/>
  </si>
  <si>
    <t>C</t>
  </si>
  <si>
    <t>准看護師</t>
    <rPh sb="0" eb="4">
      <t>ジュンカンゴシ</t>
    </rPh>
    <phoneticPr fontId="51"/>
  </si>
  <si>
    <t>○○　R次郎</t>
    <rPh sb="4" eb="6">
      <t>ジロウ</t>
    </rPh>
    <phoneticPr fontId="51"/>
  </si>
  <si>
    <t>介護職員</t>
    <rPh sb="0" eb="2">
      <t>カイゴ</t>
    </rPh>
    <rPh sb="2" eb="4">
      <t>ショクイン</t>
    </rPh>
    <phoneticPr fontId="51"/>
  </si>
  <si>
    <t>介護福祉士</t>
    <rPh sb="0" eb="2">
      <t>カイゴ</t>
    </rPh>
    <rPh sb="2" eb="5">
      <t>フクシシ</t>
    </rPh>
    <phoneticPr fontId="51"/>
  </si>
  <si>
    <t>○○　X太郎</t>
    <rPh sb="4" eb="6">
      <t>タロウ</t>
    </rPh>
    <phoneticPr fontId="51"/>
  </si>
  <si>
    <t>○○　Z男</t>
    <rPh sb="4" eb="5">
      <t>オトコ</t>
    </rPh>
    <phoneticPr fontId="51"/>
  </si>
  <si>
    <t>○○　AA三郎</t>
    <rPh sb="5" eb="7">
      <t>サブロウ</t>
    </rPh>
    <phoneticPr fontId="51"/>
  </si>
  <si>
    <t>○○　BB子</t>
    <rPh sb="5" eb="6">
      <t>コ</t>
    </rPh>
    <phoneticPr fontId="51"/>
  </si>
  <si>
    <t>①医師</t>
    <rPh sb="1" eb="3">
      <t>イシ</t>
    </rPh>
    <phoneticPr fontId="51"/>
  </si>
  <si>
    <t>②薬剤師</t>
    <rPh sb="1" eb="4">
      <t>ヤクザイシ</t>
    </rPh>
    <phoneticPr fontId="51"/>
  </si>
  <si>
    <t>（勤務形態の記号）</t>
    <rPh sb="1" eb="3">
      <t>キンム</t>
    </rPh>
    <rPh sb="3" eb="5">
      <t>ケイタイ</t>
    </rPh>
    <rPh sb="6" eb="8">
      <t>キゴウ</t>
    </rPh>
    <phoneticPr fontId="51"/>
  </si>
  <si>
    <t>勤務形態</t>
    <rPh sb="0" eb="2">
      <t>キンム</t>
    </rPh>
    <rPh sb="2" eb="4">
      <t>ケイタイ</t>
    </rPh>
    <phoneticPr fontId="51"/>
  </si>
  <si>
    <t>勤務時間数合計</t>
    <rPh sb="0" eb="2">
      <t>キンム</t>
    </rPh>
    <rPh sb="2" eb="5">
      <t>ジカンスウ</t>
    </rPh>
    <rPh sb="5" eb="7">
      <t>ゴウケイ</t>
    </rPh>
    <phoneticPr fontId="51"/>
  </si>
  <si>
    <t>常勤換算の対象時間数</t>
    <rPh sb="0" eb="2">
      <t>ジョウキン</t>
    </rPh>
    <rPh sb="2" eb="4">
      <t>カンサン</t>
    </rPh>
    <rPh sb="5" eb="7">
      <t>タイショウ</t>
    </rPh>
    <rPh sb="7" eb="9">
      <t>ジカン</t>
    </rPh>
    <rPh sb="9" eb="10">
      <t>スウ</t>
    </rPh>
    <phoneticPr fontId="51"/>
  </si>
  <si>
    <t>常勤換算方法対象外の</t>
    <rPh sb="0" eb="2">
      <t>ジョウキン</t>
    </rPh>
    <rPh sb="2" eb="4">
      <t>カンサン</t>
    </rPh>
    <rPh sb="4" eb="6">
      <t>ホウホウ</t>
    </rPh>
    <rPh sb="6" eb="9">
      <t>タイショウガイ</t>
    </rPh>
    <phoneticPr fontId="51"/>
  </si>
  <si>
    <t>記号</t>
    <rPh sb="0" eb="2">
      <t>キゴウ</t>
    </rPh>
    <phoneticPr fontId="51"/>
  </si>
  <si>
    <t>区分</t>
    <rPh sb="0" eb="2">
      <t>クブン</t>
    </rPh>
    <phoneticPr fontId="51"/>
  </si>
  <si>
    <t>当月合計</t>
    <rPh sb="0" eb="2">
      <t>トウゲツ</t>
    </rPh>
    <rPh sb="2" eb="4">
      <t>ゴウケイ</t>
    </rPh>
    <phoneticPr fontId="51"/>
  </si>
  <si>
    <t>週平均</t>
    <rPh sb="0" eb="3">
      <t>シュウヘイキン</t>
    </rPh>
    <phoneticPr fontId="51"/>
  </si>
  <si>
    <t>常勤の従業者の人数</t>
    <rPh sb="0" eb="2">
      <t>ジョウキン</t>
    </rPh>
    <rPh sb="3" eb="6">
      <t>ジュウギョウシャ</t>
    </rPh>
    <rPh sb="7" eb="9">
      <t>ニンズウ</t>
    </rPh>
    <phoneticPr fontId="51"/>
  </si>
  <si>
    <t>A</t>
    <phoneticPr fontId="51"/>
  </si>
  <si>
    <t>常勤で専従</t>
    <rPh sb="0" eb="2">
      <t>ジョウキン</t>
    </rPh>
    <rPh sb="3" eb="5">
      <t>センジュウ</t>
    </rPh>
    <phoneticPr fontId="51"/>
  </si>
  <si>
    <t>B</t>
    <phoneticPr fontId="51"/>
  </si>
  <si>
    <t>常勤で兼務</t>
    <rPh sb="0" eb="2">
      <t>ジョウキン</t>
    </rPh>
    <rPh sb="3" eb="5">
      <t>ケンム</t>
    </rPh>
    <phoneticPr fontId="51"/>
  </si>
  <si>
    <t>C</t>
    <phoneticPr fontId="51"/>
  </si>
  <si>
    <t>非常勤で専従</t>
    <rPh sb="0" eb="3">
      <t>ヒジョウキン</t>
    </rPh>
    <rPh sb="4" eb="6">
      <t>センジュウ</t>
    </rPh>
    <phoneticPr fontId="51"/>
  </si>
  <si>
    <t>-</t>
    <phoneticPr fontId="51"/>
  </si>
  <si>
    <t>D</t>
    <phoneticPr fontId="51"/>
  </si>
  <si>
    <t>非常勤で兼務</t>
    <rPh sb="0" eb="3">
      <t>ヒジョウキン</t>
    </rPh>
    <rPh sb="4" eb="6">
      <t>ケンム</t>
    </rPh>
    <phoneticPr fontId="51"/>
  </si>
  <si>
    <t>合計</t>
    <rPh sb="0" eb="2">
      <t>ゴウケイ</t>
    </rPh>
    <phoneticPr fontId="51"/>
  </si>
  <si>
    <t>■ 常勤換算方法による人数</t>
    <rPh sb="2" eb="4">
      <t>ジョウキン</t>
    </rPh>
    <rPh sb="4" eb="6">
      <t>カンサン</t>
    </rPh>
    <rPh sb="6" eb="8">
      <t>ホウホウ</t>
    </rPh>
    <rPh sb="11" eb="13">
      <t>ニンズウ</t>
    </rPh>
    <phoneticPr fontId="51"/>
  </si>
  <si>
    <t>常勤換算の</t>
    <rPh sb="0" eb="2">
      <t>ジョウキン</t>
    </rPh>
    <rPh sb="2" eb="4">
      <t>カンサン</t>
    </rPh>
    <phoneticPr fontId="51"/>
  </si>
  <si>
    <t>常勤の従業者が</t>
    <rPh sb="0" eb="2">
      <t>ジョウキン</t>
    </rPh>
    <rPh sb="3" eb="6">
      <t>ジュウギョウシャ</t>
    </rPh>
    <phoneticPr fontId="51"/>
  </si>
  <si>
    <t>常勤換算後の人数</t>
    <rPh sb="0" eb="2">
      <t>ジョウキン</t>
    </rPh>
    <rPh sb="2" eb="4">
      <t>カンサン</t>
    </rPh>
    <rPh sb="4" eb="5">
      <t>ゴ</t>
    </rPh>
    <rPh sb="6" eb="8">
      <t>ニンズウ</t>
    </rPh>
    <phoneticPr fontId="51"/>
  </si>
  <si>
    <t>÷</t>
    <phoneticPr fontId="51"/>
  </si>
  <si>
    <t>＝</t>
    <phoneticPr fontId="51"/>
  </si>
  <si>
    <t>（小数点第2位以下切り捨て）</t>
    <rPh sb="1" eb="4">
      <t>ショウスウテン</t>
    </rPh>
    <rPh sb="4" eb="5">
      <t>ダイ</t>
    </rPh>
    <rPh sb="6" eb="7">
      <t>イ</t>
    </rPh>
    <rPh sb="7" eb="9">
      <t>イカ</t>
    </rPh>
    <rPh sb="9" eb="10">
      <t>キ</t>
    </rPh>
    <rPh sb="11" eb="12">
      <t>ス</t>
    </rPh>
    <phoneticPr fontId="51"/>
  </si>
  <si>
    <t>■ 医師の常勤換算方法による人数</t>
    <rPh sb="2" eb="4">
      <t>イシ</t>
    </rPh>
    <rPh sb="5" eb="7">
      <t>ジョウキン</t>
    </rPh>
    <rPh sb="7" eb="9">
      <t>カンサン</t>
    </rPh>
    <rPh sb="9" eb="11">
      <t>ホウホウ</t>
    </rPh>
    <rPh sb="14" eb="16">
      <t>ニンズウ</t>
    </rPh>
    <phoneticPr fontId="51"/>
  </si>
  <si>
    <t>■ 薬剤師の常勤換算方法による人数</t>
    <rPh sb="2" eb="5">
      <t>ヤクザイシ</t>
    </rPh>
    <rPh sb="6" eb="8">
      <t>ジョウキン</t>
    </rPh>
    <rPh sb="8" eb="10">
      <t>カンサン</t>
    </rPh>
    <rPh sb="10" eb="12">
      <t>ホウホウ</t>
    </rPh>
    <rPh sb="15" eb="17">
      <t>ニンズウ</t>
    </rPh>
    <phoneticPr fontId="51"/>
  </si>
  <si>
    <t>常勤の従業者の人数</t>
  </si>
  <si>
    <t>常勤換算方法による人数</t>
    <rPh sb="0" eb="2">
      <t>ジョウキン</t>
    </rPh>
    <rPh sb="2" eb="4">
      <t>カンサン</t>
    </rPh>
    <rPh sb="4" eb="6">
      <t>ホウホウ</t>
    </rPh>
    <rPh sb="9" eb="11">
      <t>ニンズウ</t>
    </rPh>
    <phoneticPr fontId="51"/>
  </si>
  <si>
    <t>＋</t>
    <phoneticPr fontId="51"/>
  </si>
  <si>
    <t>③看護職員</t>
    <rPh sb="1" eb="3">
      <t>カンゴ</t>
    </rPh>
    <rPh sb="3" eb="5">
      <t>ショクイン</t>
    </rPh>
    <phoneticPr fontId="51"/>
  </si>
  <si>
    <t>④介護職員</t>
    <rPh sb="1" eb="3">
      <t>カイゴ</t>
    </rPh>
    <rPh sb="3" eb="5">
      <t>ショクイン</t>
    </rPh>
    <phoneticPr fontId="51"/>
  </si>
  <si>
    <t>■ 看護職員の常勤換算方法による人数</t>
    <rPh sb="2" eb="4">
      <t>カンゴ</t>
    </rPh>
    <rPh sb="4" eb="6">
      <t>ショクイン</t>
    </rPh>
    <rPh sb="7" eb="9">
      <t>ジョウキン</t>
    </rPh>
    <rPh sb="9" eb="11">
      <t>カンサン</t>
    </rPh>
    <rPh sb="11" eb="13">
      <t>ホウホウ</t>
    </rPh>
    <rPh sb="16" eb="18">
      <t>ニンズウ</t>
    </rPh>
    <phoneticPr fontId="51"/>
  </si>
  <si>
    <t>■ 介護職員の常勤換算方法による人数</t>
    <rPh sb="2" eb="4">
      <t>カイゴ</t>
    </rPh>
    <rPh sb="4" eb="6">
      <t>ショクイン</t>
    </rPh>
    <rPh sb="7" eb="9">
      <t>ジョウキン</t>
    </rPh>
    <rPh sb="9" eb="11">
      <t>カンサン</t>
    </rPh>
    <rPh sb="11" eb="13">
      <t>ホウホウ</t>
    </rPh>
    <rPh sb="16" eb="18">
      <t>ニンズウ</t>
    </rPh>
    <phoneticPr fontId="51"/>
  </si>
  <si>
    <t>≪要 提出≫</t>
    <rPh sb="1" eb="2">
      <t>ヨウ</t>
    </rPh>
    <rPh sb="3" eb="5">
      <t>テイシュツ</t>
    </rPh>
    <phoneticPr fontId="51"/>
  </si>
  <si>
    <t>■シフト記号表（勤務時間帯）</t>
    <rPh sb="4" eb="6">
      <t>キゴウ</t>
    </rPh>
    <rPh sb="6" eb="7">
      <t>ヒョウ</t>
    </rPh>
    <rPh sb="8" eb="10">
      <t>キンム</t>
    </rPh>
    <rPh sb="10" eb="13">
      <t>ジカンタイ</t>
    </rPh>
    <phoneticPr fontId="51"/>
  </si>
  <si>
    <t>※24時間表記</t>
    <rPh sb="3" eb="5">
      <t>ジカン</t>
    </rPh>
    <rPh sb="5" eb="7">
      <t>ヒョウキ</t>
    </rPh>
    <phoneticPr fontId="51"/>
  </si>
  <si>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51"/>
  </si>
  <si>
    <t>勤務時間</t>
    <rPh sb="0" eb="2">
      <t>キンム</t>
    </rPh>
    <rPh sb="2" eb="4">
      <t>ジカン</t>
    </rPh>
    <phoneticPr fontId="51"/>
  </si>
  <si>
    <t>うち、休憩時間</t>
    <rPh sb="3" eb="5">
      <t>キュウケイ</t>
    </rPh>
    <rPh sb="5" eb="7">
      <t>ジカン</t>
    </rPh>
    <phoneticPr fontId="51"/>
  </si>
  <si>
    <t>：</t>
    <phoneticPr fontId="51"/>
  </si>
  <si>
    <t>（</t>
    <phoneticPr fontId="51"/>
  </si>
  <si>
    <t>c</t>
    <phoneticPr fontId="51"/>
  </si>
  <si>
    <t>e</t>
    <phoneticPr fontId="51"/>
  </si>
  <si>
    <t>f</t>
    <phoneticPr fontId="51"/>
  </si>
  <si>
    <t>g</t>
    <phoneticPr fontId="51"/>
  </si>
  <si>
    <t>h</t>
    <phoneticPr fontId="51"/>
  </si>
  <si>
    <t>i</t>
    <phoneticPr fontId="51"/>
  </si>
  <si>
    <t>j</t>
    <phoneticPr fontId="51"/>
  </si>
  <si>
    <t>k</t>
    <phoneticPr fontId="51"/>
  </si>
  <si>
    <t>l</t>
    <phoneticPr fontId="51"/>
  </si>
  <si>
    <t>m</t>
    <phoneticPr fontId="51"/>
  </si>
  <si>
    <t>n</t>
    <phoneticPr fontId="51"/>
  </si>
  <si>
    <t>p</t>
    <phoneticPr fontId="51"/>
  </si>
  <si>
    <t>q</t>
    <phoneticPr fontId="51"/>
  </si>
  <si>
    <t>r</t>
    <phoneticPr fontId="51"/>
  </si>
  <si>
    <t>s</t>
    <phoneticPr fontId="51"/>
  </si>
  <si>
    <t>t</t>
    <phoneticPr fontId="51"/>
  </si>
  <si>
    <t>u</t>
    <phoneticPr fontId="51"/>
  </si>
  <si>
    <t>v</t>
    <phoneticPr fontId="51"/>
  </si>
  <si>
    <t>w</t>
    <phoneticPr fontId="51"/>
  </si>
  <si>
    <t>x</t>
    <phoneticPr fontId="51"/>
  </si>
  <si>
    <t>y</t>
    <phoneticPr fontId="51"/>
  </si>
  <si>
    <t>z</t>
    <phoneticPr fontId="51"/>
  </si>
  <si>
    <t>aa</t>
    <phoneticPr fontId="51"/>
  </si>
  <si>
    <t>ab</t>
    <phoneticPr fontId="51"/>
  </si>
  <si>
    <t>ac</t>
    <phoneticPr fontId="51"/>
  </si>
  <si>
    <t>ad</t>
    <phoneticPr fontId="51"/>
  </si>
  <si>
    <t>ae</t>
    <phoneticPr fontId="51"/>
  </si>
  <si>
    <t>af</t>
    <phoneticPr fontId="51"/>
  </si>
  <si>
    <t>ag</t>
    <phoneticPr fontId="51"/>
  </si>
  <si>
    <t>介護医療院（ユニット型）</t>
    <rPh sb="0" eb="2">
      <t>カイゴ</t>
    </rPh>
    <rPh sb="2" eb="4">
      <t>イリョウ</t>
    </rPh>
    <rPh sb="4" eb="5">
      <t>イン</t>
    </rPh>
    <rPh sb="10" eb="11">
      <t>ガタ</t>
    </rPh>
    <phoneticPr fontId="51"/>
  </si>
  <si>
    <t>≪提出不要≫</t>
    <rPh sb="1" eb="3">
      <t>テイシュツ</t>
    </rPh>
    <rPh sb="3" eb="5">
      <t>フヨウ</t>
    </rPh>
    <phoneticPr fontId="51"/>
  </si>
  <si>
    <t>従業者の勤務の体制及び勤務形態一覧表　記入方法　（【ユニット型】介護医療院）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カイゴ</t>
    </rPh>
    <rPh sb="34" eb="36">
      <t>イリョウ</t>
    </rPh>
    <rPh sb="36" eb="37">
      <t>イン</t>
    </rPh>
    <phoneticPr fontId="20"/>
  </si>
  <si>
    <t>・・・直接入力する必要がある箇所です。</t>
    <rPh sb="3" eb="5">
      <t>チョクセツ</t>
    </rPh>
    <rPh sb="5" eb="7">
      <t>ニュウリョク</t>
    </rPh>
    <rPh sb="9" eb="11">
      <t>ヒツヨウ</t>
    </rPh>
    <rPh sb="14" eb="16">
      <t>カショ</t>
    </rPh>
    <phoneticPr fontId="51"/>
  </si>
  <si>
    <t>下記の記入方法に従って、入力してください。</t>
    <phoneticPr fontId="51"/>
  </si>
  <si>
    <t>・・・プルダウンから選択して入力する必要がある箇所です。</t>
    <rPh sb="10" eb="12">
      <t>センタク</t>
    </rPh>
    <rPh sb="14" eb="16">
      <t>ニュウリョク</t>
    </rPh>
    <rPh sb="18" eb="20">
      <t>ヒツヨウ</t>
    </rPh>
    <rPh sb="23" eb="25">
      <t>カショ</t>
    </rPh>
    <phoneticPr fontId="51"/>
  </si>
  <si>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5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</si>
  <si>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1"/>
  </si>
  <si>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51"/>
  </si>
  <si>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51"/>
  </si>
  <si>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51"/>
  </si>
  <si>
    <t>　　  原則、そのユニットを並べて記載してください。</t>
    <rPh sb="4" eb="6">
      <t>ゲンソク</t>
    </rPh>
    <rPh sb="14" eb="15">
      <t>ナラ</t>
    </rPh>
    <rPh sb="17" eb="19">
      <t>キサイ</t>
    </rPh>
    <phoneticPr fontId="51"/>
  </si>
  <si>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51"/>
  </si>
  <si>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51"/>
  </si>
  <si>
    <t>職種名</t>
    <rPh sb="0" eb="2">
      <t>ショクシュ</t>
    </rPh>
    <rPh sb="2" eb="3">
      <t>メイ</t>
    </rPh>
    <phoneticPr fontId="51"/>
  </si>
  <si>
    <t>栄養士</t>
    <rPh sb="0" eb="3">
      <t>エイヨウシ</t>
    </rPh>
    <phoneticPr fontId="51"/>
  </si>
  <si>
    <t>言語聴覚士</t>
    <rPh sb="0" eb="2">
      <t>ゲンゴ</t>
    </rPh>
    <rPh sb="2" eb="5">
      <t>チョウカクシ</t>
    </rPh>
    <phoneticPr fontId="51"/>
  </si>
  <si>
    <t>診療放射線技師</t>
    <rPh sb="0" eb="2">
      <t>シンリョウ</t>
    </rPh>
    <rPh sb="2" eb="5">
      <t>ホウシャセン</t>
    </rPh>
    <rPh sb="5" eb="7">
      <t>ギシ</t>
    </rPh>
    <phoneticPr fontId="51"/>
  </si>
  <si>
    <t>調理員</t>
    <rPh sb="0" eb="3">
      <t>チョウリイン</t>
    </rPh>
    <phoneticPr fontId="51"/>
  </si>
  <si>
    <t>事務員</t>
    <rPh sb="0" eb="3">
      <t>ジムイン</t>
    </rPh>
    <phoneticPr fontId="51"/>
  </si>
  <si>
    <t>その他の従業者</t>
    <rPh sb="2" eb="3">
      <t>タ</t>
    </rPh>
    <rPh sb="4" eb="7">
      <t>ジュウギョウシャ</t>
    </rPh>
    <phoneticPr fontId="51"/>
  </si>
  <si>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51"/>
  </si>
  <si>
    <t>非常勤で兼務</t>
    <rPh sb="0" eb="1">
      <t>ヒ</t>
    </rPh>
    <rPh sb="1" eb="3">
      <t>ジョウキン</t>
    </rPh>
    <rPh sb="4" eb="6">
      <t>ケンム</t>
    </rPh>
    <phoneticPr fontId="51"/>
  </si>
  <si>
    <t>（注）常勤・非常勤の区分について</t>
    <rPh sb="1" eb="2">
      <t>チュウ</t>
    </rPh>
    <rPh sb="3" eb="5">
      <t>ジョウキン</t>
    </rPh>
    <rPh sb="6" eb="9">
      <t>ヒジョウキン</t>
    </rPh>
    <rPh sb="10" eb="12">
      <t>クブン</t>
    </rPh>
    <phoneticPr fontId="51"/>
  </si>
  <si>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</si>
  <si>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1"/>
  </si>
  <si>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51"/>
  </si>
  <si>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51"/>
  </si>
  <si>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51"/>
  </si>
  <si>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5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</si>
  <si>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1"/>
  </si>
  <si>
    <t xml:space="preserve"> 　　 記入の順序は、職種ごとにまとめてください。</t>
    <rPh sb="4" eb="6">
      <t>キニュウ</t>
    </rPh>
    <rPh sb="7" eb="9">
      <t>ジュンジョ</t>
    </rPh>
    <rPh sb="11" eb="13">
      <t>ショクシュ</t>
    </rPh>
    <phoneticPr fontId="51"/>
  </si>
  <si>
    <t>１．サービス種別</t>
    <rPh sb="6" eb="8">
      <t>シュベツ</t>
    </rPh>
    <phoneticPr fontId="51"/>
  </si>
  <si>
    <t>サービス種別</t>
    <rPh sb="4" eb="6">
      <t>シュベツ</t>
    </rPh>
    <phoneticPr fontId="51"/>
  </si>
  <si>
    <t>２．職種名・資格名称</t>
    <rPh sb="2" eb="4">
      <t>ショクシュ</t>
    </rPh>
    <rPh sb="4" eb="5">
      <t>メイ</t>
    </rPh>
    <rPh sb="6" eb="8">
      <t>シカク</t>
    </rPh>
    <rPh sb="8" eb="10">
      <t>メイショウ</t>
    </rPh>
    <phoneticPr fontId="51"/>
  </si>
  <si>
    <t>資格</t>
    <rPh sb="0" eb="2">
      <t>シカク</t>
    </rPh>
    <phoneticPr fontId="51"/>
  </si>
  <si>
    <t>ー</t>
    <phoneticPr fontId="51"/>
  </si>
  <si>
    <t>ー</t>
    <phoneticPr fontId="51"/>
  </si>
  <si>
    <t>【自治体の皆様へ】</t>
    <rPh sb="1" eb="4">
      <t>ジチタイ</t>
    </rPh>
    <rPh sb="5" eb="7">
      <t>ミナサマ</t>
    </rPh>
    <phoneticPr fontId="51"/>
  </si>
  <si>
    <t>※ INDIRECT関数使用のため、以下のとおりセルに「名前の定義」をしています。</t>
    <rPh sb="10" eb="12">
      <t>カンスウ</t>
    </rPh>
    <rPh sb="12" eb="14">
      <t>シヨウ</t>
    </rPh>
    <rPh sb="18" eb="20">
      <t>イカ</t>
    </rPh>
    <rPh sb="28" eb="30">
      <t>ナマエ</t>
    </rPh>
    <rPh sb="31" eb="33">
      <t>テイギ</t>
    </rPh>
    <phoneticPr fontId="51"/>
  </si>
  <si>
    <t>　17行目・・・「職種」</t>
    <rPh sb="3" eb="5">
      <t>ギョウメ</t>
    </rPh>
    <rPh sb="9" eb="11">
      <t>ショクシュ</t>
    </rPh>
    <phoneticPr fontId="51"/>
  </si>
  <si>
    <t>　C列・・・「管理者」</t>
    <rPh sb="2" eb="3">
      <t>レツ</t>
    </rPh>
    <rPh sb="7" eb="10">
      <t>カンリシャ</t>
    </rPh>
    <phoneticPr fontId="51"/>
  </si>
  <si>
    <t>　D列・・・「医師」</t>
    <rPh sb="2" eb="3">
      <t>レツ</t>
    </rPh>
    <rPh sb="7" eb="9">
      <t>イシ</t>
    </rPh>
    <phoneticPr fontId="51"/>
  </si>
  <si>
    <t>　E列・・・「薬剤師」</t>
    <rPh sb="2" eb="3">
      <t>レツ</t>
    </rPh>
    <rPh sb="7" eb="10">
      <t>ヤクザイシ</t>
    </rPh>
    <phoneticPr fontId="51"/>
  </si>
  <si>
    <t>　F列・・・「栄養士」</t>
    <rPh sb="2" eb="3">
      <t>レツ</t>
    </rPh>
    <rPh sb="7" eb="10">
      <t>エイヨウシ</t>
    </rPh>
    <phoneticPr fontId="51"/>
  </si>
  <si>
    <t>　G列・・・「看護職員」</t>
    <rPh sb="2" eb="3">
      <t>レツ</t>
    </rPh>
    <rPh sb="7" eb="9">
      <t>カンゴ</t>
    </rPh>
    <rPh sb="9" eb="11">
      <t>ショクイン</t>
    </rPh>
    <phoneticPr fontId="51"/>
  </si>
  <si>
    <t>　H列・・・「介護職員」</t>
    <rPh sb="2" eb="3">
      <t>レツ</t>
    </rPh>
    <rPh sb="7" eb="9">
      <t>カイゴ</t>
    </rPh>
    <rPh sb="9" eb="11">
      <t>ショクイン</t>
    </rPh>
    <phoneticPr fontId="51"/>
  </si>
  <si>
    <t>　I列・・・「理学療法士」</t>
    <rPh sb="2" eb="3">
      <t>レツ</t>
    </rPh>
    <rPh sb="7" eb="9">
      <t>リガク</t>
    </rPh>
    <rPh sb="9" eb="12">
      <t>リョウホウシ</t>
    </rPh>
    <phoneticPr fontId="51"/>
  </si>
  <si>
    <t>　J列・・・「作業療法士」</t>
    <rPh sb="2" eb="3">
      <t>レツ</t>
    </rPh>
    <rPh sb="7" eb="9">
      <t>サギョウ</t>
    </rPh>
    <rPh sb="9" eb="12">
      <t>リョウホウシ</t>
    </rPh>
    <phoneticPr fontId="51"/>
  </si>
  <si>
    <t>　K列・・・「言語聴覚士」</t>
    <rPh sb="2" eb="3">
      <t>レツ</t>
    </rPh>
    <rPh sb="7" eb="9">
      <t>ゲンゴ</t>
    </rPh>
    <rPh sb="9" eb="12">
      <t>チョウカクシ</t>
    </rPh>
    <phoneticPr fontId="51"/>
  </si>
  <si>
    <t>　M列・・・「介護支援専門員」</t>
    <rPh sb="2" eb="3">
      <t>レツ</t>
    </rPh>
    <rPh sb="7" eb="9">
      <t>カイゴ</t>
    </rPh>
    <rPh sb="9" eb="11">
      <t>シエン</t>
    </rPh>
    <rPh sb="11" eb="14">
      <t>センモンイン</t>
    </rPh>
    <phoneticPr fontId="51"/>
  </si>
  <si>
    <t>　N列・・・「調理員」</t>
    <rPh sb="2" eb="3">
      <t>レツ</t>
    </rPh>
    <rPh sb="7" eb="10">
      <t>チョウリイン</t>
    </rPh>
    <phoneticPr fontId="51"/>
  </si>
  <si>
    <t>　O列・・・「事務員」</t>
    <rPh sb="2" eb="3">
      <t>レツ</t>
    </rPh>
    <rPh sb="7" eb="10">
      <t>ジムイン</t>
    </rPh>
    <phoneticPr fontId="51"/>
  </si>
  <si>
    <t>　P列・・・「その他の従業者」</t>
    <rPh sb="2" eb="3">
      <t>レツ</t>
    </rPh>
    <rPh sb="9" eb="10">
      <t>タ</t>
    </rPh>
    <rPh sb="11" eb="14">
      <t>ジュウギョウシャ</t>
    </rPh>
    <phoneticPr fontId="51"/>
  </si>
  <si>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51"/>
  </si>
  <si>
    <t>　行が足りない場合は、適宜追加してください。</t>
    <rPh sb="1" eb="2">
      <t>ギョウ</t>
    </rPh>
    <rPh sb="3" eb="4">
      <t>タ</t>
    </rPh>
    <rPh sb="7" eb="9">
      <t>バアイ</t>
    </rPh>
    <rPh sb="11" eb="13">
      <t>テキギ</t>
    </rPh>
    <rPh sb="13" eb="15">
      <t>ツイカ</t>
    </rPh>
    <phoneticPr fontId="51"/>
  </si>
  <si>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51"/>
  </si>
  <si>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51"/>
  </si>
  <si>
    <t>　・「数式」タブ　⇒　「名前の定義」を選択</t>
    <rPh sb="3" eb="5">
      <t>スウシキ</t>
    </rPh>
    <rPh sb="12" eb="14">
      <t>ナマエ</t>
    </rPh>
    <rPh sb="15" eb="17">
      <t>テイギ</t>
    </rPh>
    <rPh sb="19" eb="21">
      <t>センタク</t>
    </rPh>
    <phoneticPr fontId="51"/>
  </si>
  <si>
    <t>　・「名前」に職種名を入力</t>
    <rPh sb="3" eb="5">
      <t>ナマエ</t>
    </rPh>
    <rPh sb="7" eb="9">
      <t>ショクシュ</t>
    </rPh>
    <rPh sb="9" eb="10">
      <t>メイ</t>
    </rPh>
    <rPh sb="11" eb="13">
      <t>ニュウリョク</t>
    </rPh>
    <phoneticPr fontId="51"/>
  </si>
  <si>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51"/>
  </si>
  <si>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51"/>
  </si>
  <si>
    <t>非常災害訓練の実施に当たって、地域住民の参加が得られるよう連携に努めていますか。</t>
    <phoneticPr fontId="4"/>
  </si>
  <si>
    <t>問1</t>
    <phoneticPr fontId="4"/>
  </si>
  <si>
    <t>＜基準＞</t>
    <rPh sb="1" eb="3">
      <t>キジュン</t>
    </rPh>
    <phoneticPr fontId="4"/>
  </si>
  <si>
    <r>
      <t xml:space="preserve">入所者に対して、指導管理、リハビリテーション等のうち日常的に必要な医療行為を行った場合に、特別診療費として算定している。
</t>
    </r>
    <r>
      <rPr>
        <sz val="9"/>
        <rFont val="ＭＳ Ｐ明朝"/>
        <family val="1"/>
        <charset val="128"/>
      </rPr>
      <t>※感染対策指導管理、褥瘡対策指導管理、初期入所診療管理、重度療養管理、特定施設管理、重症皮膚潰瘍管理指導、薬剤管理指導、医学情報提供、理学療法、作業療法、言語聴覚療法、集団コミュニケーション療法、摂食機能療法、短期集中リハビリテーション、認知症短期集中リハビリテーション、精神科作業療法、認知症入所精神療法</t>
    </r>
    <rPh sb="47" eb="49">
      <t>シンリョウ</t>
    </rPh>
    <rPh sb="129" eb="131">
      <t>リガク</t>
    </rPh>
    <rPh sb="131" eb="133">
      <t>リョウホウ</t>
    </rPh>
    <rPh sb="134" eb="136">
      <t>サギョウ</t>
    </rPh>
    <rPh sb="136" eb="138">
      <t>リョウホウ</t>
    </rPh>
    <rPh sb="146" eb="148">
      <t>シュウダン</t>
    </rPh>
    <rPh sb="157" eb="159">
      <t>リョウホウ</t>
    </rPh>
    <rPh sb="167" eb="169">
      <t>タンキ</t>
    </rPh>
    <rPh sb="169" eb="171">
      <t>シュウチュウ</t>
    </rPh>
    <rPh sb="181" eb="184">
      <t>ニンチショウ</t>
    </rPh>
    <rPh sb="184" eb="186">
      <t>タンキ</t>
    </rPh>
    <rPh sb="186" eb="188">
      <t>シュウチュウ</t>
    </rPh>
    <phoneticPr fontId="4"/>
  </si>
  <si>
    <t>※　この点検書は、運営指導時等に拝見することがあります。</t>
    <rPh sb="4" eb="6">
      <t>テンケン</t>
    </rPh>
    <rPh sb="6" eb="7">
      <t>ショ</t>
    </rPh>
    <rPh sb="9" eb="11">
      <t>ウンエイ</t>
    </rPh>
    <rPh sb="11" eb="13">
      <t>シドウ</t>
    </rPh>
    <rPh sb="13" eb="14">
      <t>ジ</t>
    </rPh>
    <rPh sb="14" eb="15">
      <t>トウ</t>
    </rPh>
    <rPh sb="16" eb="18">
      <t>ハイケン</t>
    </rPh>
    <phoneticPr fontId="4"/>
  </si>
  <si>
    <t>別に厚生労働大臣が定める感染症又は食中毒が疑われる際の対処等に関する手順（平成18年3月厚労告第268号）に沿った対応を行っていますか。</t>
    <rPh sb="0" eb="1">
      <t>ベツ</t>
    </rPh>
    <rPh sb="2" eb="4">
      <t>コウセイ</t>
    </rPh>
    <rPh sb="4" eb="6">
      <t>ロウドウ</t>
    </rPh>
    <rPh sb="6" eb="8">
      <t>ダイジン</t>
    </rPh>
    <rPh sb="9" eb="10">
      <t>サダ</t>
    </rPh>
    <rPh sb="12" eb="15">
      <t>カンセンショウ</t>
    </rPh>
    <rPh sb="15" eb="16">
      <t>マタ</t>
    </rPh>
    <rPh sb="17" eb="20">
      <t>ショクチュウドク</t>
    </rPh>
    <rPh sb="21" eb="22">
      <t>ウタガ</t>
    </rPh>
    <rPh sb="25" eb="26">
      <t>サイ</t>
    </rPh>
    <rPh sb="27" eb="29">
      <t>タイショ</t>
    </rPh>
    <rPh sb="29" eb="30">
      <t>トウ</t>
    </rPh>
    <rPh sb="31" eb="32">
      <t>カン</t>
    </rPh>
    <rPh sb="34" eb="36">
      <t>テジュン</t>
    </rPh>
    <rPh sb="37" eb="39">
      <t>ヘイセイ</t>
    </rPh>
    <rPh sb="41" eb="42">
      <t>ネン</t>
    </rPh>
    <rPh sb="43" eb="44">
      <t>ガツ</t>
    </rPh>
    <rPh sb="44" eb="48">
      <t>アツシロウコクダイ</t>
    </rPh>
    <rPh sb="51" eb="52">
      <t>ゴウ</t>
    </rPh>
    <rPh sb="54" eb="55">
      <t>ソ</t>
    </rPh>
    <rPh sb="57" eb="59">
      <t>タイオウ</t>
    </rPh>
    <rPh sb="60" eb="61">
      <t>オコナ</t>
    </rPh>
    <phoneticPr fontId="4"/>
  </si>
  <si>
    <r>
      <t>(２８)</t>
    </r>
    <r>
      <rPr>
        <b/>
        <u/>
        <sz val="11"/>
        <rFont val="ＭＳ Ｐゴシック"/>
        <family val="3"/>
        <charset val="128"/>
      </rPr>
      <t>苦情処理</t>
    </r>
    <rPh sb="4" eb="6">
      <t>クジョウ</t>
    </rPh>
    <rPh sb="6" eb="8">
      <t>ショリ</t>
    </rPh>
    <phoneticPr fontId="4"/>
  </si>
  <si>
    <t>①医師が一般に認められている医学的知見に基づき回復の見込みがないと診断した者であること。</t>
    <phoneticPr fontId="4"/>
  </si>
  <si>
    <t>③医師、看護師、介護職員、管理栄養士等が共同して、入所者等の状態又は家族の求め等に応じ随時、本人又はその家族への説明を行い、同意を得てターミナルケアが行われていること。</t>
    <rPh sb="13" eb="15">
      <t>カンリ</t>
    </rPh>
    <rPh sb="15" eb="18">
      <t>エイヨウシ</t>
    </rPh>
    <rPh sb="28" eb="29">
      <t>トウ</t>
    </rPh>
    <phoneticPr fontId="4"/>
  </si>
  <si>
    <t>②及び③について、入所者本人及びその家族等と話し合いを行い、入所者本人の意思決定を基本に、他の関係者との連携の上、対応していること。</t>
    <rPh sb="1" eb="2">
      <t>オヨ</t>
    </rPh>
    <rPh sb="9" eb="12">
      <t>ニュウショシャ</t>
    </rPh>
    <rPh sb="12" eb="14">
      <t>ホンニン</t>
    </rPh>
    <rPh sb="14" eb="15">
      <t>オヨ</t>
    </rPh>
    <rPh sb="18" eb="20">
      <t>カゾク</t>
    </rPh>
    <rPh sb="20" eb="21">
      <t>トウ</t>
    </rPh>
    <rPh sb="22" eb="23">
      <t>ハナ</t>
    </rPh>
    <rPh sb="24" eb="25">
      <t>ア</t>
    </rPh>
    <rPh sb="27" eb="28">
      <t>オコナ</t>
    </rPh>
    <rPh sb="30" eb="33">
      <t>ニュウショシャ</t>
    </rPh>
    <rPh sb="33" eb="35">
      <t>ホンニン</t>
    </rPh>
    <rPh sb="36" eb="40">
      <t>イシケッテイ</t>
    </rPh>
    <rPh sb="41" eb="43">
      <t>キホン</t>
    </rPh>
    <rPh sb="45" eb="46">
      <t>タ</t>
    </rPh>
    <rPh sb="47" eb="50">
      <t>カンケイシャ</t>
    </rPh>
    <rPh sb="52" eb="54">
      <t>レンケイ</t>
    </rPh>
    <rPh sb="55" eb="56">
      <t>ウエ</t>
    </rPh>
    <rPh sb="57" eb="59">
      <t>タイオウ</t>
    </rPh>
    <phoneticPr fontId="4"/>
  </si>
  <si>
    <t>②入所者等又はその家族等の同意を得て、入所者等のターミナルケアに係る計画が作成されていること。</t>
    <rPh sb="4" eb="5">
      <t>トウ</t>
    </rPh>
    <rPh sb="22" eb="23">
      <t>トウ</t>
    </rPh>
    <phoneticPr fontId="4"/>
  </si>
  <si>
    <t>Ⅰ型療養棟における看護職員（看護師又は准看護師をいう。）は、常勤換算方法で、介護医療院の入所者等（当該療養棟における指定短期入所療養介護の利用者及び入所者をいう。以下ここでは同じ。）の数を６で除した数以上配置している。</t>
    <rPh sb="1" eb="2">
      <t>カタ</t>
    </rPh>
    <rPh sb="2" eb="4">
      <t>リョウヨウ</t>
    </rPh>
    <rPh sb="4" eb="5">
      <t>トウ</t>
    </rPh>
    <rPh sb="47" eb="48">
      <t>トウ</t>
    </rPh>
    <rPh sb="49" eb="51">
      <t>トウガイ</t>
    </rPh>
    <rPh sb="51" eb="54">
      <t>リョウヨウトウ</t>
    </rPh>
    <rPh sb="58" eb="60">
      <t>シテイ</t>
    </rPh>
    <rPh sb="60" eb="68">
      <t>タンキニュウショリョウヨウカイゴ</t>
    </rPh>
    <rPh sb="69" eb="72">
      <t>リヨウシャ</t>
    </rPh>
    <rPh sb="72" eb="73">
      <t>オヨ</t>
    </rPh>
    <rPh sb="74" eb="77">
      <t>ニュウショシャ</t>
    </rPh>
    <rPh sb="81" eb="83">
      <t>イカ</t>
    </rPh>
    <rPh sb="87" eb="88">
      <t>オナ</t>
    </rPh>
    <phoneticPr fontId="4"/>
  </si>
  <si>
    <t>Ⅰ型療養棟における介護職員の数が、常勤換算方法で、入所者等の数を４で除した数以上配置している。</t>
    <rPh sb="9" eb="11">
      <t>カイゴ</t>
    </rPh>
    <rPh sb="11" eb="13">
      <t>ショクイン</t>
    </rPh>
    <rPh sb="14" eb="15">
      <t>カズ</t>
    </rPh>
    <rPh sb="28" eb="29">
      <t>トウ</t>
    </rPh>
    <phoneticPr fontId="4"/>
  </si>
  <si>
    <r>
      <t>Ⅰ型療養棟における介護職員の数が、常勤換算方法で、Ⅰ型入所者等の数を</t>
    </r>
    <r>
      <rPr>
        <b/>
        <sz val="11"/>
        <rFont val="ＭＳ Ｐ明朝"/>
        <family val="1"/>
        <charset val="128"/>
      </rPr>
      <t>４</t>
    </r>
    <r>
      <rPr>
        <sz val="11"/>
        <rFont val="ＭＳ Ｐ明朝"/>
        <family val="1"/>
        <charset val="128"/>
      </rPr>
      <t>で除した数以上配置している。</t>
    </r>
    <rPh sb="9" eb="11">
      <t>カイゴ</t>
    </rPh>
    <rPh sb="11" eb="13">
      <t>ショクイン</t>
    </rPh>
    <rPh sb="14" eb="15">
      <t>カズ</t>
    </rPh>
    <rPh sb="30" eb="31">
      <t>トウ</t>
    </rPh>
    <phoneticPr fontId="4"/>
  </si>
  <si>
    <r>
      <t>Ⅰ型療養棟における介護職員の数が、常勤換算方法で、入所者等の数を</t>
    </r>
    <r>
      <rPr>
        <b/>
        <sz val="11"/>
        <rFont val="ＭＳ Ｐ明朝"/>
        <family val="1"/>
        <charset val="128"/>
      </rPr>
      <t>５</t>
    </r>
    <r>
      <rPr>
        <sz val="11"/>
        <rFont val="ＭＳ Ｐ明朝"/>
        <family val="1"/>
        <charset val="128"/>
      </rPr>
      <t>で除した数以上配置している。</t>
    </r>
    <rPh sb="9" eb="11">
      <t>カイゴ</t>
    </rPh>
    <rPh sb="11" eb="13">
      <t>ショクイン</t>
    </rPh>
    <rPh sb="14" eb="15">
      <t>カズ</t>
    </rPh>
    <rPh sb="28" eb="29">
      <t>トウ</t>
    </rPh>
    <phoneticPr fontId="4"/>
  </si>
  <si>
    <t>入所者等に対し、生活機能を維持改善するリハビリテーションを行っていますか。</t>
    <rPh sb="0" eb="3">
      <t>ニュウショシャ</t>
    </rPh>
    <rPh sb="3" eb="4">
      <t>トウ</t>
    </rPh>
    <rPh sb="5" eb="6">
      <t>タイ</t>
    </rPh>
    <phoneticPr fontId="4"/>
  </si>
  <si>
    <t>入所者等に対し、生活機能を維持改善するリハビリテーションを行っていますか。</t>
    <phoneticPr fontId="4"/>
  </si>
  <si>
    <t>②及び③について、入所者本人及びその家族等と話し合いを行い、入所者本人の意思決定を基本に、他の関係者との連携の上、対応していること。</t>
    <phoneticPr fontId="4"/>
  </si>
  <si>
    <t>①医師が一般に認められている医学的知見に基づき回復の見込みがないと診断した者であること。</t>
    <phoneticPr fontId="4"/>
  </si>
  <si>
    <t>サービス提供を行うに当たって、多職種（医師、薬剤師、介護支援専門員等）の職員により、その居宅において療養を継続する可能性があるかどうか検討していますか。</t>
    <rPh sb="4" eb="6">
      <t>テイキョウ</t>
    </rPh>
    <rPh sb="7" eb="8">
      <t>オコナ</t>
    </rPh>
    <rPh sb="10" eb="11">
      <t>ア</t>
    </rPh>
    <rPh sb="15" eb="16">
      <t>タ</t>
    </rPh>
    <rPh sb="16" eb="18">
      <t>ショクシュ</t>
    </rPh>
    <rPh sb="19" eb="21">
      <t>イシ</t>
    </rPh>
    <rPh sb="22" eb="25">
      <t>ヤクザイシ</t>
    </rPh>
    <rPh sb="26" eb="28">
      <t>カイゴ</t>
    </rPh>
    <rPh sb="28" eb="30">
      <t>シエン</t>
    </rPh>
    <rPh sb="30" eb="33">
      <t>センモンイン</t>
    </rPh>
    <rPh sb="33" eb="34">
      <t>トウ</t>
    </rPh>
    <rPh sb="36" eb="38">
      <t>ショクイン</t>
    </rPh>
    <rPh sb="44" eb="46">
      <t>キョタク</t>
    </rPh>
    <rPh sb="50" eb="52">
      <t>リョウヨウ</t>
    </rPh>
    <rPh sb="53" eb="55">
      <t>ケイゾク</t>
    </rPh>
    <rPh sb="57" eb="60">
      <t>カノウセイ</t>
    </rPh>
    <rPh sb="67" eb="69">
      <t>ケントウ</t>
    </rPh>
    <phoneticPr fontId="4"/>
  </si>
  <si>
    <t>介護医療院の介護支援専門員は、試行的退所サービスに係る居宅サービスの計画を作成し、従業者又は指定居宅サービス事業者等と連絡調整を行っていますか？
また、作成した計画は、利用者の有する能力に応じた、自立した日常生活を営むことができるように配慮した計画となっていますか。</t>
    <rPh sb="0" eb="5">
      <t>カイゴイリョウイン</t>
    </rPh>
    <rPh sb="6" eb="8">
      <t>カイゴ</t>
    </rPh>
    <rPh sb="8" eb="10">
      <t>シエン</t>
    </rPh>
    <rPh sb="10" eb="13">
      <t>センモンイン</t>
    </rPh>
    <rPh sb="15" eb="18">
      <t>シコウテキ</t>
    </rPh>
    <rPh sb="18" eb="20">
      <t>タイショ</t>
    </rPh>
    <rPh sb="25" eb="26">
      <t>カカ</t>
    </rPh>
    <rPh sb="27" eb="29">
      <t>キョタク</t>
    </rPh>
    <rPh sb="34" eb="36">
      <t>ケイカク</t>
    </rPh>
    <rPh sb="37" eb="39">
      <t>サクセイ</t>
    </rPh>
    <rPh sb="41" eb="43">
      <t>ジュウギョウ</t>
    </rPh>
    <rPh sb="43" eb="44">
      <t>シャ</t>
    </rPh>
    <rPh sb="44" eb="45">
      <t>マタ</t>
    </rPh>
    <rPh sb="46" eb="48">
      <t>シテイ</t>
    </rPh>
    <rPh sb="48" eb="50">
      <t>キョタク</t>
    </rPh>
    <rPh sb="54" eb="55">
      <t>コト</t>
    </rPh>
    <rPh sb="56" eb="57">
      <t>シャ</t>
    </rPh>
    <rPh sb="57" eb="58">
      <t>トウ</t>
    </rPh>
    <rPh sb="59" eb="61">
      <t>レンラク</t>
    </rPh>
    <rPh sb="61" eb="63">
      <t>チョウセイ</t>
    </rPh>
    <rPh sb="64" eb="65">
      <t>オコナ</t>
    </rPh>
    <rPh sb="76" eb="78">
      <t>サクセイ</t>
    </rPh>
    <rPh sb="80" eb="82">
      <t>ケイカク</t>
    </rPh>
    <rPh sb="84" eb="87">
      <t>リヨウシャ</t>
    </rPh>
    <rPh sb="88" eb="89">
      <t>ユウ</t>
    </rPh>
    <rPh sb="91" eb="93">
      <t>ノウリョク</t>
    </rPh>
    <rPh sb="94" eb="95">
      <t>オウ</t>
    </rPh>
    <rPh sb="98" eb="100">
      <t>ジリツ</t>
    </rPh>
    <rPh sb="102" eb="104">
      <t>ニチジョウ</t>
    </rPh>
    <rPh sb="104" eb="106">
      <t>セイカツ</t>
    </rPh>
    <rPh sb="107" eb="108">
      <t>イトナ</t>
    </rPh>
    <rPh sb="118" eb="120">
      <t>ハイリョ</t>
    </rPh>
    <rPh sb="122" eb="124">
      <t>ケイカク</t>
    </rPh>
    <phoneticPr fontId="4"/>
  </si>
  <si>
    <t>試行的退所期間が終了し、その居宅に退所できなかった場合、居宅において療養が続けられない理由等を分析した上で、、施設サービス計画を変更するとともに適切な支援を行っていますか。</t>
    <rPh sb="0" eb="3">
      <t>シコウテキ</t>
    </rPh>
    <rPh sb="3" eb="5">
      <t>タイショ</t>
    </rPh>
    <rPh sb="5" eb="7">
      <t>キカン</t>
    </rPh>
    <rPh sb="8" eb="10">
      <t>シュウリョウ</t>
    </rPh>
    <rPh sb="14" eb="16">
      <t>キョタク</t>
    </rPh>
    <rPh sb="17" eb="19">
      <t>タイショ</t>
    </rPh>
    <rPh sb="25" eb="27">
      <t>バアイ</t>
    </rPh>
    <rPh sb="28" eb="30">
      <t>キョタク</t>
    </rPh>
    <rPh sb="34" eb="36">
      <t>リョウヨウ</t>
    </rPh>
    <rPh sb="37" eb="38">
      <t>ツヅ</t>
    </rPh>
    <rPh sb="43" eb="45">
      <t>リユウ</t>
    </rPh>
    <rPh sb="45" eb="46">
      <t>トウ</t>
    </rPh>
    <rPh sb="47" eb="49">
      <t>ブンセキ</t>
    </rPh>
    <rPh sb="51" eb="52">
      <t>ウエ</t>
    </rPh>
    <rPh sb="55" eb="57">
      <t>シセツ</t>
    </rPh>
    <rPh sb="61" eb="63">
      <t>ケイカク</t>
    </rPh>
    <rPh sb="64" eb="66">
      <t>ヘンコウ</t>
    </rPh>
    <rPh sb="72" eb="74">
      <t>テキセツ</t>
    </rPh>
    <rPh sb="75" eb="77">
      <t>シエン</t>
    </rPh>
    <rPh sb="78" eb="79">
      <t>オコナ</t>
    </rPh>
    <phoneticPr fontId="4"/>
  </si>
  <si>
    <t>過去３月間（日常生活自立度のランクⅢ、ⅣまたはＭに該当する者の場合は１月間）の間に、貴介護医療院に入所していた入所者については、初期加算を算定しないようにしていますか。</t>
    <rPh sb="6" eb="8">
      <t>ニチジョウ</t>
    </rPh>
    <rPh sb="8" eb="10">
      <t>セイカツ</t>
    </rPh>
    <rPh sb="29" eb="30">
      <t>モノ</t>
    </rPh>
    <rPh sb="45" eb="48">
      <t>イリョウイン</t>
    </rPh>
    <rPh sb="50" eb="51">
      <t>ショ</t>
    </rPh>
    <rPh sb="56" eb="57">
      <t>ショ</t>
    </rPh>
    <phoneticPr fontId="4"/>
  </si>
  <si>
    <t>外泊時は、初期加算を算定しないようにしていますか。</t>
    <rPh sb="10" eb="12">
      <t>サンテイ</t>
    </rPh>
    <phoneticPr fontId="4"/>
  </si>
  <si>
    <t>入所期間が１月を超えると見込まれる入所者の退所に先立って、在宅療養に向けた最終調整を目的として、当該入所者が退所後生活する居宅を訪問し、当該入所者及びその家族等に対して退所後の療養上の指導を医師、看護職員、支援相談員、理学療法士又は作業療法士、管理栄養士、介護支援専門員等が協力して行った場合に算定している。</t>
    <rPh sb="29" eb="31">
      <t>ザイタク</t>
    </rPh>
    <rPh sb="31" eb="33">
      <t>リョウヨウ</t>
    </rPh>
    <rPh sb="34" eb="35">
      <t>ム</t>
    </rPh>
    <rPh sb="37" eb="39">
      <t>サイシュウ</t>
    </rPh>
    <rPh sb="39" eb="41">
      <t>チョウセイ</t>
    </rPh>
    <rPh sb="42" eb="44">
      <t>モクテキ</t>
    </rPh>
    <rPh sb="122" eb="124">
      <t>カンリ</t>
    </rPh>
    <phoneticPr fontId="4"/>
  </si>
  <si>
    <t>入所期間が１月を超える入所者が退所し、その居宅において居宅サービス等を利用する場合において、医師、看護職員、支援相談員、理学療法士又は作業療法士、管理栄養士、介護支援専門員等の協力により、当該入所者の退所に先立って当該入所者が利用を希望する指定居宅介護支援事業者に対して、当該入所者の同意を得て、当該入所者の診療状況を示す文書を添えて当該入所者に係る居宅サービスに必要な情報を提供し、かつ、当該指定居宅介護支援事業者と連携して退所後の居宅サービスの利用に関する調整を行っている。</t>
    <rPh sb="33" eb="34">
      <t>トウ</t>
    </rPh>
    <rPh sb="73" eb="75">
      <t>カンリ</t>
    </rPh>
    <rPh sb="154" eb="156">
      <t>シンリョウ</t>
    </rPh>
    <phoneticPr fontId="4"/>
  </si>
  <si>
    <t>退所時に介護医療院の医師が診療に基づき、指定訪問看護、指定定期巡回・随時対応型訪問介護看護（訪問看護サービスを行う場合に限る。）又は指定複合型サービス（看護サービスを行う場合に限る。）の必要を認め、当該入所者の選定する指定訪問看護ステーション等に対して当該入所者の同意を得て、訪問看護指示書を交付した場合に、入所者１人につき１回を限度に算定していますか。</t>
    <rPh sb="4" eb="6">
      <t>カイゴ</t>
    </rPh>
    <rPh sb="6" eb="8">
      <t>イリョウ</t>
    </rPh>
    <rPh sb="8" eb="9">
      <t>イン</t>
    </rPh>
    <rPh sb="46" eb="50">
      <t>ホウモンカンゴ</t>
    </rPh>
    <rPh sb="55" eb="56">
      <t>オコナ</t>
    </rPh>
    <rPh sb="57" eb="59">
      <t>バアイ</t>
    </rPh>
    <rPh sb="60" eb="61">
      <t>カギ</t>
    </rPh>
    <rPh sb="109" eb="111">
      <t>シテイ</t>
    </rPh>
    <phoneticPr fontId="4"/>
  </si>
  <si>
    <t>訪問看護の指示を行った介護医療院は、訪問看護ステーション等からの訪問看護の対象者についての相談等に懇切丁寧に応じていますか。</t>
    <rPh sb="0" eb="2">
      <t>ホウモン</t>
    </rPh>
    <rPh sb="2" eb="4">
      <t>カンゴ</t>
    </rPh>
    <rPh sb="5" eb="7">
      <t>シジ</t>
    </rPh>
    <rPh sb="8" eb="9">
      <t>オコナ</t>
    </rPh>
    <rPh sb="11" eb="13">
      <t>カイゴ</t>
    </rPh>
    <rPh sb="13" eb="15">
      <t>イリョウ</t>
    </rPh>
    <rPh sb="15" eb="16">
      <t>イン</t>
    </rPh>
    <rPh sb="18" eb="20">
      <t>ホウモン</t>
    </rPh>
    <rPh sb="20" eb="22">
      <t>カンゴ</t>
    </rPh>
    <rPh sb="28" eb="29">
      <t>ナド</t>
    </rPh>
    <rPh sb="32" eb="34">
      <t>ホウモン</t>
    </rPh>
    <rPh sb="34" eb="36">
      <t>カンゴ</t>
    </rPh>
    <rPh sb="37" eb="40">
      <t>タイショウシャ</t>
    </rPh>
    <rPh sb="45" eb="47">
      <t>ソウダン</t>
    </rPh>
    <rPh sb="47" eb="48">
      <t>トウ</t>
    </rPh>
    <rPh sb="49" eb="51">
      <t>コンセツ</t>
    </rPh>
    <rPh sb="51" eb="53">
      <t>テイネイ</t>
    </rPh>
    <rPh sb="54" eb="55">
      <t>オウ</t>
    </rPh>
    <phoneticPr fontId="4"/>
  </si>
  <si>
    <t>経口移行計画の同意を得られた日から180日を超えている場合、経口による食事摂取が一部可能で、医師の指示に基づき、継続して経口による食事摂取を進めるための栄養管理及び支援が必要とされる場合ですか。</t>
    <rPh sb="0" eb="2">
      <t>ケイコウ</t>
    </rPh>
    <rPh sb="2" eb="4">
      <t>イコウ</t>
    </rPh>
    <rPh sb="4" eb="6">
      <t>ケイカク</t>
    </rPh>
    <rPh sb="7" eb="9">
      <t>ドウイ</t>
    </rPh>
    <rPh sb="10" eb="11">
      <t>エ</t>
    </rPh>
    <rPh sb="14" eb="15">
      <t>ヒ</t>
    </rPh>
    <rPh sb="20" eb="21">
      <t>ニチ</t>
    </rPh>
    <rPh sb="22" eb="23">
      <t>コ</t>
    </rPh>
    <rPh sb="27" eb="29">
      <t>バアイ</t>
    </rPh>
    <rPh sb="46" eb="48">
      <t>イシ</t>
    </rPh>
    <rPh sb="49" eb="51">
      <t>シジ</t>
    </rPh>
    <rPh sb="52" eb="53">
      <t>モト</t>
    </rPh>
    <rPh sb="56" eb="58">
      <t>ケイゾク</t>
    </rPh>
    <rPh sb="70" eb="71">
      <t>スス</t>
    </rPh>
    <rPh sb="91" eb="93">
      <t>バアイ</t>
    </rPh>
    <phoneticPr fontId="4"/>
  </si>
  <si>
    <t>経管栄養法から経口栄養法への移行にあたっては、次の内容を確認していますか。
①全身状態が安定していること。
②刺激しなくても覚醒を保っていられること。
③嚥下反射が見られること。
④咽頭内容物を吸引した後は唾液を嚥下しても「むせ」がないこと。</t>
    <rPh sb="0" eb="5">
      <t>ケイカンエイヨウホウ</t>
    </rPh>
    <rPh sb="7" eb="9">
      <t>ケイコウ</t>
    </rPh>
    <rPh sb="9" eb="11">
      <t>エイヨウ</t>
    </rPh>
    <rPh sb="11" eb="12">
      <t>ホウ</t>
    </rPh>
    <rPh sb="14" eb="16">
      <t>イコウ</t>
    </rPh>
    <rPh sb="23" eb="24">
      <t>ツギ</t>
    </rPh>
    <rPh sb="25" eb="27">
      <t>ナイヨウ</t>
    </rPh>
    <rPh sb="28" eb="30">
      <t>カクニン</t>
    </rPh>
    <phoneticPr fontId="4"/>
  </si>
  <si>
    <t>問2、問6及び問7について、医師、管理栄養士、看護職員、介護支援専門員その他の職種の者が共同して実施するための体制が整備されていますか。</t>
    <rPh sb="0" eb="1">
      <t>トイ</t>
    </rPh>
    <rPh sb="3" eb="4">
      <t>トイ</t>
    </rPh>
    <rPh sb="5" eb="6">
      <t>オヨ</t>
    </rPh>
    <rPh sb="7" eb="8">
      <t>トイ</t>
    </rPh>
    <rPh sb="14" eb="16">
      <t>イシ</t>
    </rPh>
    <rPh sb="17" eb="22">
      <t>カンリエイヨウシ</t>
    </rPh>
    <rPh sb="23" eb="27">
      <t>カンゴショクイン</t>
    </rPh>
    <rPh sb="28" eb="35">
      <t>カイゴシエンセンモンイン</t>
    </rPh>
    <rPh sb="37" eb="38">
      <t>タ</t>
    </rPh>
    <rPh sb="39" eb="41">
      <t>ショクシュ</t>
    </rPh>
    <rPh sb="42" eb="43">
      <t>モノ</t>
    </rPh>
    <rPh sb="44" eb="46">
      <t>キョウドウ</t>
    </rPh>
    <rPh sb="48" eb="50">
      <t>ジッシ</t>
    </rPh>
    <rPh sb="55" eb="57">
      <t>タイセイ</t>
    </rPh>
    <rPh sb="58" eb="60">
      <t>セイビ</t>
    </rPh>
    <phoneticPr fontId="4"/>
  </si>
  <si>
    <t>誤嚥等が発生した場合の管理体制（食事の中止、十分な排痰、医師又は歯科医師との顕密な連携等が迅速に行われる体制）が整備されていますか。</t>
    <rPh sb="0" eb="2">
      <t>ゴエン</t>
    </rPh>
    <rPh sb="2" eb="3">
      <t>トウ</t>
    </rPh>
    <rPh sb="4" eb="6">
      <t>ハッセイ</t>
    </rPh>
    <rPh sb="8" eb="10">
      <t>バアイ</t>
    </rPh>
    <rPh sb="11" eb="13">
      <t>カンリ</t>
    </rPh>
    <rPh sb="13" eb="15">
      <t>タイセイ</t>
    </rPh>
    <rPh sb="16" eb="18">
      <t>ショクジ</t>
    </rPh>
    <rPh sb="19" eb="21">
      <t>チュウシ</t>
    </rPh>
    <rPh sb="22" eb="24">
      <t>ジュウブン</t>
    </rPh>
    <rPh sb="25" eb="27">
      <t>ハイタン</t>
    </rPh>
    <rPh sb="28" eb="31">
      <t>イシマタ</t>
    </rPh>
    <rPh sb="32" eb="36">
      <t>シカイシ</t>
    </rPh>
    <rPh sb="38" eb="40">
      <t>ケンミツ</t>
    </rPh>
    <rPh sb="41" eb="43">
      <t>レンケイ</t>
    </rPh>
    <rPh sb="43" eb="44">
      <t>トウ</t>
    </rPh>
    <rPh sb="45" eb="47">
      <t>ジンソク</t>
    </rPh>
    <rPh sb="48" eb="49">
      <t>オコナ</t>
    </rPh>
    <rPh sb="52" eb="54">
      <t>タイセイ</t>
    </rPh>
    <rPh sb="56" eb="58">
      <t>セイビ</t>
    </rPh>
    <phoneticPr fontId="4"/>
  </si>
  <si>
    <t>口腔衛生管理加算に係るサービスを実施する同一月内において医療保険による訪問歯科衛生指導の実施の有無を入所者又はその家族等に確認するとともに、当該サービスについて説明し、その提供に関する同意を得た上で行っていますか。</t>
    <rPh sb="0" eb="2">
      <t>コウクウ</t>
    </rPh>
    <rPh sb="2" eb="4">
      <t>エイセイ</t>
    </rPh>
    <rPh sb="4" eb="6">
      <t>カンリ</t>
    </rPh>
    <rPh sb="6" eb="8">
      <t>カサン</t>
    </rPh>
    <rPh sb="9" eb="10">
      <t>カカ</t>
    </rPh>
    <rPh sb="16" eb="18">
      <t>ジッシ</t>
    </rPh>
    <rPh sb="20" eb="22">
      <t>ドウイツ</t>
    </rPh>
    <rPh sb="22" eb="24">
      <t>ゲツナイ</t>
    </rPh>
    <rPh sb="28" eb="30">
      <t>イリョウ</t>
    </rPh>
    <rPh sb="30" eb="32">
      <t>ホケン</t>
    </rPh>
    <rPh sb="35" eb="37">
      <t>ホウモン</t>
    </rPh>
    <rPh sb="37" eb="39">
      <t>シカ</t>
    </rPh>
    <rPh sb="39" eb="41">
      <t>エイセイ</t>
    </rPh>
    <rPh sb="41" eb="43">
      <t>シドウ</t>
    </rPh>
    <rPh sb="44" eb="46">
      <t>ジッシ</t>
    </rPh>
    <rPh sb="47" eb="49">
      <t>ウム</t>
    </rPh>
    <rPh sb="50" eb="53">
      <t>ニュウショシャ</t>
    </rPh>
    <rPh sb="53" eb="54">
      <t>マタ</t>
    </rPh>
    <rPh sb="57" eb="60">
      <t>カゾクナド</t>
    </rPh>
    <rPh sb="61" eb="63">
      <t>カクニン</t>
    </rPh>
    <rPh sb="70" eb="72">
      <t>トウガイ</t>
    </rPh>
    <rPh sb="80" eb="82">
      <t>セツメイ</t>
    </rPh>
    <rPh sb="86" eb="88">
      <t>テイキョウ</t>
    </rPh>
    <rPh sb="89" eb="90">
      <t>カン</t>
    </rPh>
    <rPh sb="92" eb="94">
      <t>ドウイ</t>
    </rPh>
    <rPh sb="95" eb="96">
      <t>エ</t>
    </rPh>
    <rPh sb="97" eb="98">
      <t>ウエ</t>
    </rPh>
    <rPh sb="99" eb="100">
      <t>オコナ</t>
    </rPh>
    <phoneticPr fontId="4"/>
  </si>
  <si>
    <t>歯科医師の指示を受けて入所者に対して口腔衛生の管理を行う歯科衛生士は、口腔に関する問題点、歯科医師からの指示内容の要点、当該歯科衛生士が実施した口腔衛生の管理の内容、当該入所者に係る口腔清掃等について介護職員への具体的な技術的助言及び指導の内容その他必要と思われる事項に係る記録を老企第４０号別紙様式３を参考として作成し、当該施設に提出していますか。</t>
    <rPh sb="0" eb="2">
      <t>シカ</t>
    </rPh>
    <rPh sb="2" eb="4">
      <t>イシ</t>
    </rPh>
    <rPh sb="5" eb="7">
      <t>シジ</t>
    </rPh>
    <rPh sb="8" eb="9">
      <t>ウ</t>
    </rPh>
    <rPh sb="11" eb="14">
      <t>ニュウショシャ</t>
    </rPh>
    <rPh sb="15" eb="16">
      <t>タイ</t>
    </rPh>
    <rPh sb="18" eb="20">
      <t>コウクウ</t>
    </rPh>
    <rPh sb="20" eb="22">
      <t>エイセイ</t>
    </rPh>
    <rPh sb="23" eb="25">
      <t>カンリ</t>
    </rPh>
    <rPh sb="26" eb="27">
      <t>オコナ</t>
    </rPh>
    <rPh sb="28" eb="30">
      <t>シカ</t>
    </rPh>
    <rPh sb="30" eb="33">
      <t>エイセイシ</t>
    </rPh>
    <rPh sb="60" eb="62">
      <t>トウガイ</t>
    </rPh>
    <rPh sb="74" eb="76">
      <t>エイセイ</t>
    </rPh>
    <rPh sb="77" eb="79">
      <t>カンリ</t>
    </rPh>
    <rPh sb="91" eb="93">
      <t>コウクウ</t>
    </rPh>
    <rPh sb="93" eb="95">
      <t>セイソウ</t>
    </rPh>
    <rPh sb="95" eb="96">
      <t>トウ</t>
    </rPh>
    <rPh sb="132" eb="134">
      <t>ジコウ</t>
    </rPh>
    <rPh sb="135" eb="136">
      <t>カカ</t>
    </rPh>
    <rPh sb="137" eb="139">
      <t>キロク</t>
    </rPh>
    <rPh sb="161" eb="163">
      <t>トウガイ</t>
    </rPh>
    <rPh sb="163" eb="165">
      <t>シセツ</t>
    </rPh>
    <rPh sb="166" eb="168">
      <t>テイシュツ</t>
    </rPh>
    <phoneticPr fontId="4"/>
  </si>
  <si>
    <t>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ますか。</t>
    <rPh sb="0" eb="2">
      <t>シッペイ</t>
    </rPh>
    <rPh sb="2" eb="4">
      <t>チリョウ</t>
    </rPh>
    <rPh sb="5" eb="7">
      <t>チョクセツ</t>
    </rPh>
    <rPh sb="7" eb="9">
      <t>シュダン</t>
    </rPh>
    <phoneticPr fontId="4"/>
  </si>
  <si>
    <t>入所者の年齢、心身の状況によって適切な栄養量及び内容の食事の提供が行われていますか。</t>
    <phoneticPr fontId="4"/>
  </si>
  <si>
    <t>食事の提供が管理栄養士又は栄養士によって管理されていますか。</t>
    <phoneticPr fontId="4"/>
  </si>
  <si>
    <t>定員超過利用・人員基準欠如（看護師比率に係る部分等を除く。）に該当していない。</t>
    <rPh sb="14" eb="17">
      <t>カンゴシ</t>
    </rPh>
    <rPh sb="17" eb="19">
      <t>ヒリツ</t>
    </rPh>
    <rPh sb="20" eb="21">
      <t>カカ</t>
    </rPh>
    <rPh sb="22" eb="24">
      <t>ブブン</t>
    </rPh>
    <rPh sb="24" eb="25">
      <t>トウ</t>
    </rPh>
    <rPh sb="26" eb="27">
      <t>ノゾ</t>
    </rPh>
    <phoneticPr fontId="4"/>
  </si>
  <si>
    <t>入所者が利用を希望する指定居宅介護支援事業者に対して、入所者に係る居宅サービスに必要な情報の提供、退所後の居宅サービスの利用に関する調整を行いましたか。</t>
    <phoneticPr fontId="4"/>
  </si>
  <si>
    <t>退所する者の介助方法に関する相談援助を行いましたか。</t>
    <phoneticPr fontId="4"/>
  </si>
  <si>
    <t>家屋の改善に関する相談援助を行いましたか。</t>
    <phoneticPr fontId="4"/>
  </si>
  <si>
    <t>退所する者の運動機能及び日常生活動作能力の維持及び向上を目的として行う各種訓練に関する相談援助を行いましたか。</t>
    <phoneticPr fontId="4"/>
  </si>
  <si>
    <t>食事、入浴、健康管理等在宅における生活に関する相談援助を行いましたか。</t>
    <phoneticPr fontId="4"/>
  </si>
  <si>
    <t>必要に応じ、当該入所者の同意を得て退所後の居住地を管轄する市町村及び地域包括支援センター又は老人介護支援センターに対して当該入所者の介護状況を示す文書を添えて当該入所者に係る居宅サービスに必要な情報を提供していますか。</t>
    <phoneticPr fontId="4"/>
  </si>
  <si>
    <t>退所後の居宅サービスその他の保健医療サービス又は福祉サービスについての相談援助を行いましたか。</t>
    <phoneticPr fontId="4"/>
  </si>
  <si>
    <t>入所者の家族と連絡調整を行いましたか。</t>
    <phoneticPr fontId="4"/>
  </si>
  <si>
    <t>算定日が属する月の前６月間において貴施設から退所した者の総数のうち、当該期間内に退所し、在宅において介護を受けることとなった者（入所期間が１月間を超えた者に限る。）の数の占める割合が３割を超えていますか。</t>
    <phoneticPr fontId="4"/>
  </si>
  <si>
    <t>退所後30日以内に、施設の従業者が居宅を訪問すること又は指定居宅介護支援事業者からの情報提供を受けることにより、当該退所者の在宅における生活が１月以上継続する見込みであることを確認し、記録していますか。</t>
    <rPh sb="2" eb="3">
      <t>ゴ</t>
    </rPh>
    <phoneticPr fontId="4"/>
  </si>
  <si>
    <t>理学療法士が適切に配置されていますか。</t>
    <rPh sb="6" eb="8">
      <t>テキセツ</t>
    </rPh>
    <phoneticPr fontId="4"/>
  </si>
  <si>
    <t>利用者又は入所者の数が理学療法士を含む従業者の数に対し適切なものですか。</t>
    <rPh sb="0" eb="3">
      <t>リヨウシャ</t>
    </rPh>
    <rPh sb="3" eb="4">
      <t>マタ</t>
    </rPh>
    <rPh sb="5" eb="8">
      <t>ニュウショシャ</t>
    </rPh>
    <rPh sb="9" eb="10">
      <t>カズ</t>
    </rPh>
    <rPh sb="11" eb="16">
      <t>リガクリョウホウシ</t>
    </rPh>
    <rPh sb="17" eb="18">
      <t>フク</t>
    </rPh>
    <rPh sb="19" eb="22">
      <t>ジュウギョウシャ</t>
    </rPh>
    <rPh sb="23" eb="24">
      <t>カズ</t>
    </rPh>
    <rPh sb="25" eb="26">
      <t>タイ</t>
    </rPh>
    <rPh sb="27" eb="29">
      <t>テキセツ</t>
    </rPh>
    <phoneticPr fontId="4"/>
  </si>
  <si>
    <t>当該療法を行うにつき必要な器械及び器具が具備されていますか。</t>
    <rPh sb="0" eb="4">
      <t>トウガイリョウホウ</t>
    </rPh>
    <rPh sb="5" eb="6">
      <t>オコナ</t>
    </rPh>
    <rPh sb="15" eb="16">
      <t>オヨ</t>
    </rPh>
    <rPh sb="20" eb="22">
      <t>グビ</t>
    </rPh>
    <phoneticPr fontId="4"/>
  </si>
  <si>
    <t>理学療法は、医師の指導監督のもとで行われるものであり、医師又は理学療法士の監視下で行われていますか。</t>
    <rPh sb="0" eb="2">
      <t>リガク</t>
    </rPh>
    <rPh sb="2" eb="4">
      <t>リョウホウ</t>
    </rPh>
    <rPh sb="6" eb="8">
      <t>イシ</t>
    </rPh>
    <rPh sb="9" eb="11">
      <t>シドウ</t>
    </rPh>
    <rPh sb="11" eb="13">
      <t>カントク</t>
    </rPh>
    <rPh sb="17" eb="18">
      <t>オコナ</t>
    </rPh>
    <rPh sb="27" eb="29">
      <t>イシ</t>
    </rPh>
    <rPh sb="29" eb="30">
      <t>マタ</t>
    </rPh>
    <rPh sb="31" eb="33">
      <t>リガク</t>
    </rPh>
    <rPh sb="33" eb="36">
      <t>リョウホウシ</t>
    </rPh>
    <rPh sb="37" eb="40">
      <t>カンシカ</t>
    </rPh>
    <rPh sb="41" eb="42">
      <t>オコナ</t>
    </rPh>
    <phoneticPr fontId="4"/>
  </si>
  <si>
    <t>（Ⅰ）の理学療法は、1人の理学療法士が1人の利用者等に対して重点的に個別的訓練を行うことが必要と認められる場合であって、理学療法士と利用者等が1対1で２０分以上行った場合に算定していますか。</t>
    <rPh sb="11" eb="12">
      <t>ニン</t>
    </rPh>
    <rPh sb="13" eb="15">
      <t>リガク</t>
    </rPh>
    <rPh sb="15" eb="18">
      <t>リョウホウシ</t>
    </rPh>
    <rPh sb="20" eb="21">
      <t>ニン</t>
    </rPh>
    <rPh sb="22" eb="25">
      <t>リヨウシャ</t>
    </rPh>
    <rPh sb="25" eb="26">
      <t>トウ</t>
    </rPh>
    <rPh sb="27" eb="28">
      <t>タイ</t>
    </rPh>
    <rPh sb="30" eb="33">
      <t>ジュウテンテキ</t>
    </rPh>
    <rPh sb="36" eb="37">
      <t>テキ</t>
    </rPh>
    <rPh sb="37" eb="39">
      <t>クンレン</t>
    </rPh>
    <rPh sb="40" eb="41">
      <t>オコナ</t>
    </rPh>
    <rPh sb="45" eb="47">
      <t>ヒツヨウ</t>
    </rPh>
    <rPh sb="48" eb="49">
      <t>ミト</t>
    </rPh>
    <rPh sb="53" eb="55">
      <t>バアイ</t>
    </rPh>
    <rPh sb="60" eb="62">
      <t>リガク</t>
    </rPh>
    <rPh sb="62" eb="65">
      <t>リョウホウシ</t>
    </rPh>
    <rPh sb="66" eb="70">
      <t>リヨウシャトウ</t>
    </rPh>
    <rPh sb="72" eb="73">
      <t>タイ</t>
    </rPh>
    <rPh sb="80" eb="81">
      <t>オコナ</t>
    </rPh>
    <rPh sb="83" eb="85">
      <t>バアイ</t>
    </rPh>
    <phoneticPr fontId="4"/>
  </si>
  <si>
    <t>医師が定期的な運動機能検査をもとに、理学療法の効果判定を行い、理学療法実施計画（リハビリテーション実施計画）を作成していますか。</t>
    <phoneticPr fontId="4"/>
  </si>
  <si>
    <t>理学療法開始時及びその後３か月に１回以上入所者等に対して理学療法実施計画の内容を説明していますか。</t>
    <phoneticPr fontId="4"/>
  </si>
  <si>
    <t>利用者又は入所者1人につき1日３回（作業療法及び言語聴覚療法と併せて１日４回）に限り算定するものとし、利用開始又は入院した日から起算して４月を超えて以降、１月に合計11回以上の理学療法を行った場合、11回目以降のものについては、100分の70に減算していますか。</t>
    <rPh sb="0" eb="4">
      <t>リヨウシャマタ</t>
    </rPh>
    <rPh sb="5" eb="8">
      <t>ニュウショシャ</t>
    </rPh>
    <rPh sb="9" eb="10">
      <t>ニン</t>
    </rPh>
    <rPh sb="14" eb="15">
      <t>ニチ</t>
    </rPh>
    <rPh sb="16" eb="17">
      <t>カイ</t>
    </rPh>
    <rPh sb="18" eb="20">
      <t>サギョウ</t>
    </rPh>
    <rPh sb="20" eb="22">
      <t>リョウホウ</t>
    </rPh>
    <rPh sb="22" eb="23">
      <t>オヨ</t>
    </rPh>
    <rPh sb="24" eb="30">
      <t>ゲンゴチョウカクリョウホウ</t>
    </rPh>
    <rPh sb="31" eb="32">
      <t>アワ</t>
    </rPh>
    <rPh sb="35" eb="36">
      <t>ニチ</t>
    </rPh>
    <rPh sb="37" eb="38">
      <t>カイ</t>
    </rPh>
    <rPh sb="40" eb="41">
      <t>カギ</t>
    </rPh>
    <rPh sb="42" eb="44">
      <t>サンテイ</t>
    </rPh>
    <phoneticPr fontId="4"/>
  </si>
  <si>
    <t>問2</t>
    <rPh sb="0" eb="1">
      <t>トイ</t>
    </rPh>
    <phoneticPr fontId="4"/>
  </si>
  <si>
    <t>問5</t>
    <rPh sb="0" eb="1">
      <t>トイ</t>
    </rPh>
    <phoneticPr fontId="4"/>
  </si>
  <si>
    <t>問８の説明内容の要点を診療録に記載していますか。</t>
    <phoneticPr fontId="4"/>
  </si>
  <si>
    <t>理学療法は個別に20分以上訓練したものについて算定していますか。</t>
    <phoneticPr fontId="4"/>
  </si>
  <si>
    <t>理学療法は、医師の指導監督のもとで行われるものであり、医師又は理学療法士の監視下で行われていますか。</t>
    <phoneticPr fontId="4"/>
  </si>
  <si>
    <t>個別的訓練（機械・器具を用いた機能訓練、温熱療法、マッサージ等を組み合わせて行う個別的訓練等を含む。）を行う必要がある入所者等に行う場合であって、従業者と入所者等が1対1で行った場合に算定していますか。</t>
    <rPh sb="6" eb="8">
      <t>キカイ</t>
    </rPh>
    <rPh sb="9" eb="11">
      <t>キグ</t>
    </rPh>
    <rPh sb="12" eb="13">
      <t>モチ</t>
    </rPh>
    <rPh sb="15" eb="17">
      <t>キノウ</t>
    </rPh>
    <rPh sb="17" eb="19">
      <t>クンレン</t>
    </rPh>
    <rPh sb="20" eb="22">
      <t>オンネツ</t>
    </rPh>
    <rPh sb="22" eb="24">
      <t>リョウホウ</t>
    </rPh>
    <rPh sb="30" eb="31">
      <t>トウ</t>
    </rPh>
    <rPh sb="32" eb="33">
      <t>ク</t>
    </rPh>
    <rPh sb="34" eb="35">
      <t>ア</t>
    </rPh>
    <rPh sb="38" eb="39">
      <t>オコナ</t>
    </rPh>
    <rPh sb="40" eb="43">
      <t>コベツテキ</t>
    </rPh>
    <rPh sb="43" eb="45">
      <t>クンレン</t>
    </rPh>
    <rPh sb="45" eb="46">
      <t>トウ</t>
    </rPh>
    <rPh sb="47" eb="48">
      <t>フク</t>
    </rPh>
    <phoneticPr fontId="4"/>
  </si>
  <si>
    <t>作業療法士が適切に配置されていますか。</t>
    <rPh sb="6" eb="8">
      <t>テキセツ</t>
    </rPh>
    <rPh sb="9" eb="11">
      <t>ハイチ</t>
    </rPh>
    <phoneticPr fontId="4"/>
  </si>
  <si>
    <t>当該療法を行うにつき必要な器械及び器具が具備されていますか。</t>
    <phoneticPr fontId="4"/>
  </si>
  <si>
    <t>作業療法は、医師の指導監督のもとで行われるものであり、医師又は作業療法士の監視下で行われていますか。</t>
    <rPh sb="0" eb="2">
      <t>サギョウ</t>
    </rPh>
    <rPh sb="31" eb="33">
      <t>サギョウ</t>
    </rPh>
    <phoneticPr fontId="4"/>
  </si>
  <si>
    <t>医師が定期的な作業機能検査をもとに、作業療法の効果判定を行い、作業療法実施計画（リハビリテーション実施計画）を作成していますか。</t>
    <rPh sb="7" eb="9">
      <t>サギョウ</t>
    </rPh>
    <phoneticPr fontId="4"/>
  </si>
  <si>
    <t>利用者又は入所者1人につき1日３回（作業療法及び言語聴覚療法と併せて１日４回）に限り算定するものとし、利用開始又は入所した日から起算して４月を超えて以降、１月に合計11回以上の理学療法を行った場合、11回目以降のものについては、100分の70に減算していますか。</t>
    <phoneticPr fontId="4"/>
  </si>
  <si>
    <t>利用者又は入所者1人につき1日３回（理学療法及び言語聴覚療法と併せて１日４回）に限り算定するものとし、利用開始又は入所した日から起算して４月を超えて以降、１月に合計11回以上の作業療法を行った場合、11回目以降のものについては、100分の70に減算していますか。</t>
    <rPh sb="18" eb="20">
      <t>リガク</t>
    </rPh>
    <rPh sb="58" eb="59">
      <t>ショ</t>
    </rPh>
    <rPh sb="84" eb="87">
      <t>カイイジョウ</t>
    </rPh>
    <rPh sb="101" eb="103">
      <t>カイメ</t>
    </rPh>
    <rPh sb="117" eb="118">
      <t>フン</t>
    </rPh>
    <phoneticPr fontId="4"/>
  </si>
  <si>
    <t>言語聴覚士が適切に配置されていますか。</t>
    <rPh sb="0" eb="5">
      <t>ゲンゴチョウカクシ</t>
    </rPh>
    <phoneticPr fontId="4"/>
  </si>
  <si>
    <t>当該療法を行うにつき必要な専用の器械及び器具を備えていますか。</t>
    <rPh sb="0" eb="2">
      <t>トウガイ</t>
    </rPh>
    <rPh sb="2" eb="4">
      <t>リョウホウ</t>
    </rPh>
    <rPh sb="5" eb="6">
      <t>オコナ</t>
    </rPh>
    <rPh sb="18" eb="19">
      <t>オヨ</t>
    </rPh>
    <phoneticPr fontId="4"/>
  </si>
  <si>
    <t>利用者又は入所者の数が言語聴覚士を含む従業者の数に対し適切なものですか。</t>
    <rPh sb="11" eb="16">
      <t>ゲンゴチョウカクシ</t>
    </rPh>
    <phoneticPr fontId="4"/>
  </si>
  <si>
    <t>当該療法を行うにつき十分な専用施設（個別療法室（８㎡以上）を１室以上）を有していますか。</t>
    <rPh sb="0" eb="2">
      <t>トウガイ</t>
    </rPh>
    <rPh sb="2" eb="4">
      <t>リョウホウ</t>
    </rPh>
    <rPh sb="5" eb="6">
      <t>オコナ</t>
    </rPh>
    <rPh sb="10" eb="12">
      <t>ジュウブン</t>
    </rPh>
    <rPh sb="15" eb="17">
      <t>シセツ</t>
    </rPh>
    <phoneticPr fontId="4"/>
  </si>
  <si>
    <t>失語症、構音障害、難聴に伴う聴覚・言語機能の障害又は人工内耳埋込術後等の言語聴覚機能に障害を持つ利用者等に対して言語機能又は聴覚機能に係る訓練を行った場合に算定していますか。</t>
    <rPh sb="0" eb="3">
      <t>シツゴショウ</t>
    </rPh>
    <rPh sb="4" eb="8">
      <t>コウオンショウガイ</t>
    </rPh>
    <rPh sb="9" eb="11">
      <t>ナンチョウ</t>
    </rPh>
    <rPh sb="12" eb="13">
      <t>トモナ</t>
    </rPh>
    <rPh sb="14" eb="16">
      <t>チョウカク</t>
    </rPh>
    <rPh sb="17" eb="19">
      <t>ゲンゴ</t>
    </rPh>
    <rPh sb="19" eb="21">
      <t>キノウ</t>
    </rPh>
    <rPh sb="22" eb="24">
      <t>ショウガイ</t>
    </rPh>
    <rPh sb="24" eb="25">
      <t>マタ</t>
    </rPh>
    <rPh sb="26" eb="28">
      <t>ジンコウ</t>
    </rPh>
    <rPh sb="28" eb="30">
      <t>ナイジ</t>
    </rPh>
    <rPh sb="30" eb="32">
      <t>ウメコミ</t>
    </rPh>
    <rPh sb="32" eb="33">
      <t>ジュツ</t>
    </rPh>
    <rPh sb="33" eb="34">
      <t>ゴ</t>
    </rPh>
    <rPh sb="34" eb="35">
      <t>トウ</t>
    </rPh>
    <rPh sb="36" eb="38">
      <t>ゲンゴ</t>
    </rPh>
    <rPh sb="38" eb="40">
      <t>チョウカク</t>
    </rPh>
    <rPh sb="40" eb="42">
      <t>キノウ</t>
    </rPh>
    <rPh sb="43" eb="45">
      <t>ショウガイ</t>
    </rPh>
    <rPh sb="46" eb="47">
      <t>モ</t>
    </rPh>
    <rPh sb="48" eb="51">
      <t>リヨウシャ</t>
    </rPh>
    <rPh sb="51" eb="52">
      <t>トウ</t>
    </rPh>
    <rPh sb="53" eb="54">
      <t>タイ</t>
    </rPh>
    <rPh sb="56" eb="58">
      <t>ゲンゴ</t>
    </rPh>
    <rPh sb="58" eb="60">
      <t>キノウ</t>
    </rPh>
    <rPh sb="60" eb="61">
      <t>マタ</t>
    </rPh>
    <rPh sb="62" eb="64">
      <t>チョウカク</t>
    </rPh>
    <rPh sb="64" eb="66">
      <t>キノウ</t>
    </rPh>
    <rPh sb="67" eb="68">
      <t>カカ</t>
    </rPh>
    <rPh sb="69" eb="71">
      <t>クンレン</t>
    </rPh>
    <rPh sb="72" eb="73">
      <t>オコナ</t>
    </rPh>
    <rPh sb="75" eb="77">
      <t>バアイ</t>
    </rPh>
    <rPh sb="78" eb="80">
      <t>サンテイ</t>
    </rPh>
    <phoneticPr fontId="4"/>
  </si>
  <si>
    <t>医師が定期的な言語聴覚機能検査をもとに、言語聴覚療法の効果判定を行い、言語聴覚療法実施計画（リハビリテーション実施計画）を作成していますか。</t>
    <rPh sb="7" eb="9">
      <t>ゲンゴ</t>
    </rPh>
    <rPh sb="9" eb="11">
      <t>チョウカク</t>
    </rPh>
    <rPh sb="11" eb="13">
      <t>キノウ</t>
    </rPh>
    <phoneticPr fontId="4"/>
  </si>
  <si>
    <t>利用者又は入所者1人につき1日３回（理学療法及び言語聴覚療法と併せて１日４回）に限り算定するものとし、利用開始又は入所した日から起算して4月を越えて以降、1月に合計11回以上の言語聴覚療法を行った場合、11回目以降のものについては、100分の70に減算していますか。</t>
    <rPh sb="58" eb="59">
      <t>ショ</t>
    </rPh>
    <rPh sb="69" eb="70">
      <t>ガツ</t>
    </rPh>
    <rPh sb="71" eb="72">
      <t>コ</t>
    </rPh>
    <rPh sb="78" eb="79">
      <t>ツキ</t>
    </rPh>
    <rPh sb="84" eb="87">
      <t>カイイジョウ</t>
    </rPh>
    <rPh sb="103" eb="107">
      <t>カイメイコウ</t>
    </rPh>
    <rPh sb="119" eb="120">
      <t>ブン</t>
    </rPh>
    <phoneticPr fontId="4"/>
  </si>
  <si>
    <t>利用者又は入所者の数が言語聴覚士を含む従業者の数に対し適切なものですか。</t>
    <phoneticPr fontId="4"/>
  </si>
  <si>
    <t>当該療法を行うにつき十分な専用施設(面積は、40㎡以上）を有していますか。</t>
    <rPh sb="0" eb="2">
      <t>トウガイ</t>
    </rPh>
    <rPh sb="2" eb="4">
      <t>リョウホウ</t>
    </rPh>
    <rPh sb="5" eb="6">
      <t>オコナ</t>
    </rPh>
    <rPh sb="10" eb="12">
      <t>ジュウブン</t>
    </rPh>
    <rPh sb="13" eb="15">
      <t>センヨウ</t>
    </rPh>
    <rPh sb="15" eb="17">
      <t>シセツ</t>
    </rPh>
    <rPh sb="18" eb="20">
      <t>メンセキ</t>
    </rPh>
    <rPh sb="25" eb="27">
      <t>イジョウ</t>
    </rPh>
    <rPh sb="29" eb="30">
      <t>ユウ</t>
    </rPh>
    <phoneticPr fontId="4"/>
  </si>
  <si>
    <t>当該療法を行うにつき十分な専用施設(面積は、40㎡以上）を有していますか。</t>
    <phoneticPr fontId="4"/>
  </si>
  <si>
    <t>　5　ＬＩＦＥを活用した加算</t>
    <rPh sb="8" eb="10">
      <t>カツヨウ</t>
    </rPh>
    <rPh sb="12" eb="14">
      <t>カサン</t>
    </rPh>
    <phoneticPr fontId="4"/>
  </si>
  <si>
    <t>言語聴覚士が適切に配置されていますか。</t>
    <phoneticPr fontId="4"/>
  </si>
  <si>
    <t>利用者又は入所者の数が言語聴覚士を含む従業者の数に対し適切なものですか。</t>
    <phoneticPr fontId="4"/>
  </si>
  <si>
    <t>1人の言語聴覚士が複数の利用者等に対して訓練を行うことができる程度の症状の利用者等であって、特に集団で行う言語聴覚療法である集団コミュニケーション療法が有効である利用者等に対し、言語聴覚士が複数の利用者等に対して20分以上訓練を行った場合に算定していますか。</t>
    <rPh sb="1" eb="2">
      <t>ニン</t>
    </rPh>
    <rPh sb="3" eb="8">
      <t>ゲンゴチョウカクシ</t>
    </rPh>
    <rPh sb="9" eb="11">
      <t>フクスウ</t>
    </rPh>
    <rPh sb="12" eb="15">
      <t>リヨウシャ</t>
    </rPh>
    <rPh sb="15" eb="16">
      <t>トウ</t>
    </rPh>
    <rPh sb="17" eb="18">
      <t>タイ</t>
    </rPh>
    <rPh sb="20" eb="22">
      <t>クンレン</t>
    </rPh>
    <rPh sb="23" eb="24">
      <t>オコナ</t>
    </rPh>
    <rPh sb="31" eb="33">
      <t>テイド</t>
    </rPh>
    <rPh sb="34" eb="36">
      <t>ショウジョウ</t>
    </rPh>
    <rPh sb="37" eb="41">
      <t>リヨウシャトウ</t>
    </rPh>
    <rPh sb="46" eb="47">
      <t>トク</t>
    </rPh>
    <rPh sb="48" eb="50">
      <t>シュウダン</t>
    </rPh>
    <rPh sb="51" eb="52">
      <t>オコナ</t>
    </rPh>
    <rPh sb="53" eb="55">
      <t>ゲンゴ</t>
    </rPh>
    <rPh sb="55" eb="57">
      <t>チョウカク</t>
    </rPh>
    <rPh sb="57" eb="59">
      <t>リョウホウ</t>
    </rPh>
    <rPh sb="62" eb="64">
      <t>シュウダン</t>
    </rPh>
    <rPh sb="73" eb="75">
      <t>リョウホウ</t>
    </rPh>
    <rPh sb="76" eb="78">
      <t>ユウコウ</t>
    </rPh>
    <rPh sb="81" eb="84">
      <t>リヨウシャ</t>
    </rPh>
    <rPh sb="84" eb="85">
      <t>トウ</t>
    </rPh>
    <rPh sb="86" eb="87">
      <t>タイ</t>
    </rPh>
    <rPh sb="89" eb="94">
      <t>ゲンゴチョウカクシ</t>
    </rPh>
    <rPh sb="95" eb="97">
      <t>フクスウ</t>
    </rPh>
    <rPh sb="98" eb="101">
      <t>リヨウシャ</t>
    </rPh>
    <rPh sb="101" eb="102">
      <t>トウ</t>
    </rPh>
    <rPh sb="103" eb="104">
      <t>タイ</t>
    </rPh>
    <rPh sb="108" eb="111">
      <t>プンイジョウ</t>
    </rPh>
    <rPh sb="111" eb="113">
      <t>クンレン</t>
    </rPh>
    <rPh sb="114" eb="115">
      <t>オコナ</t>
    </rPh>
    <rPh sb="117" eb="119">
      <t>バアイ</t>
    </rPh>
    <rPh sb="120" eb="122">
      <t>サンテイ</t>
    </rPh>
    <phoneticPr fontId="4"/>
  </si>
  <si>
    <t>問6</t>
    <rPh sb="0" eb="1">
      <t>トイ</t>
    </rPh>
    <phoneticPr fontId="4"/>
  </si>
  <si>
    <t>利用者又は入所者1人につき1日3回に限り算定していますか。</t>
    <rPh sb="0" eb="4">
      <t>リヨウシャマタ</t>
    </rPh>
    <rPh sb="5" eb="8">
      <t>ニュウショシャ</t>
    </rPh>
    <rPh sb="9" eb="10">
      <t>ニン</t>
    </rPh>
    <rPh sb="14" eb="15">
      <t>ニチ</t>
    </rPh>
    <rPh sb="16" eb="17">
      <t>カイ</t>
    </rPh>
    <rPh sb="18" eb="19">
      <t>カギ</t>
    </rPh>
    <rPh sb="20" eb="22">
      <t>サンテイ</t>
    </rPh>
    <phoneticPr fontId="4"/>
  </si>
  <si>
    <t>対象は、MMSE（Mini Mental State Examination）又はHDS－R（改訂長谷川式簡易知能評価スケール）において概ね５点～２５点に相当する入所者ですか。</t>
    <phoneticPr fontId="4"/>
  </si>
  <si>
    <t>当該リハビリテーションに関わる医師は精神科医師又は神経内科医師を除き、認知症に対するリハビリテーションに関する研修を修了している医師ですか。</t>
    <phoneticPr fontId="4"/>
  </si>
  <si>
    <t>ナ　認知症専門ケア加算（Ⅰ）　</t>
    <rPh sb="2" eb="4">
      <t>ニンチ</t>
    </rPh>
    <rPh sb="4" eb="5">
      <t>ショウ</t>
    </rPh>
    <rPh sb="5" eb="7">
      <t>センモン</t>
    </rPh>
    <phoneticPr fontId="4"/>
  </si>
  <si>
    <t>「認知症介護実践リーダー研修」及び認知症看護に係る適切な研修修了者を、対象者の数が２０人未満の場合は１人以上、対象者が２０人以上の場合は、１に当該対象者が１９を超えて１０又はその端数を増すごとに１を加えて得た数以上配置し、チームとしての専門的な認知症ケアの実施をしていますか。</t>
    <rPh sb="1" eb="3">
      <t>ニンチ</t>
    </rPh>
    <rPh sb="3" eb="4">
      <t>ショウ</t>
    </rPh>
    <rPh sb="4" eb="6">
      <t>カイゴ</t>
    </rPh>
    <rPh sb="6" eb="8">
      <t>ジッセン</t>
    </rPh>
    <rPh sb="12" eb="14">
      <t>ケンシュウ</t>
    </rPh>
    <rPh sb="15" eb="16">
      <t>オヨ</t>
    </rPh>
    <rPh sb="17" eb="22">
      <t>ニンチショウカンゴ</t>
    </rPh>
    <rPh sb="23" eb="24">
      <t>カカ</t>
    </rPh>
    <rPh sb="25" eb="27">
      <t>テキセツ</t>
    </rPh>
    <rPh sb="28" eb="30">
      <t>ケンシュウ</t>
    </rPh>
    <rPh sb="30" eb="33">
      <t>シュウリョウシャ</t>
    </rPh>
    <rPh sb="35" eb="38">
      <t>タイショウシャ</t>
    </rPh>
    <rPh sb="39" eb="40">
      <t>カズ</t>
    </rPh>
    <rPh sb="43" eb="44">
      <t>ニン</t>
    </rPh>
    <rPh sb="44" eb="46">
      <t>ミマン</t>
    </rPh>
    <rPh sb="47" eb="49">
      <t>バアイ</t>
    </rPh>
    <rPh sb="51" eb="52">
      <t>ニン</t>
    </rPh>
    <rPh sb="52" eb="54">
      <t>イジョウ</t>
    </rPh>
    <rPh sb="55" eb="58">
      <t>タイショウシャ</t>
    </rPh>
    <rPh sb="61" eb="62">
      <t>ニン</t>
    </rPh>
    <rPh sb="62" eb="64">
      <t>イジョウ</t>
    </rPh>
    <rPh sb="65" eb="67">
      <t>バアイ</t>
    </rPh>
    <rPh sb="71" eb="73">
      <t>トウガイ</t>
    </rPh>
    <rPh sb="102" eb="103">
      <t>エ</t>
    </rPh>
    <rPh sb="105" eb="107">
      <t>イジョウ</t>
    </rPh>
    <phoneticPr fontId="4"/>
  </si>
  <si>
    <t>施設の従業者に対する認知症ケアに係る留意事項の伝達又は技術的指導に係る会議を定期的に実施していますか。</t>
    <rPh sb="0" eb="2">
      <t>シセツ</t>
    </rPh>
    <rPh sb="3" eb="6">
      <t>ジュウギョウシャ</t>
    </rPh>
    <rPh sb="7" eb="8">
      <t>タイ</t>
    </rPh>
    <phoneticPr fontId="4"/>
  </si>
  <si>
    <t>ナ－２　認知症専門ケア加算（Ⅱ）　</t>
    <rPh sb="4" eb="6">
      <t>ニンチ</t>
    </rPh>
    <rPh sb="6" eb="7">
      <t>ショウ</t>
    </rPh>
    <rPh sb="7" eb="9">
      <t>センモン</t>
    </rPh>
    <phoneticPr fontId="4"/>
  </si>
  <si>
    <t>「認知症介護指導者研修」及び認知症看護に係る適切な研修修了者を１名以上配置し、施設全体の認知症ケアの指導等を実施していますか。</t>
    <rPh sb="12" eb="13">
      <t>オヨ</t>
    </rPh>
    <rPh sb="14" eb="19">
      <t>ニンチショウカンゴ</t>
    </rPh>
    <rPh sb="20" eb="21">
      <t>カカ</t>
    </rPh>
    <rPh sb="22" eb="24">
      <t>テキセツ</t>
    </rPh>
    <rPh sb="25" eb="27">
      <t>ケンシュウ</t>
    </rPh>
    <phoneticPr fontId="4"/>
  </si>
  <si>
    <t>介護職員、看護職員毎の認知症ケアに関する研修計画を作成し、当該計画に従い、研修を実施又は実施を予定していますか。</t>
    <rPh sb="11" eb="14">
      <t>ニンチショウ</t>
    </rPh>
    <rPh sb="17" eb="18">
      <t>カン</t>
    </rPh>
    <rPh sb="29" eb="33">
      <t>トウガイケイカク</t>
    </rPh>
    <rPh sb="34" eb="35">
      <t>シタガ</t>
    </rPh>
    <rPh sb="37" eb="39">
      <t>ケンシュウ</t>
    </rPh>
    <rPh sb="42" eb="43">
      <t>マタ</t>
    </rPh>
    <rPh sb="44" eb="46">
      <t>ジッシ</t>
    </rPh>
    <rPh sb="47" eb="49">
      <t>ヨテイ</t>
    </rPh>
    <phoneticPr fontId="4"/>
  </si>
  <si>
    <t>医師が、認知症の行動・心理症状（認知症による認知機能の障害に伴う、妄想・幻覚・興奮・暴言等）が認められるため、在宅での生活が困難であり、緊急に入所することが適当であると判断した者に対し、入所した日から起算して７日を限度として算定していますか。</t>
    <rPh sb="16" eb="19">
      <t>ニンチショウ</t>
    </rPh>
    <rPh sb="22" eb="24">
      <t>ニンチ</t>
    </rPh>
    <rPh sb="24" eb="26">
      <t>キノウ</t>
    </rPh>
    <rPh sb="27" eb="29">
      <t>ショウガイ</t>
    </rPh>
    <rPh sb="30" eb="31">
      <t>トモナ</t>
    </rPh>
    <rPh sb="33" eb="35">
      <t>モウソウ</t>
    </rPh>
    <rPh sb="36" eb="38">
      <t>ゲンカク</t>
    </rPh>
    <rPh sb="39" eb="41">
      <t>コウフン</t>
    </rPh>
    <rPh sb="42" eb="44">
      <t>ボウゲン</t>
    </rPh>
    <rPh sb="44" eb="45">
      <t>トウ</t>
    </rPh>
    <rPh sb="72" eb="73">
      <t>ショ</t>
    </rPh>
    <rPh sb="94" eb="95">
      <t>ショ</t>
    </rPh>
    <rPh sb="112" eb="114">
      <t>サンテイ</t>
    </rPh>
    <phoneticPr fontId="4"/>
  </si>
  <si>
    <t>看護職員の数が、常勤換算方法で、４：１以上ですか。ただし、入所者等の数を４で除した数（その数が１に満たないときは、１とし、その数に１に満たない端数が生じるときはこれを切り上げるものとする。）から当該介護医療院における入所者等の数を６をもって除した数（その数が１に満たない端数が生じるときはこれを切り上げるものとする。）を減じた数の範囲内で介護職員とすることができます。</t>
    <phoneticPr fontId="4"/>
  </si>
  <si>
    <t>近隣の精神科病院と連携し、当該精神科病院が、必要に応じ入所者等を入院させる体制が確保され、当該精神科病院に勤務する医師の入所者等に対する診察を週４回以上行う体制が確保されていますか。</t>
    <rPh sb="78" eb="80">
      <t>タイセイ</t>
    </rPh>
    <rPh sb="81" eb="83">
      <t>カクホ</t>
    </rPh>
    <phoneticPr fontId="4"/>
  </si>
  <si>
    <t>専任の精神保健福祉士又はこれに準ずる者及び理学療法士、作業療法士又は言語聴覚士がそれぞれ１名以上配置し、各職種共同で、入所者等にサービスを提供している。</t>
    <rPh sb="10" eb="11">
      <t>マタ</t>
    </rPh>
    <rPh sb="15" eb="16">
      <t>ジュン</t>
    </rPh>
    <rPh sb="18" eb="19">
      <t>モノ</t>
    </rPh>
    <rPh sb="19" eb="20">
      <t>オヨ</t>
    </rPh>
    <rPh sb="45" eb="46">
      <t>メイ</t>
    </rPh>
    <rPh sb="46" eb="48">
      <t>イジョウ</t>
    </rPh>
    <rPh sb="48" eb="50">
      <t>ハイチ</t>
    </rPh>
    <rPh sb="52" eb="54">
      <t>カクショク</t>
    </rPh>
    <rPh sb="54" eb="55">
      <t>タネ</t>
    </rPh>
    <rPh sb="55" eb="57">
      <t>キョウドウ</t>
    </rPh>
    <rPh sb="59" eb="62">
      <t>ニュウショシャ</t>
    </rPh>
    <rPh sb="62" eb="63">
      <t>トウ</t>
    </rPh>
    <rPh sb="69" eb="71">
      <t>テイキョウ</t>
    </rPh>
    <phoneticPr fontId="4"/>
  </si>
  <si>
    <t>専ら従事する精神保健福祉士又はこれに準ずる者及び作業療法士がそれぞれ１名以上配置し、各職種共同で、入所者等にサービスを提供している。</t>
    <rPh sb="0" eb="1">
      <t>モッパ</t>
    </rPh>
    <rPh sb="2" eb="4">
      <t>ジュウジ</t>
    </rPh>
    <rPh sb="6" eb="8">
      <t>セイシン</t>
    </rPh>
    <rPh sb="13" eb="14">
      <t>マタ</t>
    </rPh>
    <rPh sb="18" eb="19">
      <t>ジュン</t>
    </rPh>
    <rPh sb="21" eb="22">
      <t>モノ</t>
    </rPh>
    <rPh sb="22" eb="23">
      <t>オヨ</t>
    </rPh>
    <rPh sb="35" eb="36">
      <t>メイ</t>
    </rPh>
    <rPh sb="36" eb="38">
      <t>イジョウ</t>
    </rPh>
    <rPh sb="38" eb="40">
      <t>ハイチ</t>
    </rPh>
    <rPh sb="42" eb="44">
      <t>カクショク</t>
    </rPh>
    <rPh sb="44" eb="45">
      <t>タネ</t>
    </rPh>
    <rPh sb="45" eb="47">
      <t>キョウドウ</t>
    </rPh>
    <rPh sb="49" eb="52">
      <t>ニュウショシャ</t>
    </rPh>
    <rPh sb="52" eb="53">
      <t>トウ</t>
    </rPh>
    <rPh sb="59" eb="61">
      <t>テイキョウ</t>
    </rPh>
    <phoneticPr fontId="4"/>
  </si>
  <si>
    <t>(３２)会計の区分</t>
    <rPh sb="4" eb="6">
      <t>カイケイ</t>
    </rPh>
    <rPh sb="7" eb="9">
      <t>クブン</t>
    </rPh>
    <phoneticPr fontId="4"/>
  </si>
  <si>
    <t>(３３)記録の整備</t>
    <rPh sb="4" eb="6">
      <t>キロク</t>
    </rPh>
    <rPh sb="7" eb="9">
      <t>セイビ</t>
    </rPh>
    <phoneticPr fontId="4"/>
  </si>
  <si>
    <t>(３４)暴力団排除</t>
    <rPh sb="4" eb="7">
      <t>ボウリョクダン</t>
    </rPh>
    <rPh sb="7" eb="9">
      <t>ハイジョ</t>
    </rPh>
    <phoneticPr fontId="4"/>
  </si>
  <si>
    <t>令和７年度　運 営 状 況 点 検 書</t>
    <rPh sb="0" eb="2">
      <t>レイワ</t>
    </rPh>
    <phoneticPr fontId="4"/>
  </si>
  <si>
    <t>（７）－２ 身体的拘束適正化に関する事項</t>
    <rPh sb="6" eb="8">
      <t>シンタイ</t>
    </rPh>
    <rPh sb="8" eb="9">
      <t>テキ</t>
    </rPh>
    <rPh sb="9" eb="11">
      <t>コウソク</t>
    </rPh>
    <rPh sb="11" eb="14">
      <t>テキセイカ</t>
    </rPh>
    <rPh sb="15" eb="16">
      <t>カン</t>
    </rPh>
    <rPh sb="18" eb="20">
      <t>ジコウ</t>
    </rPh>
    <phoneticPr fontId="4"/>
  </si>
  <si>
    <t>(１１)栄養管理</t>
    <rPh sb="4" eb="6">
      <t>エイヨウ</t>
    </rPh>
    <rPh sb="6" eb="8">
      <t>カンリ</t>
    </rPh>
    <phoneticPr fontId="4"/>
  </si>
  <si>
    <t>（１２）口腔衛生の管理</t>
    <rPh sb="4" eb="8">
      <t>コウクウエイセイ</t>
    </rPh>
    <rPh sb="9" eb="11">
      <t>カンリ</t>
    </rPh>
    <phoneticPr fontId="4"/>
  </si>
  <si>
    <r>
      <t>（1９）</t>
    </r>
    <r>
      <rPr>
        <b/>
        <u/>
        <sz val="11"/>
        <rFont val="ＭＳ Ｐゴシック"/>
        <family val="3"/>
        <charset val="128"/>
      </rPr>
      <t>運営規程</t>
    </r>
    <rPh sb="4" eb="6">
      <t>ウンエイ</t>
    </rPh>
    <rPh sb="6" eb="8">
      <t>キテイ</t>
    </rPh>
    <phoneticPr fontId="4"/>
  </si>
  <si>
    <r>
      <t>（２０）</t>
    </r>
    <r>
      <rPr>
        <b/>
        <u/>
        <sz val="11"/>
        <rFont val="ＭＳ Ｐゴシック"/>
        <family val="3"/>
        <charset val="128"/>
      </rPr>
      <t>勤務体制の確保</t>
    </r>
    <rPh sb="4" eb="6">
      <t>キンム</t>
    </rPh>
    <rPh sb="6" eb="8">
      <t>タイセイ</t>
    </rPh>
    <rPh sb="9" eb="11">
      <t>カクホ</t>
    </rPh>
    <phoneticPr fontId="4"/>
  </si>
  <si>
    <t>（２１）業務継続計画の策定等</t>
    <rPh sb="4" eb="10">
      <t>ギョウムケイゾクケイカク</t>
    </rPh>
    <rPh sb="11" eb="14">
      <t>サクテイトウ</t>
    </rPh>
    <phoneticPr fontId="4"/>
  </si>
  <si>
    <r>
      <t>（２４）</t>
    </r>
    <r>
      <rPr>
        <b/>
        <u/>
        <sz val="11"/>
        <rFont val="ＭＳ Ｐゴシック"/>
        <family val="3"/>
        <charset val="128"/>
      </rPr>
      <t>衛生管理等</t>
    </r>
    <rPh sb="4" eb="6">
      <t>エイセイ</t>
    </rPh>
    <rPh sb="6" eb="8">
      <t>カンリ</t>
    </rPh>
    <rPh sb="8" eb="9">
      <t>トウ</t>
    </rPh>
    <phoneticPr fontId="4"/>
  </si>
  <si>
    <t>（２５）協力医療機関</t>
    <rPh sb="4" eb="10">
      <t>キョウリョクイリョウキカン</t>
    </rPh>
    <phoneticPr fontId="4"/>
  </si>
  <si>
    <t>（３１）虐待の防止　</t>
    <rPh sb="4" eb="6">
      <t>ギャクタイ</t>
    </rPh>
    <rPh sb="7" eb="9">
      <t>ボウシ</t>
    </rPh>
    <phoneticPr fontId="4"/>
  </si>
  <si>
    <t>施設の見やすい場所に、運営規程の概要、従業者の勤務の体制、協力医療機関、利用料その他のサービスの選択に資すると認められる重要事項を掲示していますか。</t>
    <phoneticPr fontId="4"/>
  </si>
  <si>
    <t>インターネット上で情報の閲覧が完結するよう、原則として重要事項等の情報をウェブサイト（法人のホームページ等又は情報公表システム上）に掲載・公表していますか。</t>
    <phoneticPr fontId="4"/>
  </si>
  <si>
    <t>協力医療機関を定めるに当たって、入所者の病状の急変が生じた場合等において、医師又は看護職員が相談対応を行う体制を常時確保していますか。</t>
    <phoneticPr fontId="4"/>
  </si>
  <si>
    <t>協力医療機関を定めるに当たっては、入所者の症状が急変した場合等において、当該介護老人保健施設の医師又は協力医療機関その他の医療機関の医師が診療を行い、入院を要すると認められた入所者の入院を原則として受け入れる体制を確保していますか。</t>
    <phoneticPr fontId="4"/>
  </si>
  <si>
    <t>協力医療機関を定めるに当たって、診療の求めがあった場合に、診療を行う体制を常時確保していますか。</t>
    <phoneticPr fontId="4"/>
  </si>
  <si>
    <t>１年に１回以上、協力医療機関との間で、入所者の病状の急変が生じた場合等の対応を確認するとともに、当該協力医療機関の名称等について、相模原市に提出していますか。</t>
    <phoneticPr fontId="4"/>
  </si>
  <si>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4"/>
  </si>
  <si>
    <t>協力医療機関が第二種協定指定医療機関である場合は、当該協力医療機関との間で、新興感染症発生時の対応について協議を行うようにしている。</t>
    <phoneticPr fontId="4"/>
  </si>
  <si>
    <t>入所者が協力医療機関等に入院した後に、病状が軽快し、退院が可能となった場合においては、速やかに再入所させることができるようにしている。</t>
    <phoneticPr fontId="4"/>
  </si>
  <si>
    <t>あらかじめ、協力歯科医療機関を定めるようにしている。</t>
    <phoneticPr fontId="4"/>
  </si>
  <si>
    <r>
      <t>Ⅰ型療養棟における看護職員は、常勤換算方法で、介護医療院の入所者等の数を</t>
    </r>
    <r>
      <rPr>
        <b/>
        <sz val="11"/>
        <rFont val="ＭＳ Ｐ明朝"/>
        <family val="1"/>
        <charset val="128"/>
      </rPr>
      <t>６</t>
    </r>
    <r>
      <rPr>
        <sz val="11"/>
        <rFont val="ＭＳ Ｐ明朝"/>
        <family val="1"/>
        <charset val="128"/>
      </rPr>
      <t>で除した数以上配置している。</t>
    </r>
    <phoneticPr fontId="4"/>
  </si>
  <si>
    <t>③医師、看護職員、介護職員、管理栄養士等が共同して、入所者等の状態又は家族の求め等に応じ随時、入所者又はその家族等への説明を行い、同意を得てターミナルケアが行われていること。</t>
    <rPh sb="6" eb="8">
      <t>ショクイン</t>
    </rPh>
    <rPh sb="14" eb="16">
      <t>カンリ</t>
    </rPh>
    <rPh sb="16" eb="19">
      <t>エイヨウシ</t>
    </rPh>
    <rPh sb="29" eb="30">
      <t>トウ</t>
    </rPh>
    <rPh sb="47" eb="50">
      <t>ニュウショシャ</t>
    </rPh>
    <rPh sb="56" eb="57">
      <t>トウ</t>
    </rPh>
    <phoneticPr fontId="4"/>
  </si>
  <si>
    <t>③医師、看護師、介護職員、管理栄養士等が共同して、入所者等の状態又は家族の求め等に応じ随時、入所者又はその家族への説明を行い、同意を得てターミナルケアが行われていること。</t>
    <rPh sb="13" eb="15">
      <t>カンリ</t>
    </rPh>
    <rPh sb="15" eb="18">
      <t>エイヨウシ</t>
    </rPh>
    <rPh sb="28" eb="29">
      <t>トウ</t>
    </rPh>
    <rPh sb="46" eb="49">
      <t>ニュウショシャ</t>
    </rPh>
    <phoneticPr fontId="4"/>
  </si>
  <si>
    <t>施設サービスの計画の作成や提供に当たり、入所者の意思を尊重した医療及びケアが実施できるよう、入所者本人の意思決定を基本に、他の関係者との連携の上、対応していること。</t>
    <phoneticPr fontId="4"/>
  </si>
  <si>
    <t>Ⅰ型療養棟における介護職員の数が、常勤換算方法で、入所者等の数の合計数が５又はその端数を増すごとに１以上であること。</t>
    <phoneticPr fontId="4"/>
  </si>
  <si>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0"/>
        <rFont val="ＭＳ Ｐ明朝"/>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4"/>
  </si>
  <si>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4"/>
  </si>
  <si>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4"/>
  </si>
  <si>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4"/>
  </si>
  <si>
    <t>　職場環境要件として、従前（旧３加算）の職場環境等の改善に係る取組を実施し、その内容を全ての介護職員に周知しており、当該取組についてホームページへの掲載等により公表している。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rPh sb="58" eb="60">
      <t>トウガイ</t>
    </rPh>
    <rPh sb="60" eb="62">
      <t>トリクミ</t>
    </rPh>
    <rPh sb="74" eb="76">
      <t>ケイサイ</t>
    </rPh>
    <rPh sb="76" eb="77">
      <t>トウ</t>
    </rPh>
    <rPh sb="80" eb="82">
      <t>コウヒョウ</t>
    </rPh>
    <phoneticPr fontId="4"/>
  </si>
  <si>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0"/>
        <rFont val="ＭＳ Ｐ明朝"/>
        <family val="1"/>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5" eb="107">
      <t>レイワ</t>
    </rPh>
    <rPh sb="108" eb="109">
      <t>ネン</t>
    </rPh>
    <rPh sb="109" eb="110">
      <t>ド</t>
    </rPh>
    <rPh sb="110" eb="111">
      <t>チュウ</t>
    </rPh>
    <rPh sb="112" eb="114">
      <t>ゲツガク</t>
    </rPh>
    <rPh sb="115" eb="117">
      <t>マンエン</t>
    </rPh>
    <rPh sb="118" eb="120">
      <t>カイゼン</t>
    </rPh>
    <rPh sb="122" eb="124">
      <t>カノウ</t>
    </rPh>
    <phoneticPr fontId="4"/>
  </si>
  <si>
    <t>　職場環境要件として、従前（旧３加算）の職場環境等の改善に係る取組を実施し、その内容を全ての介護職員に周知している。</t>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phoneticPr fontId="4"/>
  </si>
  <si>
    <t>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phoneticPr fontId="4"/>
  </si>
  <si>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phoneticPr fontId="4"/>
  </si>
  <si>
    <t>問７</t>
    <rPh sb="0" eb="1">
      <t>トイ</t>
    </rPh>
    <phoneticPr fontId="4"/>
  </si>
  <si>
    <t>問８</t>
    <rPh sb="0" eb="1">
      <t>トイ</t>
    </rPh>
    <phoneticPr fontId="4"/>
  </si>
  <si>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4"/>
  </si>
  <si>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4"/>
  </si>
  <si>
    <t>別に厚生労働大臣が定める特別食を必要とする入所者又は低栄養状態にあると医師が判断した入所者が、介護老人保健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入所者の栄養管理に関する情報を提供したときに算定していますか。</t>
    <rPh sb="216" eb="218">
      <t>サンテイ</t>
    </rPh>
    <phoneticPr fontId="4"/>
  </si>
  <si>
    <t>栄養管理に係る減算及び栄養マネジメント強化加算を実施していない場合の減算をしていない場合に限り、当該加算を算定していますか。</t>
    <rPh sb="0" eb="2">
      <t>エイヨウ</t>
    </rPh>
    <rPh sb="2" eb="4">
      <t>カンリ</t>
    </rPh>
    <rPh sb="5" eb="6">
      <t>カカ</t>
    </rPh>
    <rPh sb="7" eb="9">
      <t>ゲンサン</t>
    </rPh>
    <rPh sb="9" eb="10">
      <t>オヨ</t>
    </rPh>
    <rPh sb="11" eb="13">
      <t>エイヨウ</t>
    </rPh>
    <rPh sb="19" eb="21">
      <t>キョウカ</t>
    </rPh>
    <rPh sb="21" eb="23">
      <t>カサン</t>
    </rPh>
    <rPh sb="24" eb="26">
      <t>ジッシ</t>
    </rPh>
    <rPh sb="31" eb="33">
      <t>バアイ</t>
    </rPh>
    <rPh sb="34" eb="36">
      <t>ゲンサン</t>
    </rPh>
    <rPh sb="42" eb="44">
      <t>バアイ</t>
    </rPh>
    <rPh sb="45" eb="46">
      <t>カギ</t>
    </rPh>
    <rPh sb="48" eb="50">
      <t>トウガイ</t>
    </rPh>
    <rPh sb="50" eb="52">
      <t>カサン</t>
    </rPh>
    <rPh sb="53" eb="55">
      <t>サンテイ</t>
    </rPh>
    <phoneticPr fontId="4"/>
  </si>
  <si>
    <t>キ　退所時栄養情報連携加算</t>
    <phoneticPr fontId="4"/>
  </si>
  <si>
    <t>栄養ケア計画について、入所者又はその家族の同意を得られた場合に算定していますか。</t>
    <rPh sb="0" eb="2">
      <t>エイヨウ</t>
    </rPh>
    <rPh sb="4" eb="6">
      <t>ケイカク</t>
    </rPh>
    <rPh sb="11" eb="14">
      <t>ニュウショシャ</t>
    </rPh>
    <rPh sb="14" eb="15">
      <t>マタ</t>
    </rPh>
    <rPh sb="18" eb="20">
      <t>カゾク</t>
    </rPh>
    <rPh sb="21" eb="23">
      <t>ドウイ</t>
    </rPh>
    <rPh sb="24" eb="25">
      <t>エ</t>
    </rPh>
    <rPh sb="28" eb="30">
      <t>バアイ</t>
    </rPh>
    <rPh sb="31" eb="33">
      <t>サンテイ</t>
    </rPh>
    <phoneticPr fontId="4"/>
  </si>
  <si>
    <t>入所者１人につき１回を限度として算定していますか。</t>
    <phoneticPr fontId="4"/>
  </si>
  <si>
    <t>問2</t>
    <rPh sb="0" eb="1">
      <t>トイ</t>
    </rPh>
    <phoneticPr fontId="4"/>
  </si>
  <si>
    <t>ク　再入所時栄養連携加算</t>
    <rPh sb="2" eb="3">
      <t>サイ</t>
    </rPh>
    <rPh sb="3" eb="5">
      <t>ニュウショ</t>
    </rPh>
    <rPh sb="5" eb="6">
      <t>ジ</t>
    </rPh>
    <rPh sb="6" eb="8">
      <t>エイヨウ</t>
    </rPh>
    <rPh sb="8" eb="10">
      <t>レンケイ</t>
    </rPh>
    <rPh sb="10" eb="12">
      <t>カサン</t>
    </rPh>
    <phoneticPr fontId="4"/>
  </si>
  <si>
    <t>指導又はカンファレンスへの同席をテレビ電話装置等を活用して行う場合で、当該者又はその家族が参加する場合に、テレビ電話装置等の活用について当該者又はその家族の同意を得られていますか。</t>
    <phoneticPr fontId="4"/>
  </si>
  <si>
    <t>別に厚生労働大臣が定める基準に適合する介護医療院に入所している者が退所し、当該者が病院又は診療所に入院した場合であって、当該者が退院した後に再度当該介護医療院に入所する際、当該者が別に厚生労働大臣が定める特別食等を必要とする者であり、当該介護医療院の管理栄養士が当該病院又は診療所の管理栄養士と連携し当該者に関する栄養ケア計画を策定したときに算定していますか。</t>
    <rPh sb="171" eb="173">
      <t>サンテイ</t>
    </rPh>
    <phoneticPr fontId="4"/>
  </si>
  <si>
    <t>介護医療院サービス費の減算及び栄養マネジメントを実施していない場合の減算をしていない場合に限り、当該加算を算定していますか</t>
    <rPh sb="0" eb="2">
      <t>カイゴ</t>
    </rPh>
    <rPh sb="2" eb="5">
      <t>イリョウイン</t>
    </rPh>
    <rPh sb="9" eb="10">
      <t>ヒ</t>
    </rPh>
    <rPh sb="11" eb="13">
      <t>ゲンサン</t>
    </rPh>
    <rPh sb="13" eb="14">
      <t>オヨ</t>
    </rPh>
    <rPh sb="15" eb="17">
      <t>エイヨウ</t>
    </rPh>
    <rPh sb="24" eb="26">
      <t>ジッシ</t>
    </rPh>
    <rPh sb="31" eb="33">
      <t>バアイ</t>
    </rPh>
    <rPh sb="34" eb="36">
      <t>ゲンサン</t>
    </rPh>
    <rPh sb="42" eb="44">
      <t>バアイ</t>
    </rPh>
    <rPh sb="45" eb="46">
      <t>カギ</t>
    </rPh>
    <rPh sb="48" eb="50">
      <t>トウガイ</t>
    </rPh>
    <rPh sb="50" eb="52">
      <t>カサン</t>
    </rPh>
    <rPh sb="53" eb="55">
      <t>サンテイ</t>
    </rPh>
    <phoneticPr fontId="4"/>
  </si>
  <si>
    <t>（Ⅰ）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または、入所者が退所後にその居宅でなく、他の社会福祉施設等に入所する場合であって、当該入所者の同意を得て、当該社会福祉施設等に対して当該入所者の診療状況、心身の状況、生活歴等の当該入所者の処遇に必要な情報を提供したときに入所者１人につき１回に限り算定していますか。</t>
    <phoneticPr fontId="4"/>
  </si>
  <si>
    <t>サ　退所時情報提供加算（Ⅰ）（Ⅱ）</t>
    <phoneticPr fontId="4"/>
  </si>
  <si>
    <t>（Ⅱ）
退所後の主治の医師に対して入所者を紹介するに当たっては、事前に主治の医師と調整し、老企第40号通知別紙様式２の文書に必要な事項を記載の上、入所者又は主治の医師に交付するとともに、交付した文書の写しを診療録に添付していますか。</t>
    <phoneticPr fontId="4"/>
  </si>
  <si>
    <t>（Ⅱ）
入所者が退所し、医療機関に入院する場合において、当該医療機関に対して、当該入所者の同意を得て、当該入所者の心身の状況、生活歴等の情報を提供した場合に、１回に限り、算定していますか。</t>
    <phoneticPr fontId="4"/>
  </si>
  <si>
    <t>（Ⅱ）
問2の場合、当該医療機関に対して、入所者を紹介するにあたっては、別紙様式13の文書に必要な事項を記載の上、医療機関に交付するとともに、交付した文書の写しを診療録に添付していますか？</t>
    <rPh sb="4" eb="5">
      <t>トイ</t>
    </rPh>
    <phoneticPr fontId="4"/>
  </si>
  <si>
    <t>問６に該当する場合については、医師の指示を概ね２週間毎に受けていますか。</t>
    <rPh sb="0" eb="1">
      <t>トイ</t>
    </rPh>
    <rPh sb="3" eb="5">
      <t>ガイトウ</t>
    </rPh>
    <rPh sb="7" eb="9">
      <t>バアイ</t>
    </rPh>
    <rPh sb="15" eb="17">
      <t>イシ</t>
    </rPh>
    <rPh sb="18" eb="20">
      <t>シジ</t>
    </rPh>
    <rPh sb="21" eb="22">
      <t>オオム</t>
    </rPh>
    <rPh sb="24" eb="26">
      <t>シュウカン</t>
    </rPh>
    <rPh sb="26" eb="27">
      <t>ゴト</t>
    </rPh>
    <rPh sb="28" eb="29">
      <t>ウ</t>
    </rPh>
    <phoneticPr fontId="4"/>
  </si>
  <si>
    <t>協力医療機関との間で、入所者の同意を得て、当該入所者の病歴等の情報を共有する会議を定期的に開催している。</t>
    <phoneticPr fontId="4"/>
  </si>
  <si>
    <t>入所者ごとに、要介護状態の軽減の見込みについて、医師又は医師と連携した看護師が施設入所時に評価し、その後少なくとも3月に１回評価するとともに、その評価結果等の情報を厚生労働省に提出し、排せつ支援の実施に当たって、当該情報その他排せつ支援の適切かつ有効な実施のために必要な情報を活用していますか。</t>
    <rPh sb="0" eb="3">
      <t>ニュウショシャ</t>
    </rPh>
    <rPh sb="7" eb="12">
      <t>ヨウカイゴジョウタイ</t>
    </rPh>
    <rPh sb="13" eb="15">
      <t>ケイゲン</t>
    </rPh>
    <rPh sb="16" eb="18">
      <t>ミコ</t>
    </rPh>
    <rPh sb="24" eb="27">
      <t>イシマタ</t>
    </rPh>
    <rPh sb="28" eb="30">
      <t>イシ</t>
    </rPh>
    <rPh sb="31" eb="33">
      <t>レンケイ</t>
    </rPh>
    <rPh sb="35" eb="38">
      <t>カンゴシ</t>
    </rPh>
    <rPh sb="39" eb="41">
      <t>シセツ</t>
    </rPh>
    <rPh sb="41" eb="43">
      <t>ニュウショ</t>
    </rPh>
    <rPh sb="43" eb="44">
      <t>ジ</t>
    </rPh>
    <rPh sb="45" eb="47">
      <t>ヒョウカ</t>
    </rPh>
    <rPh sb="51" eb="52">
      <t>ゴ</t>
    </rPh>
    <rPh sb="52" eb="53">
      <t>スク</t>
    </rPh>
    <rPh sb="58" eb="59">
      <t>ツキ</t>
    </rPh>
    <rPh sb="61" eb="62">
      <t>カイ</t>
    </rPh>
    <rPh sb="62" eb="64">
      <t>ヒョウカ</t>
    </rPh>
    <rPh sb="73" eb="78">
      <t>ヒョウカケッカトウ</t>
    </rPh>
    <rPh sb="79" eb="81">
      <t>ジョウホウ</t>
    </rPh>
    <rPh sb="82" eb="84">
      <t>コウセイ</t>
    </rPh>
    <rPh sb="84" eb="87">
      <t>ロウドウショウ</t>
    </rPh>
    <rPh sb="88" eb="90">
      <t>テイシュツ</t>
    </rPh>
    <rPh sb="92" eb="93">
      <t>ハイ</t>
    </rPh>
    <rPh sb="95" eb="97">
      <t>シエン</t>
    </rPh>
    <rPh sb="98" eb="100">
      <t>ジッシ</t>
    </rPh>
    <rPh sb="101" eb="102">
      <t>ア</t>
    </rPh>
    <rPh sb="106" eb="110">
      <t>トウガイジョウホウ</t>
    </rPh>
    <rPh sb="112" eb="113">
      <t>タ</t>
    </rPh>
    <rPh sb="113" eb="114">
      <t>ハイ</t>
    </rPh>
    <rPh sb="116" eb="118">
      <t>シエン</t>
    </rPh>
    <rPh sb="119" eb="121">
      <t>テキセツ</t>
    </rPh>
    <rPh sb="138" eb="140">
      <t>カツヨウ</t>
    </rPh>
    <phoneticPr fontId="4"/>
  </si>
  <si>
    <t>問2の「排せつに介護を要する入所者」とは、要介護認定調査の際に用いられる「認定調査員テキスト2009改訂版（平成30年月改訂）」の方法を用いて、排尿又は排便の状態が「一部介助」若しくは「全介助」と評価される者又はおむつの使用又は尿道カテーテルの留置が「あり」の者ですか。</t>
    <rPh sb="0" eb="1">
      <t>トイ</t>
    </rPh>
    <rPh sb="21" eb="22">
      <t>ヨウ</t>
    </rPh>
    <rPh sb="22" eb="24">
      <t>カイゴ</t>
    </rPh>
    <rPh sb="24" eb="26">
      <t>ニンテイ</t>
    </rPh>
    <rPh sb="26" eb="28">
      <t>チョウサ</t>
    </rPh>
    <rPh sb="29" eb="30">
      <t>サイ</t>
    </rPh>
    <rPh sb="31" eb="32">
      <t>モチ</t>
    </rPh>
    <rPh sb="37" eb="39">
      <t>ニンテイ</t>
    </rPh>
    <rPh sb="39" eb="42">
      <t>チョウサイン</t>
    </rPh>
    <rPh sb="50" eb="53">
      <t>カイテイバン</t>
    </rPh>
    <rPh sb="54" eb="56">
      <t>ヘイセイ</t>
    </rPh>
    <rPh sb="58" eb="59">
      <t>ネン</t>
    </rPh>
    <rPh sb="59" eb="60">
      <t>ガツ</t>
    </rPh>
    <rPh sb="60" eb="62">
      <t>カイテイ</t>
    </rPh>
    <rPh sb="65" eb="67">
      <t>ホウホウ</t>
    </rPh>
    <rPh sb="68" eb="69">
      <t>モチ</t>
    </rPh>
    <rPh sb="72" eb="74">
      <t>ハイニョウ</t>
    </rPh>
    <rPh sb="74" eb="75">
      <t>マタ</t>
    </rPh>
    <rPh sb="76" eb="78">
      <t>ハイベン</t>
    </rPh>
    <rPh sb="79" eb="81">
      <t>ジョウタイ</t>
    </rPh>
    <rPh sb="83" eb="85">
      <t>イチブ</t>
    </rPh>
    <rPh sb="85" eb="87">
      <t>カイジョ</t>
    </rPh>
    <rPh sb="88" eb="89">
      <t>モ</t>
    </rPh>
    <rPh sb="93" eb="96">
      <t>ゼンカイジョ</t>
    </rPh>
    <rPh sb="98" eb="100">
      <t>ヒョウカ</t>
    </rPh>
    <rPh sb="103" eb="104">
      <t>モノ</t>
    </rPh>
    <rPh sb="104" eb="105">
      <t>マタ</t>
    </rPh>
    <rPh sb="110" eb="112">
      <t>シヨウ</t>
    </rPh>
    <rPh sb="112" eb="113">
      <t>マタ</t>
    </rPh>
    <rPh sb="130" eb="131">
      <t>モノ</t>
    </rPh>
    <phoneticPr fontId="4"/>
  </si>
  <si>
    <t>　排せつ支援加算（Ⅰ）の問１の評価の結果、施設入所時又は利用開始時に尿道カテーテルが留置されていた者であって要介護状態の軽減が見込まれるものについて、尿道カテーテルが抜去されたこと。</t>
    <phoneticPr fontId="4"/>
  </si>
  <si>
    <t>排せつ支援加算（Ⅰ）の問１、問２及び問５のいずれにも適合していますか。</t>
    <rPh sb="0" eb="1">
      <t>ハイ</t>
    </rPh>
    <rPh sb="3" eb="7">
      <t>シエンカサン</t>
    </rPh>
    <rPh sb="11" eb="12">
      <t>トイ</t>
    </rPh>
    <rPh sb="14" eb="15">
      <t>トイ</t>
    </rPh>
    <rPh sb="16" eb="17">
      <t>オヨ</t>
    </rPh>
    <rPh sb="18" eb="19">
      <t>トイ</t>
    </rPh>
    <rPh sb="26" eb="28">
      <t>テキゴウ</t>
    </rPh>
    <phoneticPr fontId="4"/>
  </si>
  <si>
    <t>　排せつ支援加算（Ⅰ）の問１、問２及び問５まで並びに排せつ支援加算（Ⅱ）の問２イ及びロのいずれにも適合していますか。</t>
    <rPh sb="23" eb="24">
      <t>ナラ</t>
    </rPh>
    <rPh sb="26" eb="27">
      <t>ハイ</t>
    </rPh>
    <rPh sb="29" eb="33">
      <t>シエンカサン</t>
    </rPh>
    <rPh sb="37" eb="38">
      <t>トイ</t>
    </rPh>
    <rPh sb="40" eb="41">
      <t>オヨ</t>
    </rPh>
    <rPh sb="49" eb="51">
      <t>テキゴウ</t>
    </rPh>
    <phoneticPr fontId="4"/>
  </si>
  <si>
    <t>介護支援専門員の員数は介護医療院基準を満たしていますか。</t>
    <rPh sb="16" eb="18">
      <t>キジュン</t>
    </rPh>
    <phoneticPr fontId="4"/>
  </si>
  <si>
    <t>看護職員・介護職員の員数は介護医療院基準を満たしていますか。</t>
    <rPh sb="13" eb="18">
      <t>カイゴイリョウイン</t>
    </rPh>
    <phoneticPr fontId="4"/>
  </si>
  <si>
    <t>介護支援専門員が変更になった場合、速やかに変更届を提出していますか。</t>
    <rPh sb="17" eb="18">
      <t>スミ</t>
    </rPh>
    <phoneticPr fontId="4"/>
  </si>
  <si>
    <t>　監査等の対象となります。なお、重大な違反状態の場合には、指定取消となる場合</t>
    <phoneticPr fontId="4"/>
  </si>
  <si>
    <t>虐待の防止のための対策を検討する委員会（テレビ電話装置等の活用可能）を定期的に開催するとともに、その結果について、従業者に周知徹底を図っていますか。</t>
    <phoneticPr fontId="4"/>
  </si>
  <si>
    <t>虐待の防止のための指針を整備していますか。</t>
    <phoneticPr fontId="4"/>
  </si>
  <si>
    <t>従業者に対し、虐待の防止のための研修を定期的に実施していますか。</t>
    <phoneticPr fontId="4"/>
  </si>
  <si>
    <t>高齢者虐待防止措置を実施するための担当者を配置していますか。</t>
    <rPh sb="21" eb="23">
      <t>ハイチ</t>
    </rPh>
    <phoneticPr fontId="4"/>
  </si>
  <si>
    <t>感染症や非常災害の発生時において、利用者に対するサービスの提供を継続的に実施するための、及び非常時の体制で早期の業務再開を図るための計画（業務継続計画）を策定していますか。</t>
    <phoneticPr fontId="4"/>
  </si>
  <si>
    <t>業務継続計画に従い必要な措置を講じていますか。</t>
    <phoneticPr fontId="4"/>
  </si>
  <si>
    <t>（標準様式1）</t>
    <rPh sb="1" eb="3">
      <t>ヒョウジュン</t>
    </rPh>
    <rPh sb="3" eb="5">
      <t>ヨウシキ</t>
    </rPh>
    <phoneticPr fontId="20"/>
  </si>
  <si>
    <t>４週</t>
  </si>
  <si>
    <t>(2)</t>
    <phoneticPr fontId="51"/>
  </si>
  <si>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</si>
  <si>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51"/>
  </si>
  <si>
    <t>(4) 入所者数</t>
    <rPh sb="4" eb="7">
      <t>ニュウショシャ</t>
    </rPh>
    <rPh sb="7" eb="8">
      <t>スウ</t>
    </rPh>
    <phoneticPr fontId="51"/>
  </si>
  <si>
    <t>（前年度の平均値または推定数）</t>
    <rPh sb="1" eb="4">
      <t>ゼンネンド</t>
    </rPh>
    <rPh sb="5" eb="8">
      <t>ヘイキンチ</t>
    </rPh>
    <rPh sb="11" eb="14">
      <t>スイテイスウ</t>
    </rPh>
    <phoneticPr fontId="51"/>
  </si>
  <si>
    <t>Ⅰ型</t>
    <rPh sb="1" eb="2">
      <t>ガタ</t>
    </rPh>
    <phoneticPr fontId="51"/>
  </si>
  <si>
    <t>Ⅱ型</t>
    <rPh sb="1" eb="2">
      <t>ガタ</t>
    </rPh>
    <phoneticPr fontId="51"/>
  </si>
  <si>
    <t>(5) 
職種</t>
    <phoneticPr fontId="20"/>
  </si>
  <si>
    <t>(6)
勤務
形態</t>
    <phoneticPr fontId="20"/>
  </si>
  <si>
    <t>(7) 資格</t>
    <rPh sb="4" eb="6">
      <t>シカク</t>
    </rPh>
    <phoneticPr fontId="51"/>
  </si>
  <si>
    <t>(8) 氏　名</t>
    <phoneticPr fontId="20"/>
  </si>
  <si>
    <t>(9)</t>
    <phoneticPr fontId="51"/>
  </si>
  <si>
    <r>
      <t xml:space="preserve">(11)
</t>
    </r>
    <r>
      <rPr>
        <sz val="11"/>
        <rFont val="HGSｺﾞｼｯｸM"/>
        <family val="3"/>
        <charset val="128"/>
      </rPr>
      <t>週平均
勤務時間数</t>
    </r>
    <rPh sb="6" eb="8">
      <t>ヘイキン</t>
    </rPh>
    <rPh sb="9" eb="11">
      <t>キンム</t>
    </rPh>
    <rPh sb="11" eb="13">
      <t>ジカン</t>
    </rPh>
    <rPh sb="13" eb="14">
      <t>スウ</t>
    </rPh>
    <phoneticPr fontId="20"/>
  </si>
  <si>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</si>
  <si>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勤務時間数</t>
    <rPh sb="0" eb="2">
      <t>キンム</t>
    </rPh>
    <rPh sb="2" eb="5">
      <t>ジカンスウ</t>
    </rPh>
    <phoneticPr fontId="51"/>
  </si>
  <si>
    <t>○○　E夫</t>
    <phoneticPr fontId="51"/>
  </si>
  <si>
    <t>○○　F子</t>
    <phoneticPr fontId="51"/>
  </si>
  <si>
    <t>○○　H美</t>
    <phoneticPr fontId="51"/>
  </si>
  <si>
    <t>○○　K子</t>
    <phoneticPr fontId="51"/>
  </si>
  <si>
    <t>○○　L太</t>
    <rPh sb="4" eb="5">
      <t>ブト</t>
    </rPh>
    <phoneticPr fontId="51"/>
  </si>
  <si>
    <t>○○　M子</t>
    <phoneticPr fontId="51"/>
  </si>
  <si>
    <t>d</t>
  </si>
  <si>
    <t>○○　N男</t>
    <phoneticPr fontId="51"/>
  </si>
  <si>
    <t>○○　P子</t>
    <phoneticPr fontId="51"/>
  </si>
  <si>
    <t>○○　S子</t>
    <phoneticPr fontId="51"/>
  </si>
  <si>
    <t>○○　T太</t>
    <rPh sb="4" eb="5">
      <t>ブト</t>
    </rPh>
    <phoneticPr fontId="51"/>
  </si>
  <si>
    <t>i</t>
  </si>
  <si>
    <t>○○　U子</t>
    <phoneticPr fontId="51"/>
  </si>
  <si>
    <t>○○　V男</t>
    <phoneticPr fontId="51"/>
  </si>
  <si>
    <t>○○　W子</t>
    <phoneticPr fontId="51"/>
  </si>
  <si>
    <t>○○　Y子</t>
    <phoneticPr fontId="51"/>
  </si>
  <si>
    <t>○○　CC次郎</t>
    <phoneticPr fontId="51"/>
  </si>
  <si>
    <t>○○　DD子</t>
    <rPh sb="5" eb="6">
      <t>コ</t>
    </rPh>
    <phoneticPr fontId="51"/>
  </si>
  <si>
    <t>(13)【任意入力】人員基準の確認（医師・薬剤師・看護職員・介護職員）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51"/>
  </si>
  <si>
    <t>基準：</t>
    <rPh sb="0" eb="2">
      <t>キジュン</t>
    </rPh>
    <phoneticPr fontId="51"/>
  </si>
  <si>
    <t>週</t>
  </si>
  <si>
    <t>自由記載欄</t>
    <rPh sb="0" eb="2">
      <t>ジユウ</t>
    </rPh>
    <rPh sb="2" eb="4">
      <t>キサイ</t>
    </rPh>
    <rPh sb="4" eb="5">
      <t>ラン</t>
    </rPh>
    <phoneticPr fontId="51"/>
  </si>
  <si>
    <t>始業時刻</t>
    <rPh sb="0" eb="2">
      <t>シギョウ</t>
    </rPh>
    <rPh sb="2" eb="4">
      <t>ジコク</t>
    </rPh>
    <phoneticPr fontId="51"/>
  </si>
  <si>
    <t>終業時刻</t>
    <rPh sb="0" eb="2">
      <t>シュウギョウ</t>
    </rPh>
    <rPh sb="2" eb="4">
      <t>ジコク</t>
    </rPh>
    <phoneticPr fontId="51"/>
  </si>
  <si>
    <t>（夜勤）16:00～翌9:00勤務</t>
    <rPh sb="1" eb="3">
      <t>ヤキン</t>
    </rPh>
    <rPh sb="10" eb="11">
      <t>ヨク</t>
    </rPh>
    <rPh sb="15" eb="17">
      <t>キンム</t>
    </rPh>
    <phoneticPr fontId="51"/>
  </si>
  <si>
    <t>（夜勤）16:00～翌9:00勤務</t>
    <phoneticPr fontId="51"/>
  </si>
  <si>
    <t>1日に2回勤務する場合</t>
    <rPh sb="1" eb="2">
      <t>ニチ</t>
    </rPh>
    <rPh sb="4" eb="5">
      <t>カイ</t>
    </rPh>
    <rPh sb="5" eb="7">
      <t>キンム</t>
    </rPh>
    <rPh sb="9" eb="11">
      <t>バアイ</t>
    </rPh>
    <phoneticPr fontId="51"/>
  </si>
  <si>
    <t>ah</t>
    <phoneticPr fontId="51"/>
  </si>
  <si>
    <t>1日に2回勤務する場合</t>
    <phoneticPr fontId="51"/>
  </si>
  <si>
    <t>ai</t>
    <phoneticPr fontId="51"/>
  </si>
  <si>
    <t>・職種ごとの勤務時間を「○：○○～○：○○」と表記することが困難な場合は、No18～33を活用し、勤務時間数のみを入力してください。</t>
    <rPh sb="45" eb="47">
      <t>カツヨウ</t>
    </rPh>
    <phoneticPr fontId="51"/>
  </si>
  <si>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51"/>
  </si>
  <si>
    <t>・シフト記号が足りない場合は、適宜、行を追加してください。</t>
    <rPh sb="4" eb="6">
      <t>キゴウ</t>
    </rPh>
    <rPh sb="7" eb="8">
      <t>タ</t>
    </rPh>
    <rPh sb="11" eb="13">
      <t>バアイ</t>
    </rPh>
    <rPh sb="15" eb="17">
      <t>テキギ</t>
    </rPh>
    <rPh sb="18" eb="19">
      <t>ギョウ</t>
    </rPh>
    <rPh sb="20" eb="22">
      <t>ツイカ</t>
    </rPh>
    <phoneticPr fontId="51"/>
  </si>
  <si>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51"/>
  </si>
  <si>
    <t>(5)
ユニットリーダー</t>
    <phoneticPr fontId="51"/>
  </si>
  <si>
    <t>(6)
ユニット名</t>
    <rPh sb="8" eb="9">
      <t>メイ</t>
    </rPh>
    <phoneticPr fontId="51"/>
  </si>
  <si>
    <t>(7) 
職種</t>
    <phoneticPr fontId="20"/>
  </si>
  <si>
    <t>(8)
勤務
形態</t>
    <phoneticPr fontId="20"/>
  </si>
  <si>
    <t>(9) 資格</t>
    <rPh sb="4" eb="6">
      <t>シカク</t>
    </rPh>
    <phoneticPr fontId="51"/>
  </si>
  <si>
    <t>(10) 氏　名</t>
    <phoneticPr fontId="20"/>
  </si>
  <si>
    <t>(11)</t>
    <phoneticPr fontId="51"/>
  </si>
  <si>
    <r>
      <t xml:space="preserve">(13)
</t>
    </r>
    <r>
      <rPr>
        <sz val="11"/>
        <rFont val="HGSｺﾞｼｯｸM"/>
        <family val="3"/>
        <charset val="128"/>
      </rPr>
      <t>週平均
勤務時間数</t>
    </r>
    <rPh sb="6" eb="8">
      <t>ヘイキン</t>
    </rPh>
    <rPh sb="9" eb="11">
      <t>キンム</t>
    </rPh>
    <rPh sb="11" eb="13">
      <t>ジカン</t>
    </rPh>
    <rPh sb="13" eb="14">
      <t>スウ</t>
    </rPh>
    <phoneticPr fontId="20"/>
  </si>
  <si>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</si>
  <si>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(15)【任意入力】人員基準の確認（医師・薬剤師・看護職員・介護職員）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51"/>
  </si>
  <si>
    <t>従業者の勤務の体制及び勤務形態一覧表　記入方法　（【従来型】介護医療院）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カイゴ</t>
    </rPh>
    <rPh sb="32" eb="34">
      <t>イリョウ</t>
    </rPh>
    <rPh sb="34" eb="35">
      <t>イン</t>
    </rPh>
    <phoneticPr fontId="20"/>
  </si>
  <si>
    <t>　(1) 「４週」・「暦月」のいずれかを選択してください。</t>
    <rPh sb="7" eb="8">
      <t>シュウ</t>
    </rPh>
    <rPh sb="11" eb="12">
      <t>レキ</t>
    </rPh>
    <rPh sb="12" eb="13">
      <t>ツキ</t>
    </rPh>
    <rPh sb="20" eb="22">
      <t>センタク</t>
    </rPh>
    <phoneticPr fontId="51"/>
  </si>
  <si>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5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</si>
  <si>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1"/>
  </si>
  <si>
    <t>　(4) Ⅰ型療養床・Ⅱ型療養床の入所者の数をそれぞれ入力してください。入所者の数は、前年度の平均値（前年度の入所者延数を当該前年度の日数で除して得た数。</t>
    <rPh sb="6" eb="7">
      <t>カタ</t>
    </rPh>
    <rPh sb="7" eb="9">
      <t>リョウヨウ</t>
    </rPh>
    <rPh sb="9" eb="10">
      <t>ユカ</t>
    </rPh>
    <rPh sb="12" eb="13">
      <t>ガタ</t>
    </rPh>
    <rPh sb="13" eb="15">
      <t>リョウヨウ</t>
    </rPh>
    <rPh sb="15" eb="16">
      <t>ユカ</t>
    </rPh>
    <rPh sb="17" eb="20">
      <t>ニュウショシャ</t>
    </rPh>
    <rPh sb="21" eb="22">
      <t>カズ</t>
    </rPh>
    <rPh sb="22" eb="23">
      <t>イリスウ</t>
    </rPh>
    <rPh sb="27" eb="29">
      <t>ニュウリョク</t>
    </rPh>
    <rPh sb="36" eb="39">
      <t>ニュウショシャ</t>
    </rPh>
    <rPh sb="40" eb="41">
      <t>カズ</t>
    </rPh>
    <rPh sb="41" eb="42">
      <t>イリスウ</t>
    </rPh>
    <rPh sb="43" eb="46">
      <t>ゼンネンド</t>
    </rPh>
    <rPh sb="47" eb="50">
      <t>ヘイキンチ</t>
    </rPh>
    <rPh sb="51" eb="54">
      <t>ゼンネンド</t>
    </rPh>
    <rPh sb="55" eb="58">
      <t>ニュウショシャ</t>
    </rPh>
    <rPh sb="58" eb="59">
      <t>ノ</t>
    </rPh>
    <rPh sb="59" eb="60">
      <t>スウ</t>
    </rPh>
    <rPh sb="61" eb="63">
      <t>トウガイ</t>
    </rPh>
    <rPh sb="63" eb="66">
      <t>ゼンネンド</t>
    </rPh>
    <rPh sb="67" eb="69">
      <t>ニッスウ</t>
    </rPh>
    <rPh sb="70" eb="71">
      <t>ジョ</t>
    </rPh>
    <rPh sb="73" eb="74">
      <t>エ</t>
    </rPh>
    <rPh sb="75" eb="76">
      <t>カズ</t>
    </rPh>
    <phoneticPr fontId="51"/>
  </si>
  <si>
    <t>　　  小数点第2位以下を切り上げ）とします。新規又は再開の場合は、推定数を入力してください。</t>
    <phoneticPr fontId="51"/>
  </si>
  <si>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51"/>
  </si>
  <si>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</si>
  <si>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51"/>
  </si>
  <si>
    <t>　(8) 従業者の氏名を記入してください。</t>
    <rPh sb="5" eb="8">
      <t>ジュウギョウシャ</t>
    </rPh>
    <rPh sb="9" eb="11">
      <t>シメイ</t>
    </rPh>
    <rPh sb="12" eb="14">
      <t>キニュウ</t>
    </rPh>
    <phoneticPr fontId="51"/>
  </si>
  <si>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51"/>
  </si>
  <si>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</si>
  <si>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51"/>
  </si>
  <si>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51"/>
  </si>
  <si>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1"/>
  </si>
  <si>
    <t>　　　 その他、特記事項欄としてもご活用ください。</t>
    <rPh sb="6" eb="7">
      <t>タ</t>
    </rPh>
    <rPh sb="8" eb="10">
      <t>トッキ</t>
    </rPh>
    <rPh sb="10" eb="12">
      <t>ジコウ</t>
    </rPh>
    <rPh sb="12" eb="13">
      <t>ラン</t>
    </rPh>
    <rPh sb="18" eb="20">
      <t>カツヨウ</t>
    </rPh>
    <phoneticPr fontId="51"/>
  </si>
  <si>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51"/>
  </si>
  <si>
    <t>　　　　○ 常勤換算方法とは、非常勤の従業者について「事業所の従業者の勤務延時間数を当該事業所において常勤の従業者が勤務すべき時間数で除することにより、</t>
    <phoneticPr fontId="51"/>
  </si>
  <si>
    <t>　　　　　常勤の従業者の員数に換算する方法」であるため、常勤の従業者については常勤換算方法によらず、実人数で計算する。</t>
    <phoneticPr fontId="51"/>
  </si>
  <si>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51"/>
  </si>
  <si>
    <t>　　　　　手入力すること。</t>
    <phoneticPr fontId="51"/>
  </si>
  <si>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51"/>
  </si>
  <si>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51"/>
  </si>
  <si>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51"/>
  </si>
  <si>
    <t>　(5) ユニットリーダーに以下の印をつけてください。</t>
    <rPh sb="14" eb="16">
      <t>イカ</t>
    </rPh>
    <rPh sb="17" eb="18">
      <t>シルシ</t>
    </rPh>
    <phoneticPr fontId="51"/>
  </si>
  <si>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51"/>
  </si>
  <si>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51"/>
  </si>
  <si>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</si>
  <si>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51"/>
  </si>
  <si>
    <t>　(10) 従業者の氏名を記入してください。</t>
    <rPh sb="6" eb="9">
      <t>ジュウギョウシャ</t>
    </rPh>
    <rPh sb="10" eb="12">
      <t>シメイ</t>
    </rPh>
    <rPh sb="13" eb="15">
      <t>キニュウ</t>
    </rPh>
    <phoneticPr fontId="51"/>
  </si>
  <si>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51"/>
  </si>
  <si>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51"/>
  </si>
  <si>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51"/>
  </si>
  <si>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1"/>
  </si>
  <si>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51"/>
  </si>
  <si>
    <t>　21行目・・・「職種」</t>
    <rPh sb="3" eb="5">
      <t>ギョウメ</t>
    </rPh>
    <rPh sb="9" eb="11">
      <t>ショクシュ</t>
    </rPh>
    <phoneticPr fontId="51"/>
  </si>
  <si>
    <t>　L列・・・「介護支援専門員」</t>
    <rPh sb="2" eb="3">
      <t>レツ</t>
    </rPh>
    <rPh sb="7" eb="9">
      <t>カイゴ</t>
    </rPh>
    <rPh sb="9" eb="11">
      <t>シエン</t>
    </rPh>
    <rPh sb="11" eb="14">
      <t>センモンイン</t>
    </rPh>
    <phoneticPr fontId="51"/>
  </si>
  <si>
    <t>　M列・・・「診療放射線技師」</t>
    <rPh sb="2" eb="3">
      <t>レツ</t>
    </rPh>
    <rPh sb="7" eb="9">
      <t>シンリョウ</t>
    </rPh>
    <rPh sb="9" eb="12">
      <t>ホウシャセン</t>
    </rPh>
    <rPh sb="12" eb="14">
      <t>ギシ</t>
    </rPh>
    <phoneticPr fontId="51"/>
  </si>
  <si>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51"/>
  </si>
  <si>
    <t xml:space="preserve">協力医療機関連携加算（Ⅰ）を算定している場合、次の要件を満たした協力医療機関であること。
①入所者の病状が急変した場合等において、医師又は看護職員が相談対応を行う体制を常時確保していること。
②当該介護医療院からの診療の求めがあった場合において、診療を行う体制を常時確保していること。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0" eb="2">
      <t>キョウリョク</t>
    </rPh>
    <rPh sb="2" eb="4">
      <t>イリョウ</t>
    </rPh>
    <rPh sb="4" eb="6">
      <t>キカン</t>
    </rPh>
    <rPh sb="6" eb="8">
      <t>レンケイ</t>
    </rPh>
    <rPh sb="8" eb="10">
      <t>カサン</t>
    </rPh>
    <rPh sb="14" eb="16">
      <t>サンテイ</t>
    </rPh>
    <rPh sb="20" eb="22">
      <t>バアイ</t>
    </rPh>
    <rPh sb="23" eb="24">
      <t>ツギ</t>
    </rPh>
    <rPh sb="25" eb="27">
      <t>ヨウケン</t>
    </rPh>
    <rPh sb="28" eb="29">
      <t>ミ</t>
    </rPh>
    <rPh sb="32" eb="34">
      <t>キョウリョク</t>
    </rPh>
    <rPh sb="34" eb="36">
      <t>イリョウ</t>
    </rPh>
    <rPh sb="36" eb="38">
      <t>キカン</t>
    </rPh>
    <rPh sb="97" eb="99">
      <t>トウガイ</t>
    </rPh>
    <rPh sb="99" eb="104">
      <t>カイゴイリョウイン</t>
    </rPh>
    <phoneticPr fontId="4"/>
  </si>
  <si>
    <t>セ　協力医療機関連携加算</t>
    <phoneticPr fontId="4"/>
  </si>
  <si>
    <t>ソ　栄養マネジメント強化加算</t>
    <rPh sb="10" eb="12">
      <t>キョウカ</t>
    </rPh>
    <phoneticPr fontId="4"/>
  </si>
  <si>
    <t>タ　経口移行加算</t>
    <phoneticPr fontId="4"/>
  </si>
  <si>
    <t>チ－１　経口維持加算（Ⅰ）</t>
    <rPh sb="4" eb="6">
      <t>ケイコウ</t>
    </rPh>
    <rPh sb="6" eb="8">
      <t>イジ</t>
    </rPh>
    <rPh sb="8" eb="10">
      <t>カサン</t>
    </rPh>
    <phoneticPr fontId="4"/>
  </si>
  <si>
    <t>チ－２　経口維持加算（Ⅱ）</t>
    <rPh sb="4" eb="6">
      <t>ケイコウ</t>
    </rPh>
    <rPh sb="6" eb="8">
      <t>イジ</t>
    </rPh>
    <rPh sb="8" eb="10">
      <t>カサン</t>
    </rPh>
    <phoneticPr fontId="4"/>
  </si>
  <si>
    <t>ツ－１　口腔衛生管理加算（Ⅰ）</t>
    <rPh sb="4" eb="5">
      <t>コウ</t>
    </rPh>
    <rPh sb="5" eb="6">
      <t>コウ</t>
    </rPh>
    <rPh sb="6" eb="8">
      <t>エイセイ</t>
    </rPh>
    <rPh sb="8" eb="10">
      <t>カンリ</t>
    </rPh>
    <rPh sb="10" eb="12">
      <t>カサン</t>
    </rPh>
    <phoneticPr fontId="4"/>
  </si>
  <si>
    <t>ツ－２　口腔衛生管理加算（Ⅱ）</t>
    <phoneticPr fontId="4"/>
  </si>
  <si>
    <t>テ　療養食加算　</t>
    <rPh sb="2" eb="4">
      <t>リョウヨウ</t>
    </rPh>
    <rPh sb="4" eb="5">
      <t>ショク</t>
    </rPh>
    <phoneticPr fontId="4"/>
  </si>
  <si>
    <t>ト　在宅復帰支援機能加算</t>
    <phoneticPr fontId="4"/>
  </si>
  <si>
    <t>特別診療費</t>
    <rPh sb="0" eb="2">
      <t>トクベツ</t>
    </rPh>
    <rPh sb="2" eb="5">
      <t>シンリョウヒ</t>
    </rPh>
    <phoneticPr fontId="4"/>
  </si>
  <si>
    <t>ヒ　安全対策体制加算</t>
    <rPh sb="2" eb="4">
      <t>アンゼン</t>
    </rPh>
    <rPh sb="4" eb="6">
      <t>タイサク</t>
    </rPh>
    <rPh sb="6" eb="10">
      <t>タイセイカサン</t>
    </rPh>
    <phoneticPr fontId="4"/>
  </si>
  <si>
    <t>フ　サービス提供体制強化加算</t>
    <rPh sb="6" eb="8">
      <t>テイキョウ</t>
    </rPh>
    <rPh sb="8" eb="10">
      <t>タイセイ</t>
    </rPh>
    <rPh sb="10" eb="12">
      <t>キョウカ</t>
    </rPh>
    <phoneticPr fontId="4"/>
  </si>
  <si>
    <t>へ　介護職員等処遇改善加算(Ⅰ)</t>
    <phoneticPr fontId="4"/>
  </si>
  <si>
    <t>ヘ―２　介護職員等処遇改善加算(Ⅱ)</t>
    <rPh sb="4" eb="6">
      <t>カイゴ</t>
    </rPh>
    <rPh sb="6" eb="8">
      <t>ショクイン</t>
    </rPh>
    <rPh sb="8" eb="9">
      <t>トウ</t>
    </rPh>
    <rPh sb="9" eb="11">
      <t>ショグウ</t>
    </rPh>
    <rPh sb="11" eb="13">
      <t>カイゼン</t>
    </rPh>
    <rPh sb="13" eb="15">
      <t>カサン</t>
    </rPh>
    <phoneticPr fontId="4"/>
  </si>
  <si>
    <t>ヘ－３　介護職員等処遇改善加算(Ⅲ)</t>
    <rPh sb="4" eb="6">
      <t>カイゴ</t>
    </rPh>
    <rPh sb="6" eb="8">
      <t>ショクイン</t>
    </rPh>
    <rPh sb="8" eb="9">
      <t>トウ</t>
    </rPh>
    <rPh sb="9" eb="11">
      <t>ショグウ</t>
    </rPh>
    <rPh sb="11" eb="13">
      <t>カイゼン</t>
    </rPh>
    <rPh sb="13" eb="15">
      <t>カサン</t>
    </rPh>
    <phoneticPr fontId="4"/>
  </si>
  <si>
    <t>ヘ－４　介護職員等処遇改善加算(Ⅳ)</t>
    <phoneticPr fontId="4"/>
  </si>
  <si>
    <t>ホ　送迎加算（（介護予防）短期入所療養介護）</t>
    <rPh sb="2" eb="4">
      <t>ソウゲイ</t>
    </rPh>
    <rPh sb="4" eb="6">
      <t>カサン</t>
    </rPh>
    <rPh sb="8" eb="10">
      <t>カイゴ</t>
    </rPh>
    <rPh sb="10" eb="12">
      <t>ヨボウ</t>
    </rPh>
    <rPh sb="13" eb="15">
      <t>タンキ</t>
    </rPh>
    <rPh sb="15" eb="17">
      <t>ニュウショ</t>
    </rPh>
    <rPh sb="17" eb="19">
      <t>リョウヨウ</t>
    </rPh>
    <rPh sb="19" eb="21">
      <t>カイゴ</t>
    </rPh>
    <phoneticPr fontId="4"/>
  </si>
  <si>
    <t>マ　緊急短期入所受入加算（短期入所療養介護）</t>
    <rPh sb="2" eb="4">
      <t>キンキュウ</t>
    </rPh>
    <rPh sb="4" eb="6">
      <t>タンキ</t>
    </rPh>
    <rPh sb="6" eb="8">
      <t>ニュウショ</t>
    </rPh>
    <rPh sb="8" eb="10">
      <t>ウケイレ</t>
    </rPh>
    <rPh sb="10" eb="12">
      <t>カサン</t>
    </rPh>
    <phoneticPr fontId="4"/>
  </si>
  <si>
    <t>ミ　その他　算定を行った加算（加算名に「○」）</t>
    <rPh sb="4" eb="5">
      <t>タ</t>
    </rPh>
    <rPh sb="6" eb="8">
      <t>サンテイ</t>
    </rPh>
    <rPh sb="9" eb="10">
      <t>オコナ</t>
    </rPh>
    <rPh sb="12" eb="14">
      <t>カサン</t>
    </rPh>
    <rPh sb="15" eb="17">
      <t>カサン</t>
    </rPh>
    <rPh sb="17" eb="18">
      <t>メイ</t>
    </rPh>
    <phoneticPr fontId="4"/>
  </si>
  <si>
    <t>ア　定員超過による減算</t>
    <phoneticPr fontId="4"/>
  </si>
  <si>
    <t>イ　人員欠如による減算　</t>
    <rPh sb="2" eb="4">
      <t>ジンイン</t>
    </rPh>
    <rPh sb="4" eb="6">
      <t>ケツジョ</t>
    </rPh>
    <rPh sb="9" eb="11">
      <t>ゲンサン</t>
    </rPh>
    <phoneticPr fontId="4"/>
  </si>
  <si>
    <t>ウ　高齢者虐待防止措置未実施減算</t>
    <phoneticPr fontId="4"/>
  </si>
  <si>
    <t>エ　業務継続計画未策定減算</t>
    <phoneticPr fontId="4"/>
  </si>
  <si>
    <t>オ　身体拘束未実施減算</t>
    <phoneticPr fontId="4"/>
  </si>
  <si>
    <t>キ　安全管理体制未実施減算</t>
    <rPh sb="2" eb="8">
      <t>アンゼンカンリタイセイ</t>
    </rPh>
    <rPh sb="8" eb="11">
      <t>ミジッシ</t>
    </rPh>
    <rPh sb="11" eb="13">
      <t>ゲンサン</t>
    </rPh>
    <phoneticPr fontId="4"/>
  </si>
  <si>
    <t>カ　療養環境減算</t>
    <rPh sb="2" eb="4">
      <t>リョウヨウ</t>
    </rPh>
    <rPh sb="4" eb="6">
      <t>カンキョウ</t>
    </rPh>
    <rPh sb="6" eb="8">
      <t>ゲンサン</t>
    </rPh>
    <phoneticPr fontId="4"/>
  </si>
  <si>
    <t>ウ　栄養管理に係る減算</t>
    <rPh sb="2" eb="4">
      <t>エイヨウ</t>
    </rPh>
    <rPh sb="4" eb="6">
      <t>カンリ</t>
    </rPh>
    <rPh sb="7" eb="8">
      <t>カカ</t>
    </rPh>
    <rPh sb="9" eb="11">
      <t>ゲンサン</t>
    </rPh>
    <phoneticPr fontId="4"/>
  </si>
  <si>
    <t>　キャリアパス要件Ⅴ（介護福祉士等の配置要件）として、サービス種類ごとに「サービス提供体制強化加算」、「特定事業所加算」、「入居継続支援加算」又は「日常生活支援加算」の各区分の届出を行っている</t>
    <rPh sb="7" eb="9">
      <t>ヨウケン</t>
    </rPh>
    <rPh sb="11" eb="13">
      <t>カイゴ</t>
    </rPh>
    <rPh sb="13" eb="16">
      <t>フクシシ</t>
    </rPh>
    <rPh sb="16" eb="17">
      <t>トウ</t>
    </rPh>
    <rPh sb="18" eb="20">
      <t>ハイチ</t>
    </rPh>
    <rPh sb="20" eb="22">
      <t>ヨウケン</t>
    </rPh>
    <rPh sb="31" eb="33">
      <t>シュルイ</t>
    </rPh>
    <rPh sb="41" eb="43">
      <t>テイキョウ</t>
    </rPh>
    <rPh sb="43" eb="45">
      <t>タイセイ</t>
    </rPh>
    <rPh sb="45" eb="47">
      <t>キョウカ</t>
    </rPh>
    <rPh sb="47" eb="49">
      <t>カサン</t>
    </rPh>
    <rPh sb="52" eb="54">
      <t>トクテイ</t>
    </rPh>
    <rPh sb="54" eb="57">
      <t>ジギョウショ</t>
    </rPh>
    <rPh sb="57" eb="59">
      <t>カサン</t>
    </rPh>
    <rPh sb="62" eb="64">
      <t>ニュウキョ</t>
    </rPh>
    <rPh sb="64" eb="66">
      <t>ケイゾク</t>
    </rPh>
    <rPh sb="66" eb="68">
      <t>シエン</t>
    </rPh>
    <rPh sb="68" eb="70">
      <t>カサン</t>
    </rPh>
    <rPh sb="71" eb="72">
      <t>マタ</t>
    </rPh>
    <rPh sb="74" eb="76">
      <t>ニチジョウ</t>
    </rPh>
    <rPh sb="76" eb="78">
      <t>セイカツ</t>
    </rPh>
    <rPh sb="78" eb="80">
      <t>シエン</t>
    </rPh>
    <rPh sb="80" eb="82">
      <t>カサン</t>
    </rPh>
    <rPh sb="84" eb="85">
      <t>カク</t>
    </rPh>
    <rPh sb="85" eb="87">
      <t>クブン</t>
    </rPh>
    <rPh sb="88" eb="90">
      <t>トドケデ</t>
    </rPh>
    <rPh sb="91" eb="92">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</si>
</sst>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h:mm;@"/>
    <numFmt numFmtId="177" formatCode="0.0"/>
    <numFmt numFmtId="178" formatCode="#,##0.0&quot;人&quot;"/>
    <numFmt numFmtId="179" formatCode="#,##0&quot;人&quot;"/>
    <numFmt numFmtId="180" formatCode="#,##0.0#"/>
    <numFmt numFmtId="181" formatCode="#,##0.##"/>
  </numFmts>
  <fonts count="88"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9.65"/>
      <name val="ＭＳ Ｐゴシック"/>
      <family val="3"/>
      <charset val="128"/>
    </font>
    <font>
      <sz val="9"/>
      <name val="ＭＳ Ｐゴシック"/>
      <family val="3"/>
      <charset val="128"/>
    </font>
    <font>
      <sz val="10"/>
      <name val="ＭＳ Ｐ明朝"/>
      <family val="1"/>
      <charset val="128"/>
    </font>
    <font>
      <sz val="11"/>
      <name val="ＭＳ Ｐゴシック"/>
      <family val="3"/>
      <charset val="128"/>
    </font>
    <font>
      <b/>
      <sz val="11"/>
      <name val="ＭＳ Ｐゴシック"/>
      <family val="3"/>
      <charset val="128"/>
    </font>
    <font>
      <sz val="11"/>
      <name val="ＭＳ Ｐ明朝"/>
      <family val="1"/>
      <charset val="128"/>
    </font>
    <font>
      <sz val="12"/>
      <name val="ＭＳ Ｐゴシック"/>
      <family val="3"/>
      <charset val="128"/>
    </font>
    <font>
      <sz val="10.5"/>
      <name val="ＭＳ Ｐゴシック"/>
      <family val="3"/>
      <charset val="128"/>
    </font>
    <font>
      <sz val="10"/>
      <name val="ＭＳ Ｐゴシック"/>
      <family val="3"/>
      <charset val="128"/>
    </font>
    <font>
      <b/>
      <sz val="12"/>
      <name val="ＭＳ Ｐゴシック"/>
      <family val="3"/>
      <charset val="128"/>
    </font>
    <font>
      <b/>
      <sz val="10"/>
      <name val="ＭＳ Ｐゴシック"/>
      <family val="3"/>
      <charset val="128"/>
    </font>
    <font>
      <b/>
      <sz val="11"/>
      <name val="ＭＳ Ｐ明朝"/>
      <family val="1"/>
      <charset val="128"/>
    </font>
    <font>
      <sz val="9"/>
      <name val="ＭＳ Ｐ明朝"/>
      <family val="1"/>
      <charset val="128"/>
    </font>
    <font>
      <sz val="8"/>
      <name val="ＭＳ Ｐ明朝"/>
      <family val="1"/>
      <charset val="128"/>
    </font>
    <font>
      <u/>
      <sz val="9"/>
      <name val="ＭＳ Ｐ明朝"/>
      <family val="1"/>
      <charset val="128"/>
    </font>
    <font>
      <sz val="6"/>
      <name val="ＭＳ Ｐゴシック"/>
      <family val="3"/>
      <charset val="128"/>
    </font>
    <font>
      <b/>
      <u/>
      <sz val="11"/>
      <name val="ＭＳ Ｐゴシック"/>
      <family val="3"/>
      <charset val="128"/>
    </font>
    <font>
      <sz val="14"/>
      <name val="ＭＳ Ｐゴシック"/>
      <family val="3"/>
      <charset val="128"/>
    </font>
    <font>
      <sz val="10.5"/>
      <name val="ＭＳ Ｐ明朝"/>
      <family val="1"/>
      <charset val="128"/>
    </font>
    <font>
      <b/>
      <sz val="12"/>
      <name val="ＭＳ Ｐ明朝"/>
      <family val="1"/>
      <charset val="128"/>
    </font>
    <font>
      <b/>
      <sz val="10.5"/>
      <color indexed="9"/>
      <name val="ＭＳ Ｐ明朝"/>
      <family val="1"/>
      <charset val="128"/>
    </font>
    <font>
      <sz val="6"/>
      <name val="ＭＳ Ｐ明朝"/>
      <family val="1"/>
      <charset val="128"/>
    </font>
    <font>
      <sz val="9"/>
      <color indexed="10"/>
      <name val="ＭＳ Ｐ明朝"/>
      <family val="1"/>
      <charset val="128"/>
    </font>
    <font>
      <sz val="14"/>
      <name val="ＭＳ Ｐ明朝"/>
      <family val="1"/>
      <charset val="128"/>
    </font>
    <font>
      <b/>
      <sz val="10.5"/>
      <color indexed="9"/>
      <name val="ＭＳ Ｐゴシック"/>
      <family val="3"/>
      <charset val="128"/>
    </font>
    <font>
      <u/>
      <sz val="10"/>
      <name val="ＭＳ Ｐゴシック"/>
      <family val="3"/>
      <charset val="128"/>
    </font>
    <font>
      <b/>
      <sz val="23.5"/>
      <name val="ＭＳ Ｐゴシック"/>
      <family val="3"/>
      <charset val="128"/>
    </font>
    <font>
      <sz val="13.5"/>
      <name val="ＭＳ Ｐゴシック"/>
      <family val="3"/>
      <charset val="128"/>
    </font>
    <font>
      <sz val="11"/>
      <color indexed="12"/>
      <name val="ＭＳ Ｐ明朝"/>
      <family val="1"/>
      <charset val="128"/>
    </font>
    <font>
      <sz val="9"/>
      <color indexed="12"/>
      <name val="ＭＳ Ｐゴシック"/>
      <family val="3"/>
      <charset val="128"/>
    </font>
    <font>
      <sz val="10.5"/>
      <name val="ＭＳ 明朝"/>
      <family val="1"/>
      <charset val="128"/>
    </font>
    <font>
      <sz val="10"/>
      <name val="ＭＳ 明朝"/>
      <family val="1"/>
      <charset val="128"/>
    </font>
    <font>
      <sz val="20"/>
      <name val="ＭＳ ゴシック"/>
      <family val="3"/>
      <charset val="128"/>
    </font>
    <font>
      <sz val="10"/>
      <name val="ＭＳ ゴシック"/>
      <family val="3"/>
      <charset val="128"/>
    </font>
    <font>
      <sz val="10.5"/>
      <name val="ＭＳ ゴシック"/>
      <family val="3"/>
      <charset val="128"/>
    </font>
    <font>
      <b/>
      <sz val="16"/>
      <name val="ＭＳ 明朝"/>
      <family val="1"/>
      <charset val="128"/>
    </font>
    <font>
      <sz val="9"/>
      <name val="ＭＳ 明朝"/>
      <family val="1"/>
      <charset val="128"/>
    </font>
    <font>
      <b/>
      <sz val="9"/>
      <name val="ＭＳ Ｐゴシック"/>
      <family val="3"/>
      <charset val="128"/>
    </font>
    <font>
      <u/>
      <sz val="10.5"/>
      <name val="ＭＳ Ｐ明朝"/>
      <family val="1"/>
      <charset val="128"/>
    </font>
    <font>
      <b/>
      <u/>
      <sz val="11"/>
      <name val="ＭＳ Ｐ明朝"/>
      <family val="1"/>
      <charset val="128"/>
    </font>
    <font>
      <b/>
      <u/>
      <sz val="12"/>
      <name val="ＭＳ Ｐ明朝"/>
      <family val="1"/>
      <charset val="128"/>
    </font>
    <font>
      <sz val="11"/>
      <name val="ＭＳ Ｐゴシック"/>
      <family val="3"/>
      <charset val="128"/>
      <scheme val="minor"/>
    </font>
    <font>
      <b/>
      <sz val="9"/>
      <color rgb="FFFF0000"/>
      <name val="ＭＳ Ｐゴシック"/>
      <family val="3"/>
      <charset val="128"/>
    </font>
    <font>
      <sz val="9"/>
      <color rgb="FFFF0000"/>
      <name val="ＭＳ Ｐゴシック"/>
      <family val="3"/>
      <charset val="128"/>
    </font>
    <font>
      <sz val="16"/>
      <name val="HGSｺﾞｼｯｸM"/>
      <family val="3"/>
      <charset val="128"/>
    </font>
    <font>
      <b/>
      <sz val="16"/>
      <name val="HGSｺﾞｼｯｸM"/>
      <family val="3"/>
      <charset val="128"/>
    </font>
    <font>
      <sz val="6"/>
      <name val="ＭＳ Ｐゴシック"/>
      <family val="2"/>
      <charset val="128"/>
      <scheme val="minor"/>
    </font>
    <font>
      <b/>
      <sz val="14"/>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sz val="11"/>
      <name val="HGSｺﾞｼｯｸM"/>
      <family val="3"/>
      <charset val="128"/>
    </font>
    <font>
      <b/>
      <sz val="16"/>
      <name val="ＭＳ Ｐゴシック"/>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2"/>
      <name val="ＭＳ Ｐゴシック"/>
      <family val="3"/>
      <charset val="128"/>
      <scheme val="minor"/>
    </font>
    <font>
      <sz val="12"/>
      <color theme="1"/>
      <name val="ＭＳ Ｐゴシック"/>
      <family val="3"/>
      <charset val="128"/>
      <scheme val="minor"/>
    </font>
    <font>
      <sz val="11"/>
      <color rgb="FFFF0000"/>
      <name val="ＭＳ Ｐ明朝"/>
      <family val="1"/>
      <charset val="128"/>
    </font>
    <font>
      <sz val="11"/>
      <color theme="1"/>
      <name val="ＭＳ Ｐ明朝"/>
      <family val="1"/>
      <charset val="128"/>
    </font>
    <font>
      <b/>
      <sz val="11"/>
      <color theme="1"/>
      <name val="ＭＳ Ｐゴシック"/>
      <family val="3"/>
      <charset val="128"/>
    </font>
    <font>
      <sz val="10.5"/>
      <color theme="1"/>
      <name val="ＭＳ Ｐ明朝"/>
      <family val="1"/>
      <charset val="128"/>
    </font>
    <font>
      <sz val="9"/>
      <color theme="1"/>
      <name val="ＭＳ Ｐゴシック"/>
      <family val="3"/>
      <charset val="128"/>
    </font>
    <font>
      <sz val="10.5"/>
      <color theme="1"/>
      <name val="ＭＳ Ｐゴシック"/>
      <family val="3"/>
      <charset val="128"/>
    </font>
    <font>
      <b/>
      <sz val="10"/>
      <color theme="1"/>
      <name val="ＭＳ ゴシック"/>
      <family val="3"/>
      <charset val="128"/>
    </font>
    <font>
      <sz val="10"/>
      <color theme="1"/>
      <name val="ＭＳ ゴシック"/>
      <family val="3"/>
      <charset val="128"/>
    </font>
    <font>
      <sz val="10"/>
      <color theme="1"/>
      <name val="ＭＳ Ｐ明朝"/>
      <family val="1"/>
      <charset val="128"/>
    </font>
    <font>
      <b/>
      <u/>
      <sz val="10"/>
      <color theme="1"/>
      <name val="ＭＳ 明朝"/>
      <family val="1"/>
      <charset val="128"/>
    </font>
    <font>
      <b/>
      <sz val="10"/>
      <color theme="1"/>
      <name val="ＭＳ 明朝"/>
      <family val="1"/>
      <charset val="128"/>
    </font>
    <font>
      <u/>
      <sz val="10"/>
      <name val="ＭＳ Ｐ明朝"/>
      <family val="1"/>
      <charset val="128"/>
    </font>
    <font>
      <b/>
      <u/>
      <sz val="10"/>
      <name val="ＭＳ 明朝"/>
      <family val="1"/>
      <charset val="128"/>
    </font>
    <font>
      <b/>
      <sz val="10"/>
      <name val="ＭＳ 明朝"/>
      <family val="1"/>
      <charset val="128"/>
    </font>
    <font>
      <b/>
      <sz val="10"/>
      <name val="ＭＳ ゴシック"/>
      <family val="3"/>
      <charset val="128"/>
    </font>
    <font>
      <sz val="10"/>
      <color theme="1"/>
      <name val="ＭＳ 明朝"/>
      <family val="1"/>
      <charset val="128"/>
    </font>
    <font>
      <b/>
      <sz val="11"/>
      <color theme="1"/>
      <name val="ＭＳ 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1"/>
      <color rgb="FF000000"/>
      <name val="ＭＳ Ｐゴシック"/>
      <family val="3"/>
      <charset val="128"/>
      <scheme val="minor"/>
    </font>
    <font>
      <sz val="11"/>
      <color rgb="FF000000"/>
      <name val="Calibri"/>
      <family val="2"/>
    </font>
    <font>
      <sz val="12"/>
      <color theme="1"/>
      <name val="ＭＳ Ｐゴシック"/>
      <family val="2"/>
      <charset val="128"/>
      <scheme val="minor"/>
    </font>
  </fonts>
  <fills count="6">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s>
  <borders count="172">
    <border>
      <left/>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dotted">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top/>
      <bottom style="medium">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tted">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ashDotDot">
        <color indexed="8"/>
      </left>
      <right/>
      <top style="dashDotDot">
        <color indexed="8"/>
      </top>
      <bottom/>
      <diagonal/>
    </border>
    <border>
      <left/>
      <right/>
      <top style="dashDotDot">
        <color indexed="8"/>
      </top>
      <bottom/>
      <diagonal/>
    </border>
    <border>
      <left/>
      <right style="dashDotDot">
        <color indexed="8"/>
      </right>
      <top style="dashDotDot">
        <color indexed="8"/>
      </top>
      <bottom/>
      <diagonal/>
    </border>
    <border>
      <left style="dashDotDot">
        <color indexed="8"/>
      </left>
      <right/>
      <top/>
      <bottom style="dashDotDot">
        <color indexed="8"/>
      </bottom>
      <diagonal/>
    </border>
    <border>
      <left/>
      <right/>
      <top/>
      <bottom style="dashDotDot">
        <color indexed="8"/>
      </bottom>
      <diagonal/>
    </border>
    <border>
      <left/>
      <right style="dashDotDot">
        <color indexed="8"/>
      </right>
      <top/>
      <bottom style="dashDotDot">
        <color indexed="8"/>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medium">
        <color indexed="64"/>
      </top>
      <bottom/>
      <diagonal/>
    </border>
    <border>
      <left/>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6">
    <xf numFmtId="0" fontId="0" fillId="0" borderId="0"/>
    <xf numFmtId="38" fontId="3"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261">
    <xf numFmtId="0" fontId="0" fillId="0" borderId="0" xfId="0"/>
    <xf numFmtId="0" fontId="9" fillId="0" borderId="0" xfId="0" applyFont="1" applyAlignment="1">
      <alignment vertical="center"/>
    </xf>
    <xf numFmtId="0" fontId="25" fillId="0" borderId="0" xfId="0" applyFont="1" applyAlignment="1">
      <alignment horizontal="center"/>
    </xf>
    <xf numFmtId="0" fontId="23" fillId="0" borderId="0" xfId="0" applyFont="1"/>
    <xf numFmtId="0" fontId="29" fillId="0" borderId="0" xfId="0" applyFont="1" applyAlignment="1">
      <alignment horizontal="center"/>
    </xf>
    <xf numFmtId="0" fontId="10" fillId="0" borderId="25" xfId="0" applyFont="1" applyBorder="1" applyAlignment="1">
      <alignment vertical="center" wrapText="1"/>
    </xf>
    <xf numFmtId="0" fontId="23" fillId="0" borderId="25" xfId="0" applyFont="1" applyBorder="1" applyAlignment="1">
      <alignment vertical="center" wrapText="1"/>
    </xf>
    <xf numFmtId="0" fontId="10" fillId="0" borderId="26" xfId="0" applyFont="1" applyBorder="1" applyAlignment="1">
      <alignment vertical="center" wrapText="1"/>
    </xf>
    <xf numFmtId="0" fontId="10" fillId="0" borderId="1" xfId="0" applyFont="1" applyBorder="1" applyAlignment="1">
      <alignment vertical="center" wrapText="1"/>
    </xf>
    <xf numFmtId="0" fontId="23" fillId="0" borderId="1" xfId="0" applyFont="1" applyBorder="1" applyAlignment="1">
      <alignment vertical="center" wrapText="1"/>
    </xf>
    <xf numFmtId="0" fontId="23" fillId="0" borderId="27" xfId="0" applyFont="1" applyBorder="1" applyAlignment="1">
      <alignment vertical="center" wrapText="1"/>
    </xf>
    <xf numFmtId="0" fontId="10" fillId="0" borderId="28" xfId="0" applyFont="1" applyBorder="1" applyAlignment="1">
      <alignment vertical="center" wrapText="1"/>
    </xf>
    <xf numFmtId="0" fontId="10" fillId="0" borderId="0" xfId="0" applyFont="1" applyAlignment="1">
      <alignment vertical="center" wrapText="1"/>
    </xf>
    <xf numFmtId="0" fontId="23" fillId="0" borderId="0" xfId="0" applyFont="1" applyAlignment="1">
      <alignment vertical="center" wrapText="1"/>
    </xf>
    <xf numFmtId="0" fontId="23" fillId="0" borderId="29" xfId="0" applyFont="1" applyBorder="1" applyAlignment="1">
      <alignment vertical="center" wrapText="1"/>
    </xf>
    <xf numFmtId="0" fontId="23" fillId="0" borderId="19" xfId="0" applyFont="1" applyBorder="1" applyAlignment="1">
      <alignment vertical="center" wrapText="1"/>
    </xf>
    <xf numFmtId="0" fontId="8" fillId="0" borderId="0" xfId="0" applyFont="1" applyAlignment="1">
      <alignment vertical="center"/>
    </xf>
    <xf numFmtId="0" fontId="7" fillId="0" borderId="1" xfId="0" applyFont="1" applyBorder="1" applyAlignment="1">
      <alignment horizontal="center" vertical="center"/>
    </xf>
    <xf numFmtId="0" fontId="12" fillId="0" borderId="0" xfId="0" applyFont="1"/>
    <xf numFmtId="0" fontId="5" fillId="0" borderId="25"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left" vertical="center"/>
    </xf>
    <xf numFmtId="0" fontId="12" fillId="0" borderId="25" xfId="0" applyFont="1" applyBorder="1"/>
    <xf numFmtId="0" fontId="12" fillId="0" borderId="27" xfId="0" applyFont="1" applyBorder="1"/>
    <xf numFmtId="0" fontId="12" fillId="0" borderId="28" xfId="0" applyFont="1" applyBorder="1" applyAlignment="1">
      <alignment horizontal="left" vertical="center"/>
    </xf>
    <xf numFmtId="0" fontId="12" fillId="0" borderId="0" xfId="0" applyFont="1" applyAlignment="1">
      <alignment horizontal="left" vertical="center"/>
    </xf>
    <xf numFmtId="0" fontId="5" fillId="0" borderId="0" xfId="0" applyFont="1" applyAlignment="1">
      <alignment horizontal="left" vertical="center"/>
    </xf>
    <xf numFmtId="0" fontId="5" fillId="0" borderId="31" xfId="0" applyFont="1" applyBorder="1" applyAlignment="1">
      <alignment horizontal="left" vertical="center"/>
    </xf>
    <xf numFmtId="0" fontId="12" fillId="0" borderId="0" xfId="0" applyFont="1" applyAlignment="1">
      <alignment horizontal="left"/>
    </xf>
    <xf numFmtId="0" fontId="12" fillId="0" borderId="29" xfId="0" applyFont="1" applyBorder="1" applyAlignment="1">
      <alignment horizontal="left"/>
    </xf>
    <xf numFmtId="0" fontId="8"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0" borderId="26" xfId="0" applyFont="1" applyBorder="1" applyAlignment="1">
      <alignment vertical="center"/>
    </xf>
    <xf numFmtId="0" fontId="12" fillId="0" borderId="1" xfId="0" applyFont="1" applyBorder="1" applyAlignment="1">
      <alignment vertical="center"/>
    </xf>
    <xf numFmtId="0" fontId="12" fillId="0" borderId="32" xfId="0" applyFont="1" applyBorder="1" applyAlignment="1">
      <alignment vertical="center"/>
    </xf>
    <xf numFmtId="0" fontId="12" fillId="0" borderId="1" xfId="0" applyFont="1" applyBorder="1"/>
    <xf numFmtId="0" fontId="12" fillId="0" borderId="19" xfId="0" applyFont="1" applyBorder="1"/>
    <xf numFmtId="0" fontId="13" fillId="0" borderId="0" xfId="0" applyFont="1" applyAlignment="1">
      <alignment vertical="center"/>
    </xf>
    <xf numFmtId="0" fontId="14" fillId="0" borderId="0" xfId="0" applyFont="1" applyAlignment="1">
      <alignment vertical="center"/>
    </xf>
    <xf numFmtId="0" fontId="8" fillId="0" borderId="0" xfId="0" applyFont="1"/>
    <xf numFmtId="0" fontId="10" fillId="0" borderId="0" xfId="0" applyFont="1"/>
    <xf numFmtId="0" fontId="6" fillId="0" borderId="25" xfId="0" applyFont="1" applyBorder="1" applyAlignment="1">
      <alignment horizontal="center" vertical="center"/>
    </xf>
    <xf numFmtId="0" fontId="8" fillId="0" borderId="25" xfId="0" applyFont="1" applyBorder="1" applyAlignment="1">
      <alignment horizontal="center" vertical="center"/>
    </xf>
    <xf numFmtId="0" fontId="12" fillId="0" borderId="29" xfId="0" applyFont="1" applyBorder="1" applyAlignment="1">
      <alignment vertical="center"/>
    </xf>
    <xf numFmtId="0" fontId="13" fillId="0" borderId="0" xfId="0" applyFont="1" applyAlignment="1">
      <alignment horizontal="center" vertical="center"/>
    </xf>
    <xf numFmtId="0" fontId="12" fillId="0" borderId="19" xfId="0" applyFont="1" applyBorder="1" applyAlignment="1">
      <alignment vertical="center"/>
    </xf>
    <xf numFmtId="0" fontId="13" fillId="0" borderId="28" xfId="0" applyFont="1" applyBorder="1" applyAlignment="1">
      <alignment horizontal="left" vertical="center"/>
    </xf>
    <xf numFmtId="0" fontId="13" fillId="0" borderId="0" xfId="0" applyFont="1" applyAlignment="1">
      <alignment horizontal="left" vertical="center"/>
    </xf>
    <xf numFmtId="0" fontId="13" fillId="0" borderId="29" xfId="0" applyFont="1" applyBorder="1" applyAlignment="1">
      <alignment horizontal="left" vertical="center"/>
    </xf>
    <xf numFmtId="0" fontId="12" fillId="0" borderId="28" xfId="0" applyFont="1" applyBorder="1" applyAlignment="1">
      <alignment horizontal="center" vertical="center"/>
    </xf>
    <xf numFmtId="0" fontId="12" fillId="0" borderId="33" xfId="0" applyFont="1" applyBorder="1" applyAlignment="1">
      <alignment vertical="center"/>
    </xf>
    <xf numFmtId="0" fontId="12" fillId="0" borderId="25" xfId="0" applyFont="1" applyBorder="1" applyAlignment="1">
      <alignment horizontal="center" vertical="center"/>
    </xf>
    <xf numFmtId="0" fontId="12" fillId="0" borderId="27" xfId="0" applyFont="1" applyBorder="1" applyAlignment="1">
      <alignment horizontal="left" vertical="center"/>
    </xf>
    <xf numFmtId="41" fontId="11" fillId="0" borderId="25" xfId="0" applyNumberFormat="1" applyFont="1" applyBorder="1" applyAlignment="1">
      <alignment vertical="center"/>
    </xf>
    <xf numFmtId="0" fontId="12" fillId="0" borderId="25" xfId="0" applyFont="1" applyBorder="1" applyAlignment="1">
      <alignment vertical="center"/>
    </xf>
    <xf numFmtId="41" fontId="11" fillId="0" borderId="1" xfId="0" applyNumberFormat="1" applyFont="1" applyBorder="1" applyAlignment="1">
      <alignment vertical="center"/>
    </xf>
    <xf numFmtId="0" fontId="8" fillId="0" borderId="0" xfId="0" applyFont="1" applyAlignment="1">
      <alignment vertical="center" wrapText="1"/>
    </xf>
    <xf numFmtId="0" fontId="12" fillId="0" borderId="29" xfId="0" applyFont="1" applyBorder="1" applyAlignment="1">
      <alignment horizontal="center" vertical="center"/>
    </xf>
    <xf numFmtId="0" fontId="13" fillId="0" borderId="29" xfId="0" applyFont="1" applyBorder="1" applyAlignment="1">
      <alignment vertical="center"/>
    </xf>
    <xf numFmtId="0" fontId="13" fillId="0" borderId="26" xfId="0" applyFont="1" applyBorder="1" applyAlignment="1">
      <alignment vertical="center"/>
    </xf>
    <xf numFmtId="0" fontId="13" fillId="0" borderId="1" xfId="0" applyFont="1" applyBorder="1" applyAlignment="1">
      <alignment vertical="center"/>
    </xf>
    <xf numFmtId="0" fontId="8" fillId="0" borderId="1" xfId="0" applyFont="1" applyBorder="1" applyAlignment="1">
      <alignment vertical="center"/>
    </xf>
    <xf numFmtId="0" fontId="13" fillId="0" borderId="25" xfId="0" applyFont="1" applyBorder="1" applyAlignment="1">
      <alignment vertical="center"/>
    </xf>
    <xf numFmtId="0" fontId="10" fillId="0" borderId="0" xfId="0" applyFont="1" applyAlignment="1">
      <alignment horizontal="left" vertical="top" wrapText="1"/>
    </xf>
    <xf numFmtId="0" fontId="13" fillId="0" borderId="28" xfId="0" applyFont="1" applyBorder="1" applyAlignment="1">
      <alignment vertical="center" wrapText="1"/>
    </xf>
    <xf numFmtId="0" fontId="12" fillId="0" borderId="26" xfId="0" applyFont="1" applyBorder="1"/>
    <xf numFmtId="0" fontId="12" fillId="0" borderId="1" xfId="0" applyFont="1" applyBorder="1" applyAlignment="1">
      <alignment horizontal="center" vertical="center"/>
    </xf>
    <xf numFmtId="0" fontId="12" fillId="0" borderId="19" xfId="0" applyFont="1" applyBorder="1" applyAlignment="1">
      <alignment horizontal="center" vertical="center"/>
    </xf>
    <xf numFmtId="0" fontId="12" fillId="0" borderId="26" xfId="0" applyFont="1" applyBorder="1" applyAlignment="1">
      <alignment horizontal="center" vertical="center"/>
    </xf>
    <xf numFmtId="176" fontId="11" fillId="0" borderId="25" xfId="0" applyNumberFormat="1" applyFont="1" applyBorder="1" applyAlignment="1">
      <alignment vertical="center"/>
    </xf>
    <xf numFmtId="0" fontId="23" fillId="0" borderId="0" xfId="0" applyFont="1" applyAlignment="1">
      <alignment vertical="center"/>
    </xf>
    <xf numFmtId="0" fontId="16" fillId="0" borderId="0" xfId="0" applyFont="1" applyAlignment="1">
      <alignment vertical="center"/>
    </xf>
    <xf numFmtId="0" fontId="30" fillId="0" borderId="0" xfId="0" applyFont="1" applyAlignment="1">
      <alignment vertical="center"/>
    </xf>
    <xf numFmtId="0" fontId="16" fillId="0" borderId="0" xfId="0" applyFont="1"/>
    <xf numFmtId="0" fontId="10" fillId="0" borderId="26" xfId="0" applyFont="1" applyBorder="1" applyAlignment="1">
      <alignment horizontal="center" vertical="center"/>
    </xf>
    <xf numFmtId="0" fontId="10" fillId="0" borderId="1" xfId="0" applyFont="1" applyBorder="1" applyAlignment="1">
      <alignment horizontal="center" vertical="center"/>
    </xf>
    <xf numFmtId="0" fontId="10" fillId="0" borderId="19" xfId="0" applyFont="1" applyBorder="1" applyAlignment="1">
      <alignment horizontal="center" vertical="center"/>
    </xf>
    <xf numFmtId="0" fontId="7" fillId="0" borderId="0" xfId="0" applyFont="1" applyAlignment="1">
      <alignment horizontal="center" vertical="center"/>
    </xf>
    <xf numFmtId="0" fontId="10" fillId="0" borderId="28" xfId="0" applyFont="1" applyBorder="1" applyAlignment="1">
      <alignment horizontal="center" vertical="center"/>
    </xf>
    <xf numFmtId="0" fontId="10" fillId="0" borderId="0" xfId="0" applyFont="1" applyAlignment="1">
      <alignment horizontal="center" vertical="center"/>
    </xf>
    <xf numFmtId="0" fontId="10" fillId="0" borderId="29" xfId="0" applyFont="1" applyBorder="1" applyAlignment="1">
      <alignment horizontal="center" vertical="center"/>
    </xf>
    <xf numFmtId="0" fontId="10" fillId="0" borderId="25" xfId="0" applyFont="1" applyBorder="1" applyAlignment="1">
      <alignment horizontal="left" vertical="center" wrapText="1"/>
    </xf>
    <xf numFmtId="0" fontId="10" fillId="0" borderId="1" xfId="0" applyFont="1" applyBorder="1" applyAlignment="1">
      <alignment horizontal="left" vertical="center" wrapText="1"/>
    </xf>
    <xf numFmtId="0" fontId="10" fillId="0" borderId="0" xfId="0" applyFont="1" applyAlignment="1">
      <alignment horizontal="right"/>
    </xf>
    <xf numFmtId="0" fontId="13" fillId="0" borderId="0" xfId="0" applyFont="1" applyAlignment="1">
      <alignment vertical="center" wrapText="1"/>
    </xf>
    <xf numFmtId="0" fontId="7" fillId="0" borderId="0" xfId="0" applyFont="1" applyAlignment="1">
      <alignment vertical="center" wrapText="1"/>
    </xf>
    <xf numFmtId="0" fontId="10" fillId="0" borderId="0" xfId="0" applyFont="1" applyAlignment="1">
      <alignment horizontal="left" vertical="center" wrapText="1"/>
    </xf>
    <xf numFmtId="0" fontId="10" fillId="0" borderId="28" xfId="0" applyFont="1" applyBorder="1" applyAlignment="1">
      <alignment horizontal="left" vertical="center" wrapText="1"/>
    </xf>
    <xf numFmtId="0" fontId="23" fillId="0" borderId="25" xfId="0" applyFont="1" applyBorder="1" applyAlignment="1">
      <alignment horizontal="center" vertical="center"/>
    </xf>
    <xf numFmtId="0" fontId="23" fillId="0" borderId="0" xfId="0" applyFont="1" applyAlignment="1">
      <alignment horizontal="center" vertical="center"/>
    </xf>
    <xf numFmtId="0" fontId="16" fillId="0" borderId="0" xfId="0" applyFont="1" applyAlignment="1">
      <alignment vertical="center" wrapText="1"/>
    </xf>
    <xf numFmtId="0" fontId="10" fillId="0" borderId="25" xfId="0" applyFont="1" applyBorder="1" applyAlignment="1">
      <alignment vertical="top" wrapText="1"/>
    </xf>
    <xf numFmtId="0" fontId="10" fillId="0" borderId="0" xfId="0" applyFont="1" applyAlignment="1">
      <alignment vertical="top" wrapText="1"/>
    </xf>
    <xf numFmtId="0" fontId="10" fillId="0" borderId="25" xfId="0" applyFont="1" applyBorder="1" applyAlignment="1">
      <alignment vertical="center"/>
    </xf>
    <xf numFmtId="0" fontId="9" fillId="0" borderId="0" xfId="0" applyFont="1" applyAlignment="1">
      <alignment horizontal="left" vertical="center"/>
    </xf>
    <xf numFmtId="0" fontId="10" fillId="0" borderId="0" xfId="0" applyFont="1" applyAlignment="1">
      <alignment vertical="center"/>
    </xf>
    <xf numFmtId="0" fontId="6" fillId="0" borderId="0" xfId="0" applyFont="1" applyAlignment="1">
      <alignment horizontal="center" vertical="center"/>
    </xf>
    <xf numFmtId="0" fontId="9" fillId="0" borderId="1" xfId="0" applyFont="1" applyBorder="1" applyAlignment="1">
      <alignment vertical="center"/>
    </xf>
    <xf numFmtId="0" fontId="23" fillId="0" borderId="1" xfId="0" applyFont="1" applyBorder="1" applyAlignment="1">
      <alignment horizontal="center" vertical="center"/>
    </xf>
    <xf numFmtId="0" fontId="23" fillId="0" borderId="25" xfId="0" applyFont="1" applyBorder="1"/>
    <xf numFmtId="0" fontId="10" fillId="0" borderId="1" xfId="0" applyFont="1" applyBorder="1"/>
    <xf numFmtId="0" fontId="10" fillId="0" borderId="1" xfId="0" applyFont="1" applyBorder="1" applyAlignment="1">
      <alignment horizontal="right"/>
    </xf>
    <xf numFmtId="0" fontId="10" fillId="0" borderId="25" xfId="0" applyFont="1" applyBorder="1" applyAlignment="1">
      <alignment horizontal="center" vertical="center" wrapText="1"/>
    </xf>
    <xf numFmtId="0" fontId="10" fillId="0" borderId="1" xfId="0" applyFont="1" applyBorder="1" applyAlignment="1">
      <alignment horizontal="center" vertical="center" wrapText="1"/>
    </xf>
    <xf numFmtId="0" fontId="17" fillId="0" borderId="25" xfId="0" applyFont="1" applyBorder="1" applyAlignment="1">
      <alignment horizontal="center" vertical="center"/>
    </xf>
    <xf numFmtId="0" fontId="17" fillId="0" borderId="1" xfId="0" applyFont="1" applyBorder="1" applyAlignment="1">
      <alignment horizontal="center" vertical="center"/>
    </xf>
    <xf numFmtId="0" fontId="7" fillId="0" borderId="0" xfId="0" applyFont="1" applyAlignment="1">
      <alignment vertical="center"/>
    </xf>
    <xf numFmtId="0" fontId="7" fillId="0" borderId="0" xfId="0" applyFont="1"/>
    <xf numFmtId="0" fontId="23" fillId="0" borderId="29" xfId="0" applyFont="1" applyBorder="1"/>
    <xf numFmtId="0" fontId="7" fillId="0" borderId="1" xfId="0" applyFont="1" applyBorder="1" applyAlignment="1">
      <alignment vertical="center"/>
    </xf>
    <xf numFmtId="0" fontId="7" fillId="0" borderId="1" xfId="0" applyFont="1" applyBorder="1"/>
    <xf numFmtId="0" fontId="23" fillId="0" borderId="19" xfId="0" applyFont="1" applyBorder="1"/>
    <xf numFmtId="0" fontId="6" fillId="0" borderId="25" xfId="0" applyFont="1" applyBorder="1" applyAlignment="1">
      <alignment vertical="center"/>
    </xf>
    <xf numFmtId="0" fontId="17" fillId="0" borderId="25" xfId="0" applyFont="1" applyBorder="1" applyAlignment="1">
      <alignment vertical="center"/>
    </xf>
    <xf numFmtId="0" fontId="17" fillId="0" borderId="1" xfId="0" applyFont="1" applyBorder="1" applyAlignment="1">
      <alignment vertical="center"/>
    </xf>
    <xf numFmtId="0" fontId="10" fillId="0" borderId="1" xfId="0" applyFont="1" applyBorder="1" applyAlignment="1">
      <alignment vertical="center"/>
    </xf>
    <xf numFmtId="0" fontId="14" fillId="0" borderId="17" xfId="0" applyFont="1" applyBorder="1" applyAlignment="1">
      <alignment horizontal="left" vertical="center"/>
    </xf>
    <xf numFmtId="0" fontId="14" fillId="0" borderId="34" xfId="0" applyFont="1" applyBorder="1" applyAlignment="1">
      <alignment horizontal="left" vertical="center"/>
    </xf>
    <xf numFmtId="0" fontId="14" fillId="0" borderId="18" xfId="0" applyFont="1" applyBorder="1" applyAlignment="1">
      <alignment horizontal="left" vertical="center"/>
    </xf>
    <xf numFmtId="0" fontId="9" fillId="0" borderId="0" xfId="0" applyFont="1"/>
    <xf numFmtId="0" fontId="20" fillId="0" borderId="0" xfId="0" applyFont="1" applyAlignment="1">
      <alignment horizontal="right"/>
    </xf>
    <xf numFmtId="0" fontId="10" fillId="0" borderId="0" xfId="0" applyFont="1" applyAlignment="1">
      <alignment horizontal="center" vertical="center" wrapText="1"/>
    </xf>
    <xf numFmtId="0" fontId="10" fillId="0" borderId="0" xfId="0" applyFont="1" applyAlignment="1">
      <alignment horizontal="left" vertical="center"/>
    </xf>
    <xf numFmtId="0" fontId="15" fillId="0" borderId="21" xfId="0" applyFont="1" applyBorder="1" applyAlignment="1">
      <alignment vertical="center"/>
    </xf>
    <xf numFmtId="0" fontId="16" fillId="0" borderId="22" xfId="0" applyFont="1" applyBorder="1" applyAlignment="1">
      <alignment vertical="center"/>
    </xf>
    <xf numFmtId="0" fontId="16" fillId="0" borderId="20" xfId="0" applyFont="1" applyBorder="1" applyAlignment="1">
      <alignment vertical="center"/>
    </xf>
    <xf numFmtId="0" fontId="23" fillId="0" borderId="28" xfId="0" applyFont="1" applyBorder="1" applyAlignment="1">
      <alignment vertical="center" wrapText="1"/>
    </xf>
    <xf numFmtId="0" fontId="18" fillId="0" borderId="33" xfId="0" applyFont="1" applyBorder="1" applyAlignment="1">
      <alignment horizontal="left" vertical="top" wrapText="1"/>
    </xf>
    <xf numFmtId="0" fontId="18" fillId="0" borderId="26" xfId="0" applyFont="1" applyBorder="1" applyAlignment="1">
      <alignment horizontal="left" vertical="top" wrapText="1"/>
    </xf>
    <xf numFmtId="0" fontId="18" fillId="0" borderId="33" xfId="0" applyFont="1" applyBorder="1" applyAlignment="1">
      <alignment vertical="top" wrapText="1"/>
    </xf>
    <xf numFmtId="0" fontId="18" fillId="0" borderId="35" xfId="0" applyFont="1" applyBorder="1" applyAlignment="1">
      <alignment vertical="top"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0" fillId="0" borderId="38" xfId="0" applyFont="1" applyBorder="1" applyAlignment="1">
      <alignment horizontal="center" vertical="center"/>
    </xf>
    <xf numFmtId="0" fontId="18" fillId="0" borderId="35" xfId="0" applyFont="1" applyBorder="1" applyAlignment="1">
      <alignment horizontal="left" vertical="top"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41" xfId="0" applyFont="1" applyBorder="1" applyAlignment="1">
      <alignment horizontal="center" vertical="center"/>
    </xf>
    <xf numFmtId="0" fontId="23" fillId="0" borderId="0" xfId="0" applyFont="1" applyAlignment="1">
      <alignment horizontal="center"/>
    </xf>
    <xf numFmtId="0" fontId="7" fillId="0" borderId="0" xfId="0" applyFont="1" applyAlignment="1">
      <alignment horizontal="left" vertical="center"/>
    </xf>
    <xf numFmtId="0" fontId="26" fillId="0" borderId="0" xfId="0" applyFont="1" applyAlignment="1">
      <alignment horizontal="right" vertical="center"/>
    </xf>
    <xf numFmtId="0" fontId="6" fillId="0" borderId="0" xfId="0" applyFont="1" applyAlignment="1">
      <alignment horizontal="center" vertical="center" wrapText="1"/>
    </xf>
    <xf numFmtId="0" fontId="8" fillId="0" borderId="42" xfId="0" applyFont="1" applyBorder="1" applyAlignment="1">
      <alignment vertical="center"/>
    </xf>
    <xf numFmtId="0" fontId="28" fillId="0" borderId="0" xfId="0" applyFont="1" applyAlignment="1">
      <alignment vertical="center"/>
    </xf>
    <xf numFmtId="0" fontId="28" fillId="0" borderId="43" xfId="0" applyFont="1" applyBorder="1" applyAlignment="1">
      <alignment vertical="center"/>
    </xf>
    <xf numFmtId="0" fontId="22" fillId="0" borderId="42" xfId="0" applyFont="1" applyBorder="1" applyAlignment="1">
      <alignment vertical="center"/>
    </xf>
    <xf numFmtId="0" fontId="11" fillId="0" borderId="42" xfId="0" applyFont="1" applyBorder="1" applyAlignment="1">
      <alignment vertical="center"/>
    </xf>
    <xf numFmtId="0" fontId="12" fillId="0" borderId="44" xfId="0" applyFont="1" applyBorder="1"/>
    <xf numFmtId="0" fontId="23" fillId="0" borderId="45" xfId="0" applyFont="1" applyBorder="1"/>
    <xf numFmtId="0" fontId="23" fillId="0" borderId="46" xfId="0" applyFont="1" applyBorder="1"/>
    <xf numFmtId="0" fontId="33" fillId="0" borderId="0" xfId="0" applyFont="1" applyAlignment="1">
      <alignment horizontal="left" vertical="center" wrapText="1"/>
    </xf>
    <xf numFmtId="0" fontId="34" fillId="0" borderId="0" xfId="0" applyFont="1" applyAlignment="1">
      <alignment horizontal="center" vertical="center"/>
    </xf>
    <xf numFmtId="0" fontId="27" fillId="0" borderId="0" xfId="0" applyFont="1" applyAlignment="1">
      <alignment vertical="center"/>
    </xf>
    <xf numFmtId="0" fontId="36" fillId="0" borderId="0" xfId="0" applyFont="1"/>
    <xf numFmtId="0" fontId="35" fillId="0" borderId="0" xfId="0" applyFont="1"/>
    <xf numFmtId="0" fontId="37" fillId="0" borderId="0" xfId="0" applyFont="1" applyAlignment="1">
      <alignment vertical="center"/>
    </xf>
    <xf numFmtId="0" fontId="39" fillId="0" borderId="0" xfId="0" applyFont="1"/>
    <xf numFmtId="0" fontId="36" fillId="0" borderId="0" xfId="0" applyFont="1" applyAlignment="1">
      <alignment horizontal="left"/>
    </xf>
    <xf numFmtId="0" fontId="46" fillId="0" borderId="0" xfId="0" applyFont="1"/>
    <xf numFmtId="38" fontId="10" fillId="0" borderId="0" xfId="1" applyFont="1" applyFill="1" applyBorder="1" applyAlignment="1">
      <alignment horizontal="left" vertical="center" wrapText="1"/>
    </xf>
    <xf numFmtId="38" fontId="23" fillId="0" borderId="0" xfId="1" applyFont="1" applyFill="1" applyBorder="1" applyAlignment="1">
      <alignment horizontal="center"/>
    </xf>
    <xf numFmtId="38" fontId="23" fillId="0" borderId="0" xfId="1" applyFont="1" applyFill="1"/>
    <xf numFmtId="38" fontId="42" fillId="0" borderId="0" xfId="1" applyFont="1" applyFill="1" applyBorder="1" applyAlignment="1">
      <alignment horizontal="left" vertical="center"/>
    </xf>
    <xf numFmtId="38" fontId="6" fillId="0" borderId="0" xfId="1" applyFont="1" applyFill="1" applyBorder="1" applyAlignment="1">
      <alignment horizontal="left" vertical="center"/>
    </xf>
    <xf numFmtId="0" fontId="8" fillId="0" borderId="0" xfId="0" applyFont="1" applyAlignment="1">
      <alignment horizontal="left" vertical="center" wrapText="1"/>
    </xf>
    <xf numFmtId="0" fontId="9" fillId="0" borderId="0" xfId="0" applyFont="1" applyAlignment="1">
      <alignment horizontal="center" vertical="center"/>
    </xf>
    <xf numFmtId="0" fontId="43" fillId="0" borderId="0" xfId="0" applyFont="1"/>
    <xf numFmtId="0" fontId="44" fillId="0" borderId="0" xfId="0" applyFont="1"/>
    <xf numFmtId="0" fontId="16" fillId="0" borderId="0" xfId="0" applyFont="1" applyAlignment="1">
      <alignment horizontal="center"/>
    </xf>
    <xf numFmtId="0" fontId="10" fillId="0" borderId="0" xfId="0" applyFont="1" applyAlignment="1">
      <alignment horizontal="center"/>
    </xf>
    <xf numFmtId="0" fontId="13" fillId="0" borderId="28" xfId="0" applyFont="1" applyBorder="1" applyAlignment="1">
      <alignment vertical="center"/>
    </xf>
    <xf numFmtId="0" fontId="23" fillId="0" borderId="26" xfId="0" applyFont="1" applyBorder="1"/>
    <xf numFmtId="0" fontId="8" fillId="0" borderId="25" xfId="0" applyFont="1" applyBorder="1" applyAlignment="1">
      <alignment vertical="center" wrapText="1"/>
    </xf>
    <xf numFmtId="0" fontId="17" fillId="0" borderId="0" xfId="0" applyFont="1" applyAlignment="1">
      <alignment horizontal="center" vertical="center" wrapText="1"/>
    </xf>
    <xf numFmtId="0" fontId="38" fillId="0" borderId="0" xfId="0" applyFont="1" applyAlignment="1">
      <alignment vertical="center"/>
    </xf>
    <xf numFmtId="0" fontId="38" fillId="0" borderId="0" xfId="0" applyFont="1" applyAlignment="1">
      <alignment horizontal="center" vertical="center"/>
    </xf>
    <xf numFmtId="38" fontId="9" fillId="0" borderId="0" xfId="1" applyFont="1" applyFill="1" applyBorder="1" applyAlignment="1">
      <alignment horizontal="left" vertical="center"/>
    </xf>
    <xf numFmtId="0" fontId="10" fillId="0" borderId="25" xfId="0" applyFont="1" applyBorder="1" applyAlignment="1">
      <alignment horizontal="center" vertical="center"/>
    </xf>
    <xf numFmtId="0" fontId="10" fillId="0" borderId="26" xfId="0" applyFont="1" applyBorder="1" applyAlignment="1">
      <alignment horizontal="left" vertical="center" wrapText="1"/>
    </xf>
    <xf numFmtId="0" fontId="17" fillId="0" borderId="0" xfId="0" applyFont="1" applyAlignment="1">
      <alignment horizontal="center" vertical="center"/>
    </xf>
    <xf numFmtId="0" fontId="10" fillId="0" borderId="29" xfId="0" applyFont="1" applyBorder="1" applyAlignment="1">
      <alignment horizontal="center" vertical="center" wrapText="1"/>
    </xf>
    <xf numFmtId="0" fontId="17" fillId="0" borderId="28" xfId="0" applyFont="1" applyBorder="1" applyAlignment="1">
      <alignment horizontal="center" vertical="center" wrapText="1"/>
    </xf>
    <xf numFmtId="0" fontId="23" fillId="0" borderId="0" xfId="0" applyFont="1" applyAlignment="1">
      <alignment horizontal="left" vertical="center" wrapText="1"/>
    </xf>
    <xf numFmtId="0" fontId="10" fillId="0" borderId="0" xfId="0" applyFont="1" applyAlignment="1">
      <alignment horizontal="right" vertical="top" wrapText="1"/>
    </xf>
    <xf numFmtId="38" fontId="8" fillId="0" borderId="0" xfId="1" applyFont="1" applyFill="1" applyBorder="1" applyAlignment="1">
      <alignment horizontal="left" vertical="center" wrapText="1"/>
    </xf>
    <xf numFmtId="38" fontId="6" fillId="0" borderId="0" xfId="1" applyFont="1" applyFill="1" applyBorder="1" applyAlignment="1">
      <alignment horizontal="center" vertical="center"/>
    </xf>
    <xf numFmtId="0" fontId="10" fillId="0" borderId="28" xfId="0" applyFont="1" applyBorder="1" applyAlignment="1">
      <alignment horizontal="right" vertical="center" wrapText="1"/>
    </xf>
    <xf numFmtId="0" fontId="6" fillId="0" borderId="24" xfId="0" applyFont="1" applyBorder="1" applyAlignment="1">
      <alignment vertical="center"/>
    </xf>
    <xf numFmtId="0" fontId="6" fillId="0" borderId="6" xfId="0" applyFont="1" applyBorder="1" applyAlignment="1">
      <alignment vertical="center"/>
    </xf>
    <xf numFmtId="0" fontId="18" fillId="0" borderId="33" xfId="0" applyFont="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35" xfId="0" applyFont="1" applyBorder="1" applyAlignment="1">
      <alignment horizontal="left" vertical="center" wrapText="1"/>
    </xf>
    <xf numFmtId="0" fontId="10" fillId="0" borderId="41" xfId="0" applyFont="1" applyBorder="1" applyAlignment="1">
      <alignment horizontal="left" vertical="center" wrapText="1"/>
    </xf>
    <xf numFmtId="0" fontId="10" fillId="0" borderId="50" xfId="0" applyFont="1" applyBorder="1" applyAlignment="1">
      <alignment horizontal="center" vertical="center" wrapText="1"/>
    </xf>
    <xf numFmtId="0" fontId="10" fillId="0" borderId="6" xfId="0" applyFont="1" applyBorder="1" applyAlignment="1">
      <alignment horizontal="left" vertical="center" wrapText="1"/>
    </xf>
    <xf numFmtId="0" fontId="17" fillId="0" borderId="33" xfId="0" applyFont="1" applyBorder="1" applyAlignment="1">
      <alignment horizontal="left" vertical="center" wrapText="1"/>
    </xf>
    <xf numFmtId="0" fontId="17" fillId="0" borderId="28"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3" fillId="0" borderId="1" xfId="0" applyFont="1" applyBorder="1" applyAlignment="1">
      <alignment horizontal="center" vertical="center"/>
    </xf>
    <xf numFmtId="0" fontId="13" fillId="0" borderId="22" xfId="0" applyFont="1" applyBorder="1" applyAlignment="1">
      <alignment horizontal="center" vertical="center"/>
    </xf>
    <xf numFmtId="0" fontId="15" fillId="0" borderId="0" xfId="0" applyFont="1" applyAlignment="1">
      <alignment horizontal="left" vertical="center"/>
    </xf>
    <xf numFmtId="0" fontId="54" fillId="5" borderId="0" xfId="2" applyFont="1" applyFill="1">
      <alignment vertical="center"/>
    </xf>
    <xf numFmtId="0" fontId="2" fillId="5" borderId="0" xfId="2" applyFill="1">
      <alignment vertical="center"/>
    </xf>
    <xf numFmtId="0" fontId="54" fillId="5" borderId="14" xfId="2" applyFont="1" applyFill="1" applyBorder="1" applyAlignment="1">
      <alignment horizontal="center" vertical="center"/>
    </xf>
    <xf numFmtId="0" fontId="54" fillId="5" borderId="14" xfId="2" applyFont="1" applyFill="1" applyBorder="1" applyAlignment="1">
      <alignment horizontal="right" vertical="center"/>
    </xf>
    <xf numFmtId="0" fontId="54" fillId="5" borderId="14" xfId="2" applyFont="1" applyFill="1" applyBorder="1" applyAlignment="1">
      <alignment vertical="center" shrinkToFit="1"/>
    </xf>
    <xf numFmtId="0" fontId="2" fillId="5" borderId="159" xfId="2" applyFill="1" applyBorder="1" applyAlignment="1">
      <alignment horizontal="center" vertical="center"/>
    </xf>
    <xf numFmtId="0" fontId="62" fillId="5" borderId="160" xfId="2" applyFont="1" applyFill="1" applyBorder="1" applyAlignment="1">
      <alignment horizontal="center" vertical="center"/>
    </xf>
    <xf numFmtId="0" fontId="62" fillId="5" borderId="161" xfId="2" applyFont="1" applyFill="1" applyBorder="1" applyAlignment="1">
      <alignment horizontal="center" vertical="center"/>
    </xf>
    <xf numFmtId="0" fontId="62" fillId="5" borderId="162" xfId="2" applyFont="1" applyFill="1" applyBorder="1" applyAlignment="1">
      <alignment horizontal="center" vertical="center"/>
    </xf>
    <xf numFmtId="0" fontId="62" fillId="5" borderId="163" xfId="2" applyFont="1" applyFill="1" applyBorder="1" applyAlignment="1">
      <alignment horizontal="center" vertical="center"/>
    </xf>
    <xf numFmtId="0" fontId="63" fillId="5" borderId="164" xfId="2" applyFont="1" applyFill="1" applyBorder="1" applyAlignment="1">
      <alignment vertical="center" shrinkToFit="1"/>
    </xf>
    <xf numFmtId="0" fontId="63" fillId="5" borderId="4" xfId="2" applyFont="1" applyFill="1" applyBorder="1" applyAlignment="1">
      <alignment vertical="center" shrinkToFit="1"/>
    </xf>
    <xf numFmtId="0" fontId="63" fillId="5" borderId="165" xfId="2" applyFont="1" applyFill="1" applyBorder="1">
      <alignment vertical="center"/>
    </xf>
    <xf numFmtId="0" fontId="63" fillId="5" borderId="4" xfId="2" applyFont="1" applyFill="1" applyBorder="1">
      <alignment vertical="center"/>
    </xf>
    <xf numFmtId="0" fontId="63" fillId="5" borderId="14" xfId="2" applyFont="1" applyFill="1" applyBorder="1">
      <alignment vertical="center"/>
    </xf>
    <xf numFmtId="0" fontId="63" fillId="5" borderId="9" xfId="2" applyFont="1" applyFill="1" applyBorder="1">
      <alignment vertical="center"/>
    </xf>
    <xf numFmtId="0" fontId="63" fillId="5" borderId="20" xfId="2" applyFont="1" applyFill="1" applyBorder="1" applyAlignment="1">
      <alignment vertical="center" shrinkToFit="1"/>
    </xf>
    <xf numFmtId="0" fontId="63" fillId="5" borderId="14" xfId="2" applyFont="1" applyFill="1" applyBorder="1" applyAlignment="1">
      <alignment vertical="center" shrinkToFit="1"/>
    </xf>
    <xf numFmtId="0" fontId="63" fillId="5" borderId="21" xfId="2" applyFont="1" applyFill="1" applyBorder="1">
      <alignment vertical="center"/>
    </xf>
    <xf numFmtId="0" fontId="63" fillId="5" borderId="12" xfId="2" applyFont="1" applyFill="1" applyBorder="1">
      <alignment vertical="center"/>
    </xf>
    <xf numFmtId="0" fontId="2" fillId="5" borderId="20" xfId="2" applyFill="1" applyBorder="1">
      <alignment vertical="center"/>
    </xf>
    <xf numFmtId="0" fontId="2" fillId="5" borderId="14" xfId="2" applyFill="1" applyBorder="1">
      <alignment vertical="center"/>
    </xf>
    <xf numFmtId="0" fontId="2" fillId="5" borderId="120" xfId="2" applyFill="1" applyBorder="1">
      <alignment vertical="center"/>
    </xf>
    <xf numFmtId="0" fontId="2" fillId="5" borderId="8" xfId="2" applyFill="1" applyBorder="1">
      <alignment vertical="center"/>
    </xf>
    <xf numFmtId="0" fontId="63" fillId="5" borderId="166" xfId="2" applyFont="1" applyFill="1" applyBorder="1">
      <alignment vertical="center"/>
    </xf>
    <xf numFmtId="0" fontId="63" fillId="5" borderId="8" xfId="2" applyFont="1" applyFill="1" applyBorder="1">
      <alignment vertical="center"/>
    </xf>
    <xf numFmtId="0" fontId="63" fillId="5" borderId="16" xfId="2" applyFont="1" applyFill="1" applyBorder="1">
      <alignment vertical="center"/>
    </xf>
    <xf numFmtId="0" fontId="64" fillId="0" borderId="1" xfId="0" applyFont="1" applyBorder="1" applyAlignment="1">
      <alignment horizontal="left" vertical="center" wrapText="1"/>
    </xf>
    <xf numFmtId="0" fontId="7" fillId="0" borderId="14" xfId="0" applyFont="1" applyBorder="1" applyAlignment="1">
      <alignment horizontal="center" vertical="center"/>
    </xf>
    <xf numFmtId="0" fontId="66" fillId="0" borderId="0" xfId="0" applyFont="1" applyAlignment="1">
      <alignment vertical="center"/>
    </xf>
    <xf numFmtId="0" fontId="65" fillId="0" borderId="0" xfId="0" applyFont="1" applyAlignment="1">
      <alignment horizontal="left" vertical="center" wrapText="1"/>
    </xf>
    <xf numFmtId="0" fontId="67" fillId="0" borderId="0" xfId="0" applyFont="1" applyAlignment="1">
      <alignment horizontal="center"/>
    </xf>
    <xf numFmtId="0" fontId="68" fillId="0" borderId="0" xfId="0" applyFont="1" applyAlignment="1">
      <alignment horizontal="center" vertical="center"/>
    </xf>
    <xf numFmtId="0" fontId="66" fillId="0" borderId="1" xfId="0" applyFont="1" applyBorder="1" applyAlignment="1">
      <alignment vertical="center"/>
    </xf>
    <xf numFmtId="0" fontId="67" fillId="0" borderId="25" xfId="0" applyFont="1" applyBorder="1"/>
    <xf numFmtId="0" fontId="67" fillId="0" borderId="1" xfId="0" applyFont="1" applyBorder="1"/>
    <xf numFmtId="0" fontId="67" fillId="0" borderId="25" xfId="0" applyFont="1" applyBorder="1" applyAlignment="1">
      <alignment horizontal="left" vertical="center" wrapText="1"/>
    </xf>
    <xf numFmtId="0" fontId="67" fillId="0" borderId="0" xfId="0" applyFont="1" applyAlignment="1">
      <alignment horizontal="left" vertical="center" wrapText="1"/>
    </xf>
    <xf numFmtId="0" fontId="68" fillId="0" borderId="25" xfId="0" applyFont="1" applyBorder="1" applyAlignment="1">
      <alignment vertical="center"/>
    </xf>
    <xf numFmtId="0" fontId="65" fillId="0" borderId="25" xfId="0" applyFont="1" applyBorder="1" applyAlignment="1">
      <alignment vertical="center" wrapText="1"/>
    </xf>
    <xf numFmtId="0" fontId="67" fillId="0" borderId="25" xfId="0" applyFont="1" applyBorder="1" applyAlignment="1">
      <alignment vertical="center" wrapText="1"/>
    </xf>
    <xf numFmtId="0" fontId="69" fillId="0" borderId="1" xfId="0" applyFont="1" applyBorder="1" applyAlignment="1">
      <alignment vertical="center" wrapText="1"/>
    </xf>
    <xf numFmtId="0" fontId="67" fillId="0" borderId="6" xfId="0" applyFont="1" applyBorder="1" applyAlignment="1">
      <alignment horizontal="center" vertical="center" wrapText="1"/>
    </xf>
    <xf numFmtId="0" fontId="71" fillId="0" borderId="0" xfId="0" applyFont="1" applyAlignment="1">
      <alignment horizontal="center" vertical="center"/>
    </xf>
    <xf numFmtId="0" fontId="71" fillId="0" borderId="0" xfId="0" applyFont="1"/>
    <xf numFmtId="0" fontId="72" fillId="0" borderId="0" xfId="0" applyFont="1" applyAlignment="1">
      <alignment horizontal="left" vertical="center" wrapText="1"/>
    </xf>
    <xf numFmtId="0" fontId="73" fillId="0" borderId="0" xfId="0" applyFont="1" applyAlignment="1">
      <alignment horizontal="left" vertical="center" wrapText="1"/>
    </xf>
    <xf numFmtId="0" fontId="74" fillId="0" borderId="0" xfId="0" applyFont="1" applyAlignment="1">
      <alignment horizontal="left" vertical="center" wrapText="1"/>
    </xf>
    <xf numFmtId="0" fontId="7" fillId="0" borderId="0" xfId="0" applyFont="1" applyAlignment="1">
      <alignment horizontal="left" vertical="center" wrapText="1"/>
    </xf>
    <xf numFmtId="0" fontId="76" fillId="0" borderId="0" xfId="0" applyFont="1" applyAlignment="1">
      <alignment horizontal="left" vertical="center" wrapText="1"/>
    </xf>
    <xf numFmtId="0" fontId="77" fillId="0" borderId="0" xfId="0" applyFont="1" applyAlignment="1">
      <alignment horizontal="left" vertical="center" wrapText="1"/>
    </xf>
    <xf numFmtId="0" fontId="15" fillId="0" borderId="0" xfId="0" applyFont="1" applyAlignment="1">
      <alignment vertical="center"/>
    </xf>
    <xf numFmtId="0" fontId="38" fillId="0" borderId="0" xfId="0" applyFont="1"/>
    <xf numFmtId="0" fontId="78" fillId="0" borderId="0" xfId="0" applyFont="1" applyAlignment="1">
      <alignment vertical="center"/>
    </xf>
    <xf numFmtId="0" fontId="7" fillId="0" borderId="0" xfId="0" applyFont="1" applyAlignment="1">
      <alignment horizontal="left" vertical="top" wrapText="1"/>
    </xf>
    <xf numFmtId="0" fontId="79" fillId="0" borderId="0" xfId="0" applyFont="1"/>
    <xf numFmtId="0" fontId="79" fillId="0" borderId="0" xfId="0" applyFont="1" applyAlignment="1">
      <alignment horizontal="left" vertical="center" wrapText="1"/>
    </xf>
    <xf numFmtId="0" fontId="79" fillId="0" borderId="14" xfId="0" applyFont="1" applyBorder="1" applyAlignment="1">
      <alignment horizontal="center" vertical="center"/>
    </xf>
    <xf numFmtId="0" fontId="72" fillId="0" borderId="0" xfId="0" applyFont="1"/>
    <xf numFmtId="0" fontId="72" fillId="0" borderId="0" xfId="0" applyFont="1" applyAlignment="1">
      <alignment vertical="center"/>
    </xf>
    <xf numFmtId="0" fontId="10" fillId="0" borderId="33" xfId="0" applyFont="1" applyBorder="1" applyAlignment="1">
      <alignment horizontal="right" vertical="top" wrapText="1"/>
    </xf>
    <xf numFmtId="0" fontId="80" fillId="0" borderId="0" xfId="0" applyFont="1" applyAlignment="1">
      <alignment vertical="center"/>
    </xf>
    <xf numFmtId="0" fontId="70" fillId="0" borderId="0" xfId="0" applyFont="1" applyAlignment="1">
      <alignment horizontal="left" vertical="center"/>
    </xf>
    <xf numFmtId="0" fontId="72" fillId="0" borderId="0" xfId="0" applyFont="1" applyAlignment="1">
      <alignment horizontal="left" vertical="center"/>
    </xf>
    <xf numFmtId="0" fontId="72" fillId="0" borderId="14" xfId="0" applyFont="1" applyBorder="1" applyAlignment="1">
      <alignment vertical="center"/>
    </xf>
    <xf numFmtId="0" fontId="49" fillId="0" borderId="0" xfId="4" applyFont="1">
      <alignment vertical="center"/>
    </xf>
    <xf numFmtId="0" fontId="49" fillId="0" borderId="0" xfId="4" applyFont="1" applyAlignment="1">
      <alignment horizontal="left" vertical="center"/>
    </xf>
    <xf numFmtId="0" fontId="50" fillId="0" borderId="0" xfId="4" applyFont="1" applyAlignment="1">
      <alignment horizontal="left" vertical="center"/>
    </xf>
    <xf numFmtId="0" fontId="50" fillId="0" borderId="0" xfId="4" applyFont="1" applyAlignment="1">
      <alignment horizontal="right" vertical="center"/>
    </xf>
    <xf numFmtId="0" fontId="50" fillId="0" borderId="0" xfId="4" applyFont="1">
      <alignment vertical="center"/>
    </xf>
    <xf numFmtId="0" fontId="50" fillId="0" borderId="0" xfId="4" applyFont="1" applyAlignment="1">
      <alignment horizontal="center" vertical="center"/>
    </xf>
    <xf numFmtId="0" fontId="50" fillId="5" borderId="0" xfId="4" applyFont="1" applyFill="1">
      <alignment vertical="center"/>
    </xf>
    <xf numFmtId="0" fontId="50" fillId="5" borderId="0" xfId="4" applyFont="1" applyFill="1" applyAlignment="1">
      <alignment horizontal="center" vertical="center"/>
    </xf>
    <xf numFmtId="0" fontId="49" fillId="5" borderId="0" xfId="4" quotePrefix="1" applyFont="1" applyFill="1">
      <alignment vertical="center"/>
    </xf>
    <xf numFmtId="0" fontId="49" fillId="0" borderId="0" xfId="4" applyFont="1" applyAlignment="1">
      <alignment horizontal="right" vertical="center"/>
    </xf>
    <xf numFmtId="20" fontId="49" fillId="5" borderId="0" xfId="4" applyNumberFormat="1" applyFont="1" applyFill="1">
      <alignment vertical="center"/>
    </xf>
    <xf numFmtId="0" fontId="49" fillId="5" borderId="0" xfId="4" applyFont="1" applyFill="1" applyAlignment="1">
      <alignment horizontal="center" vertical="center"/>
    </xf>
    <xf numFmtId="0" fontId="49" fillId="5" borderId="0" xfId="4" applyFont="1" applyFill="1">
      <alignment vertical="center"/>
    </xf>
    <xf numFmtId="0" fontId="53" fillId="0" borderId="0" xfId="4" applyFont="1">
      <alignment vertical="center"/>
    </xf>
    <xf numFmtId="0" fontId="49" fillId="0" borderId="0" xfId="4" applyFont="1" applyAlignment="1">
      <alignment horizontal="center" vertical="center"/>
    </xf>
    <xf numFmtId="0" fontId="49" fillId="5" borderId="0" xfId="4" applyFont="1" applyFill="1" applyAlignment="1">
      <alignment horizontal="left" vertical="center"/>
    </xf>
    <xf numFmtId="20" fontId="49" fillId="0" borderId="0" xfId="4" applyNumberFormat="1" applyFont="1">
      <alignment vertical="center"/>
    </xf>
    <xf numFmtId="177" fontId="49" fillId="0" borderId="0" xfId="4" applyNumberFormat="1" applyFont="1">
      <alignment vertical="center"/>
    </xf>
    <xf numFmtId="0" fontId="53" fillId="0" borderId="0" xfId="4" applyFont="1" applyAlignment="1">
      <alignment horizontal="left" vertical="center"/>
    </xf>
    <xf numFmtId="0" fontId="53" fillId="0" borderId="0" xfId="4" applyFont="1" applyAlignment="1">
      <alignment horizontal="right" vertical="center"/>
    </xf>
    <xf numFmtId="0" fontId="54" fillId="0" borderId="0" xfId="4" applyFont="1">
      <alignment vertical="center"/>
    </xf>
    <xf numFmtId="0" fontId="54" fillId="0" borderId="0" xfId="4" applyFont="1" applyAlignment="1">
      <alignment horizontal="left" vertical="center"/>
    </xf>
    <xf numFmtId="0" fontId="54" fillId="0" borderId="0" xfId="4" applyFont="1" applyAlignment="1">
      <alignment horizontal="right" vertical="center"/>
    </xf>
    <xf numFmtId="0" fontId="49" fillId="0" borderId="72" xfId="4" applyFont="1" applyBorder="1" applyAlignment="1">
      <alignment horizontal="center" vertical="center" wrapText="1"/>
    </xf>
    <xf numFmtId="0" fontId="49" fillId="0" borderId="68" xfId="4" applyFont="1" applyBorder="1" applyAlignment="1">
      <alignment horizontal="center" vertical="center" wrapText="1"/>
    </xf>
    <xf numFmtId="0" fontId="49" fillId="0" borderId="23" xfId="4" applyFont="1" applyBorder="1" applyAlignment="1">
      <alignment vertical="center" wrapText="1"/>
    </xf>
    <xf numFmtId="0" fontId="49" fillId="0" borderId="3" xfId="4" applyFont="1" applyBorder="1" applyAlignment="1">
      <alignment vertical="center" wrapText="1"/>
    </xf>
    <xf numFmtId="0" fontId="49" fillId="0" borderId="29" xfId="4" applyFont="1" applyBorder="1" applyAlignment="1">
      <alignment horizontal="center" vertical="center" wrapText="1"/>
    </xf>
    <xf numFmtId="0" fontId="49" fillId="0" borderId="28" xfId="4" applyFont="1" applyBorder="1" applyAlignment="1">
      <alignment horizontal="center" vertical="center" wrapText="1"/>
    </xf>
    <xf numFmtId="0" fontId="49" fillId="0" borderId="0" xfId="4" applyFont="1" applyAlignment="1">
      <alignment vertical="center" wrapText="1"/>
    </xf>
    <xf numFmtId="0" fontId="49" fillId="0" borderId="7" xfId="4" applyFont="1" applyBorder="1" applyAlignment="1">
      <alignment vertical="center" wrapText="1"/>
    </xf>
    <xf numFmtId="0" fontId="53" fillId="0" borderId="20" xfId="4" applyFont="1" applyBorder="1" applyAlignment="1">
      <alignment horizontal="center" vertical="center"/>
    </xf>
    <xf numFmtId="0" fontId="53" fillId="0" borderId="14" xfId="4" applyFont="1" applyBorder="1" applyAlignment="1">
      <alignment horizontal="center" vertical="center"/>
    </xf>
    <xf numFmtId="0" fontId="53" fillId="0" borderId="12" xfId="4" applyFont="1" applyBorder="1" applyAlignment="1">
      <alignment horizontal="center" vertical="center"/>
    </xf>
    <xf numFmtId="0" fontId="53" fillId="0" borderId="10" xfId="4" applyFont="1" applyBorder="1" applyAlignment="1">
      <alignment horizontal="center" vertical="center"/>
    </xf>
    <xf numFmtId="0" fontId="49" fillId="0" borderId="109" xfId="4" applyFont="1" applyBorder="1" applyAlignment="1">
      <alignment horizontal="center" vertical="center" wrapText="1"/>
    </xf>
    <xf numFmtId="0" fontId="49" fillId="0" borderId="35" xfId="4" applyFont="1" applyBorder="1" applyAlignment="1">
      <alignment horizontal="center" vertical="center" wrapText="1"/>
    </xf>
    <xf numFmtId="0" fontId="49" fillId="0" borderId="41" xfId="4" applyFont="1" applyBorder="1" applyAlignment="1">
      <alignment vertical="center" wrapText="1"/>
    </xf>
    <xf numFmtId="0" fontId="49" fillId="0" borderId="50" xfId="4" applyFont="1" applyBorder="1" applyAlignment="1">
      <alignment vertical="center" wrapText="1"/>
    </xf>
    <xf numFmtId="0" fontId="53" fillId="0" borderId="120" xfId="4" applyFont="1" applyBorder="1" applyAlignment="1">
      <alignment horizontal="center" vertical="center" wrapText="1"/>
    </xf>
    <xf numFmtId="0" fontId="53" fillId="0" borderId="8" xfId="4" applyFont="1" applyBorder="1" applyAlignment="1">
      <alignment horizontal="center" vertical="center" wrapText="1"/>
    </xf>
    <xf numFmtId="0" fontId="53" fillId="0" borderId="16" xfId="4" applyFont="1" applyBorder="1" applyAlignment="1">
      <alignment horizontal="center" vertical="center" wrapText="1"/>
    </xf>
    <xf numFmtId="0" fontId="53" fillId="0" borderId="15" xfId="4" applyFont="1" applyBorder="1" applyAlignment="1">
      <alignment horizontal="center" vertical="center" wrapText="1"/>
    </xf>
    <xf numFmtId="0" fontId="49" fillId="5" borderId="68" xfId="4" applyFont="1" applyFill="1" applyBorder="1" applyAlignment="1">
      <alignment horizontal="center" vertical="center" shrinkToFit="1"/>
    </xf>
    <xf numFmtId="0" fontId="49" fillId="5" borderId="72" xfId="4" applyFont="1" applyFill="1" applyBorder="1" applyAlignment="1">
      <alignment horizontal="center" vertical="center" shrinkToFit="1"/>
    </xf>
    <xf numFmtId="0" fontId="54" fillId="0" borderId="68" xfId="4" applyFont="1" applyBorder="1">
      <alignment vertical="center"/>
    </xf>
    <xf numFmtId="0" fontId="54" fillId="0" borderId="23" xfId="4" applyFont="1" applyBorder="1">
      <alignment vertical="center"/>
    </xf>
    <xf numFmtId="0" fontId="54" fillId="0" borderId="3" xfId="4" applyFont="1" applyBorder="1">
      <alignment vertical="center"/>
    </xf>
    <xf numFmtId="0" fontId="49" fillId="2" borderId="158" xfId="4" applyFont="1" applyFill="1" applyBorder="1" applyAlignment="1" applyProtection="1">
      <alignment horizontal="center" vertical="center" shrinkToFit="1"/>
      <protection locked="0"/>
    </xf>
    <xf numFmtId="0" fontId="49" fillId="2" borderId="169" xfId="4" applyFont="1" applyFill="1" applyBorder="1" applyAlignment="1" applyProtection="1">
      <alignment horizontal="center" vertical="center" shrinkToFit="1"/>
      <protection locked="0"/>
    </xf>
    <xf numFmtId="0" fontId="49" fillId="2" borderId="157" xfId="4" applyFont="1" applyFill="1" applyBorder="1" applyAlignment="1" applyProtection="1">
      <alignment horizontal="center" vertical="center" shrinkToFit="1"/>
      <protection locked="0"/>
    </xf>
    <xf numFmtId="0" fontId="49" fillId="5" borderId="28" xfId="4" applyFont="1" applyFill="1" applyBorder="1" applyAlignment="1">
      <alignment horizontal="center" vertical="center" shrinkToFit="1"/>
    </xf>
    <xf numFmtId="0" fontId="49" fillId="5" borderId="29" xfId="4" applyFont="1" applyFill="1" applyBorder="1" applyAlignment="1">
      <alignment horizontal="center" vertical="center" shrinkToFit="1"/>
    </xf>
    <xf numFmtId="0" fontId="54" fillId="0" borderId="127" xfId="4" applyFont="1" applyBorder="1">
      <alignment vertical="center"/>
    </xf>
    <xf numFmtId="0" fontId="54" fillId="0" borderId="128" xfId="4" applyFont="1" applyBorder="1">
      <alignment vertical="center"/>
    </xf>
    <xf numFmtId="0" fontId="54" fillId="0" borderId="129" xfId="4" applyFont="1" applyBorder="1">
      <alignment vertical="center"/>
    </xf>
    <xf numFmtId="180" fontId="49" fillId="0" borderId="133" xfId="4" applyNumberFormat="1" applyFont="1" applyBorder="1" applyAlignment="1">
      <alignment horizontal="center" vertical="center" shrinkToFit="1"/>
    </xf>
    <xf numFmtId="180" fontId="49" fillId="0" borderId="47" xfId="4" applyNumberFormat="1" applyFont="1" applyBorder="1" applyAlignment="1">
      <alignment horizontal="center" vertical="center" shrinkToFit="1"/>
    </xf>
    <xf numFmtId="180" fontId="49" fillId="0" borderId="134" xfId="4" applyNumberFormat="1" applyFont="1" applyBorder="1" applyAlignment="1">
      <alignment horizontal="center" vertical="center" shrinkToFit="1"/>
    </xf>
    <xf numFmtId="0" fontId="49" fillId="5" borderId="33" xfId="4" applyFont="1" applyFill="1" applyBorder="1" applyAlignment="1">
      <alignment horizontal="center" vertical="center" shrinkToFit="1"/>
    </xf>
    <xf numFmtId="0" fontId="49" fillId="5" borderId="27" xfId="4" applyFont="1" applyFill="1" applyBorder="1" applyAlignment="1">
      <alignment horizontal="center" vertical="center" shrinkToFit="1"/>
    </xf>
    <xf numFmtId="0" fontId="54" fillId="0" borderId="33" xfId="4" applyFont="1" applyBorder="1">
      <alignment vertical="center"/>
    </xf>
    <xf numFmtId="0" fontId="54" fillId="0" borderId="25" xfId="4" applyFont="1" applyBorder="1">
      <alignment vertical="center"/>
    </xf>
    <xf numFmtId="0" fontId="54" fillId="0" borderId="48" xfId="4" applyFont="1" applyBorder="1">
      <alignment vertical="center"/>
    </xf>
    <xf numFmtId="0" fontId="49" fillId="2" borderId="139" xfId="4" applyFont="1" applyFill="1" applyBorder="1" applyAlignment="1" applyProtection="1">
      <alignment horizontal="center" vertical="center" shrinkToFit="1"/>
      <protection locked="0"/>
    </xf>
    <xf numFmtId="0" fontId="49" fillId="2" borderId="140" xfId="4" applyFont="1" applyFill="1" applyBorder="1" applyAlignment="1" applyProtection="1">
      <alignment horizontal="center" vertical="center" shrinkToFit="1"/>
      <protection locked="0"/>
    </xf>
    <xf numFmtId="0" fontId="49" fillId="2" borderId="141" xfId="4" applyFont="1" applyFill="1" applyBorder="1" applyAlignment="1" applyProtection="1">
      <alignment horizontal="center" vertical="center" shrinkToFit="1"/>
      <protection locked="0"/>
    </xf>
    <xf numFmtId="0" fontId="49" fillId="2" borderId="142" xfId="4" applyFont="1" applyFill="1" applyBorder="1" applyAlignment="1" applyProtection="1">
      <alignment horizontal="center" vertical="center" shrinkToFit="1"/>
      <protection locked="0"/>
    </xf>
    <xf numFmtId="0" fontId="54" fillId="0" borderId="111" xfId="4" applyFont="1" applyBorder="1">
      <alignment vertical="center"/>
    </xf>
    <xf numFmtId="0" fontId="54" fillId="0" borderId="73" xfId="4" applyFont="1" applyBorder="1">
      <alignment vertical="center"/>
    </xf>
    <xf numFmtId="0" fontId="54" fillId="0" borderId="136" xfId="4" applyFont="1" applyBorder="1">
      <alignment vertical="center"/>
    </xf>
    <xf numFmtId="0" fontId="54" fillId="0" borderId="28" xfId="4" applyFont="1" applyBorder="1">
      <alignment vertical="center"/>
    </xf>
    <xf numFmtId="0" fontId="54" fillId="0" borderId="7" xfId="4" applyFont="1" applyBorder="1">
      <alignment vertical="center"/>
    </xf>
    <xf numFmtId="0" fontId="49" fillId="5" borderId="26" xfId="4" applyFont="1" applyFill="1" applyBorder="1" applyAlignment="1">
      <alignment horizontal="center" vertical="center" shrinkToFit="1"/>
    </xf>
    <xf numFmtId="0" fontId="49" fillId="5" borderId="19" xfId="4" applyFont="1" applyFill="1" applyBorder="1" applyAlignment="1">
      <alignment horizontal="center" vertical="center" shrinkToFit="1"/>
    </xf>
    <xf numFmtId="0" fontId="54" fillId="0" borderId="110" xfId="4" applyFont="1" applyBorder="1">
      <alignment vertical="center"/>
    </xf>
    <xf numFmtId="0" fontId="54" fillId="0" borderId="146" xfId="4" applyFont="1" applyBorder="1">
      <alignment vertical="center"/>
    </xf>
    <xf numFmtId="0" fontId="54" fillId="0" borderId="147" xfId="4" applyFont="1" applyBorder="1">
      <alignment vertical="center"/>
    </xf>
    <xf numFmtId="0" fontId="49" fillId="5" borderId="35" xfId="4" applyFont="1" applyFill="1" applyBorder="1" applyAlignment="1">
      <alignment horizontal="center" vertical="center" shrinkToFit="1"/>
    </xf>
    <xf numFmtId="0" fontId="49" fillId="5" borderId="109" xfId="4" applyFont="1" applyFill="1" applyBorder="1" applyAlignment="1">
      <alignment horizontal="center" vertical="center" shrinkToFit="1"/>
    </xf>
    <xf numFmtId="0" fontId="54" fillId="0" borderId="170" xfId="4" applyFont="1" applyBorder="1">
      <alignment vertical="center"/>
    </xf>
    <xf numFmtId="0" fontId="54" fillId="0" borderId="37" xfId="4" applyFont="1" applyBorder="1">
      <alignment vertical="center"/>
    </xf>
    <xf numFmtId="0" fontId="54" fillId="0" borderId="155" xfId="4" applyFont="1" applyBorder="1">
      <alignment vertical="center"/>
    </xf>
    <xf numFmtId="180" fontId="49" fillId="0" borderId="150" xfId="4" applyNumberFormat="1" applyFont="1" applyBorder="1" applyAlignment="1">
      <alignment horizontal="center" vertical="center" shrinkToFit="1"/>
    </xf>
    <xf numFmtId="180" fontId="49" fillId="0" borderId="151" xfId="4" applyNumberFormat="1" applyFont="1" applyBorder="1" applyAlignment="1">
      <alignment horizontal="center" vertical="center" shrinkToFit="1"/>
    </xf>
    <xf numFmtId="180" fontId="49" fillId="0" borderId="152" xfId="4" applyNumberFormat="1" applyFont="1" applyBorder="1" applyAlignment="1">
      <alignment horizontal="center" vertical="center" shrinkToFit="1"/>
    </xf>
    <xf numFmtId="180" fontId="49" fillId="0" borderId="153" xfId="4" applyNumberFormat="1" applyFont="1" applyBorder="1" applyAlignment="1">
      <alignment horizontal="center" vertical="center" shrinkToFit="1"/>
    </xf>
    <xf numFmtId="0" fontId="54" fillId="5" borderId="0" xfId="4" applyFont="1" applyFill="1" applyAlignment="1">
      <alignment horizontal="center" vertical="center"/>
    </xf>
    <xf numFmtId="0" fontId="54" fillId="5" borderId="0" xfId="4" applyFont="1" applyFill="1" applyAlignment="1" applyProtection="1">
      <alignment horizontal="center" vertical="center" shrinkToFit="1"/>
      <protection locked="0"/>
    </xf>
    <xf numFmtId="0" fontId="54" fillId="5" borderId="0" xfId="4" applyFont="1" applyFill="1" applyAlignment="1" applyProtection="1">
      <alignment horizontal="center" vertical="center" wrapText="1"/>
      <protection locked="0"/>
    </xf>
    <xf numFmtId="0" fontId="54" fillId="5" borderId="0" xfId="4" applyFont="1" applyFill="1" applyAlignment="1" applyProtection="1">
      <alignment horizontal="left" vertical="center" wrapText="1"/>
      <protection locked="0"/>
    </xf>
    <xf numFmtId="0" fontId="56" fillId="5" borderId="0" xfId="4" applyFont="1" applyFill="1">
      <alignment vertical="center"/>
    </xf>
    <xf numFmtId="0" fontId="55" fillId="5" borderId="0" xfId="4" applyFont="1" applyFill="1">
      <alignment vertical="center"/>
    </xf>
    <xf numFmtId="0" fontId="55" fillId="5" borderId="0" xfId="4" applyFont="1" applyFill="1" applyAlignment="1">
      <alignment horizontal="center" vertical="center"/>
    </xf>
    <xf numFmtId="0" fontId="54" fillId="5" borderId="0" xfId="4" applyFont="1" applyFill="1" applyAlignment="1">
      <alignment horizontal="center" vertical="center" wrapText="1"/>
    </xf>
    <xf numFmtId="1" fontId="54" fillId="5" borderId="0" xfId="4" applyNumberFormat="1" applyFont="1" applyFill="1" applyAlignment="1">
      <alignment horizontal="center" vertical="center" wrapText="1"/>
    </xf>
    <xf numFmtId="0" fontId="53" fillId="5" borderId="0" xfId="4" applyFont="1" applyFill="1" applyAlignment="1" applyProtection="1">
      <alignment horizontal="center" vertical="center" wrapText="1"/>
      <protection locked="0"/>
    </xf>
    <xf numFmtId="0" fontId="53" fillId="5" borderId="0" xfId="4" applyFont="1" applyFill="1" applyAlignment="1">
      <alignment horizontal="center" vertical="center" wrapText="1"/>
    </xf>
    <xf numFmtId="1" fontId="53" fillId="5" borderId="0" xfId="4" applyNumberFormat="1" applyFont="1" applyFill="1" applyAlignment="1">
      <alignment horizontal="center" vertical="center" wrapText="1"/>
    </xf>
    <xf numFmtId="0" fontId="53" fillId="0" borderId="0" xfId="4" applyFont="1" applyAlignment="1">
      <alignment horizontal="center" vertical="center"/>
    </xf>
    <xf numFmtId="0" fontId="53" fillId="0" borderId="0" xfId="4" applyFont="1" applyAlignment="1">
      <alignment horizontal="centerContinuous" vertical="center"/>
    </xf>
    <xf numFmtId="181" fontId="53" fillId="0" borderId="0" xfId="4" applyNumberFormat="1" applyFont="1">
      <alignment vertical="center"/>
    </xf>
    <xf numFmtId="0" fontId="53" fillId="5" borderId="0" xfId="4" applyFont="1" applyFill="1" applyAlignment="1" applyProtection="1">
      <alignment horizontal="center" vertical="center" shrinkToFit="1"/>
      <protection locked="0"/>
    </xf>
    <xf numFmtId="0" fontId="53" fillId="5" borderId="0" xfId="4" applyFont="1" applyFill="1" applyAlignment="1" applyProtection="1">
      <alignment horizontal="left" vertical="center" wrapText="1"/>
      <protection locked="0"/>
    </xf>
    <xf numFmtId="0" fontId="53" fillId="5" borderId="0" xfId="4" applyFont="1" applyFill="1">
      <alignment vertical="center"/>
    </xf>
    <xf numFmtId="0" fontId="53" fillId="5" borderId="0" xfId="4" applyFont="1" applyFill="1" applyAlignment="1">
      <alignment horizontal="center" vertical="center"/>
    </xf>
    <xf numFmtId="0" fontId="54" fillId="0" borderId="0" xfId="4" applyFont="1" applyAlignment="1">
      <alignment horizontal="left" vertical="center" wrapText="1"/>
    </xf>
    <xf numFmtId="0" fontId="54" fillId="0" borderId="0" xfId="4" applyFont="1" applyAlignment="1">
      <alignment vertical="center" textRotation="90"/>
    </xf>
    <xf numFmtId="0" fontId="81" fillId="5" borderId="0" xfId="4" applyFont="1" applyFill="1" applyAlignment="1">
      <alignment horizontal="left" vertical="center"/>
    </xf>
    <xf numFmtId="0" fontId="82" fillId="5" borderId="0" xfId="4" applyFont="1" applyFill="1" applyAlignment="1">
      <alignment horizontal="center" vertical="center"/>
    </xf>
    <xf numFmtId="0" fontId="82" fillId="5" borderId="0" xfId="4" applyFont="1" applyFill="1">
      <alignment vertical="center"/>
    </xf>
    <xf numFmtId="0" fontId="82" fillId="5" borderId="0" xfId="4" applyFont="1" applyFill="1" applyAlignment="1">
      <alignment horizontal="left" vertical="center"/>
    </xf>
    <xf numFmtId="0" fontId="83" fillId="5" borderId="0" xfId="4" applyFont="1" applyFill="1">
      <alignment vertical="center"/>
    </xf>
    <xf numFmtId="0" fontId="83" fillId="5" borderId="0" xfId="4" applyFont="1" applyFill="1" applyAlignment="1">
      <alignment horizontal="left" vertical="center"/>
    </xf>
    <xf numFmtId="0" fontId="82" fillId="5" borderId="14" xfId="4" applyFont="1" applyFill="1" applyBorder="1" applyAlignment="1">
      <alignment horizontal="center" vertical="center"/>
    </xf>
    <xf numFmtId="0" fontId="82" fillId="5" borderId="0" xfId="4" applyFont="1" applyFill="1" applyAlignment="1" applyProtection="1">
      <alignment horizontal="center" vertical="center"/>
      <protection locked="0"/>
    </xf>
    <xf numFmtId="0" fontId="82" fillId="4" borderId="14" xfId="4" applyFont="1" applyFill="1" applyBorder="1" applyAlignment="1" applyProtection="1">
      <alignment horizontal="center" vertical="center"/>
      <protection locked="0"/>
    </xf>
    <xf numFmtId="0" fontId="82" fillId="4" borderId="0" xfId="4" applyFont="1" applyFill="1" applyAlignment="1" applyProtection="1">
      <alignment horizontal="center" vertical="center"/>
      <protection locked="0"/>
    </xf>
    <xf numFmtId="20" fontId="82" fillId="4" borderId="14" xfId="4" applyNumberFormat="1" applyFont="1" applyFill="1" applyBorder="1" applyAlignment="1" applyProtection="1">
      <alignment horizontal="center" vertical="center"/>
      <protection locked="0"/>
    </xf>
    <xf numFmtId="0" fontId="82" fillId="5" borderId="0" xfId="4" applyFont="1" applyFill="1" applyAlignment="1" applyProtection="1">
      <alignment horizontal="right" vertical="center"/>
      <protection locked="0"/>
    </xf>
    <xf numFmtId="0" fontId="82" fillId="5" borderId="0" xfId="4" applyFont="1" applyFill="1" applyProtection="1">
      <alignment vertical="center"/>
      <protection locked="0"/>
    </xf>
    <xf numFmtId="0" fontId="82" fillId="4" borderId="14" xfId="4" applyFont="1" applyFill="1" applyBorder="1" applyAlignment="1" applyProtection="1">
      <alignment horizontal="left" vertical="center"/>
      <protection locked="0"/>
    </xf>
    <xf numFmtId="20" fontId="82" fillId="5" borderId="14" xfId="4" applyNumberFormat="1" applyFont="1" applyFill="1" applyBorder="1" applyAlignment="1" applyProtection="1">
      <alignment horizontal="center" vertical="center"/>
      <protection locked="0"/>
    </xf>
    <xf numFmtId="0" fontId="84" fillId="4" borderId="24" xfId="4" applyFont="1" applyFill="1" applyBorder="1" applyAlignment="1" applyProtection="1">
      <alignment horizontal="center" vertical="center"/>
      <protection locked="0"/>
    </xf>
    <xf numFmtId="0" fontId="84" fillId="4" borderId="6" xfId="4" applyFont="1" applyFill="1" applyBorder="1" applyAlignment="1" applyProtection="1">
      <alignment horizontal="center" vertical="center"/>
      <protection locked="0"/>
    </xf>
    <xf numFmtId="0" fontId="84" fillId="4" borderId="11" xfId="4" applyFont="1" applyFill="1" applyBorder="1" applyAlignment="1" applyProtection="1">
      <alignment horizontal="center" vertical="center"/>
      <protection locked="0"/>
    </xf>
    <xf numFmtId="179" fontId="54" fillId="5" borderId="0" xfId="4" applyNumberFormat="1" applyFont="1" applyFill="1" applyAlignment="1">
      <alignment horizontal="center" vertical="center"/>
    </xf>
    <xf numFmtId="0" fontId="1" fillId="5" borderId="0" xfId="4" applyFill="1">
      <alignment vertical="center"/>
    </xf>
    <xf numFmtId="0" fontId="54" fillId="5" borderId="0" xfId="4" applyFont="1" applyFill="1" applyAlignment="1">
      <alignment horizontal="left" vertical="center"/>
    </xf>
    <xf numFmtId="0" fontId="52" fillId="5" borderId="0" xfId="4" applyFont="1" applyFill="1" applyAlignment="1">
      <alignment horizontal="left" vertical="center"/>
    </xf>
    <xf numFmtId="0" fontId="54" fillId="5" borderId="0" xfId="4" applyFont="1" applyFill="1">
      <alignment vertical="center"/>
    </xf>
    <xf numFmtId="0" fontId="54" fillId="4" borderId="14" xfId="4" applyFont="1" applyFill="1" applyBorder="1" applyAlignment="1">
      <alignment horizontal="left" vertical="center"/>
    </xf>
    <xf numFmtId="0" fontId="54" fillId="2" borderId="14" xfId="4" applyFont="1" applyFill="1" applyBorder="1" applyAlignment="1">
      <alignment horizontal="left" vertical="center"/>
    </xf>
    <xf numFmtId="0" fontId="58" fillId="5" borderId="0" xfId="4" applyFont="1" applyFill="1" applyAlignment="1">
      <alignment horizontal="left" vertical="center"/>
    </xf>
    <xf numFmtId="0" fontId="54" fillId="5" borderId="14" xfId="4" applyFont="1" applyFill="1" applyBorder="1" applyAlignment="1">
      <alignment horizontal="center" vertical="center"/>
    </xf>
    <xf numFmtId="0" fontId="54" fillId="5" borderId="14" xfId="4" applyFont="1" applyFill="1" applyBorder="1" applyAlignment="1">
      <alignment horizontal="left" vertical="center"/>
    </xf>
    <xf numFmtId="0" fontId="59" fillId="5" borderId="0" xfId="4" applyFont="1" applyFill="1">
      <alignment vertical="center"/>
    </xf>
    <xf numFmtId="0" fontId="59" fillId="5" borderId="0" xfId="4" applyFont="1" applyFill="1" applyAlignment="1">
      <alignment horizontal="left" vertical="center"/>
    </xf>
    <xf numFmtId="0" fontId="61" fillId="5" borderId="0" xfId="4" applyFont="1" applyFill="1">
      <alignment vertical="center"/>
    </xf>
    <xf numFmtId="0" fontId="59" fillId="5" borderId="0" xfId="4" applyFont="1" applyFill="1" applyAlignment="1">
      <alignment vertical="center" shrinkToFit="1"/>
    </xf>
    <xf numFmtId="0" fontId="54" fillId="5" borderId="0" xfId="4" applyFont="1" applyFill="1" applyAlignment="1">
      <alignment vertical="center" wrapText="1"/>
    </xf>
    <xf numFmtId="0" fontId="85" fillId="5" borderId="0" xfId="4" applyFont="1" applyFill="1" applyAlignment="1">
      <alignment horizontal="left" vertical="center"/>
    </xf>
    <xf numFmtId="0" fontId="85" fillId="0" borderId="0" xfId="4" applyFont="1" applyAlignment="1">
      <alignment horizontal="left" vertical="center"/>
    </xf>
    <xf numFmtId="0" fontId="54" fillId="5" borderId="14" xfId="4" applyFont="1" applyFill="1" applyBorder="1" applyAlignment="1">
      <alignment horizontal="right" vertical="center"/>
    </xf>
    <xf numFmtId="0" fontId="54" fillId="5" borderId="14" xfId="4" applyFont="1" applyFill="1" applyBorder="1" applyAlignment="1">
      <alignment vertical="center" shrinkToFit="1"/>
    </xf>
    <xf numFmtId="0" fontId="1" fillId="5" borderId="159" xfId="4" applyFill="1" applyBorder="1" applyAlignment="1">
      <alignment horizontal="center" vertical="center"/>
    </xf>
    <xf numFmtId="0" fontId="62" fillId="5" borderId="171" xfId="4" applyFont="1" applyFill="1" applyBorder="1" applyAlignment="1">
      <alignment horizontal="center" vertical="center"/>
    </xf>
    <xf numFmtId="0" fontId="62" fillId="5" borderId="161" xfId="4" applyFont="1" applyFill="1" applyBorder="1" applyAlignment="1">
      <alignment horizontal="center" vertical="center"/>
    </xf>
    <xf numFmtId="0" fontId="87" fillId="5" borderId="161" xfId="4" applyFont="1" applyFill="1" applyBorder="1" applyAlignment="1">
      <alignment horizontal="center" vertical="center"/>
    </xf>
    <xf numFmtId="0" fontId="63" fillId="5" borderId="162" xfId="4" applyFont="1" applyFill="1" applyBorder="1" applyAlignment="1">
      <alignment horizontal="center" vertical="center"/>
    </xf>
    <xf numFmtId="0" fontId="1" fillId="5" borderId="161" xfId="4" applyFill="1" applyBorder="1" applyAlignment="1">
      <alignment horizontal="center" vertical="center"/>
    </xf>
    <xf numFmtId="0" fontId="1" fillId="5" borderId="163" xfId="4" applyFill="1" applyBorder="1" applyAlignment="1">
      <alignment horizontal="center" vertical="center"/>
    </xf>
    <xf numFmtId="0" fontId="63" fillId="5" borderId="19" xfId="4" applyFont="1" applyFill="1" applyBorder="1" applyAlignment="1">
      <alignment vertical="center" shrinkToFit="1"/>
    </xf>
    <xf numFmtId="0" fontId="63" fillId="5" borderId="11" xfId="4" applyFont="1" applyFill="1" applyBorder="1" applyAlignment="1">
      <alignment vertical="center" shrinkToFit="1"/>
    </xf>
    <xf numFmtId="0" fontId="63" fillId="5" borderId="11" xfId="4" applyFont="1" applyFill="1" applyBorder="1">
      <alignment vertical="center"/>
    </xf>
    <xf numFmtId="0" fontId="63" fillId="5" borderId="11" xfId="4" applyFont="1" applyFill="1" applyBorder="1" applyAlignment="1">
      <alignment horizontal="left" vertical="center"/>
    </xf>
    <xf numFmtId="0" fontId="63" fillId="5" borderId="26" xfId="4" applyFont="1" applyFill="1" applyBorder="1" applyAlignment="1">
      <alignment horizontal="left" vertical="center"/>
    </xf>
    <xf numFmtId="0" fontId="1" fillId="5" borderId="11" xfId="4" applyFill="1" applyBorder="1" applyAlignment="1">
      <alignment horizontal="left" vertical="center"/>
    </xf>
    <xf numFmtId="0" fontId="63" fillId="5" borderId="14" xfId="4" applyFont="1" applyFill="1" applyBorder="1" applyAlignment="1">
      <alignment vertical="center" shrinkToFit="1"/>
    </xf>
    <xf numFmtId="0" fontId="63" fillId="5" borderId="12" xfId="4" applyFont="1" applyFill="1" applyBorder="1" applyAlignment="1">
      <alignment vertical="center" shrinkToFit="1"/>
    </xf>
    <xf numFmtId="0" fontId="63" fillId="5" borderId="20" xfId="4" applyFont="1" applyFill="1" applyBorder="1" applyAlignment="1">
      <alignment vertical="center" shrinkToFit="1"/>
    </xf>
    <xf numFmtId="0" fontId="87" fillId="5" borderId="20" xfId="4" applyFont="1" applyFill="1" applyBorder="1">
      <alignment vertical="center"/>
    </xf>
    <xf numFmtId="0" fontId="87" fillId="5" borderId="15" xfId="4" applyFont="1" applyFill="1" applyBorder="1">
      <alignment vertical="center"/>
    </xf>
    <xf numFmtId="0" fontId="63" fillId="5" borderId="8" xfId="4" applyFont="1" applyFill="1" applyBorder="1" applyAlignment="1">
      <alignment vertical="center" shrinkToFit="1"/>
    </xf>
    <xf numFmtId="0" fontId="63" fillId="5" borderId="16" xfId="4" applyFont="1" applyFill="1" applyBorder="1" applyAlignment="1">
      <alignment vertical="center" shrinkToFit="1"/>
    </xf>
    <xf numFmtId="0" fontId="10" fillId="0" borderId="74" xfId="0" applyFont="1" applyBorder="1" applyAlignment="1">
      <alignment horizontal="left" vertical="center" wrapText="1"/>
    </xf>
    <xf numFmtId="0" fontId="10" fillId="0" borderId="75" xfId="0" applyFont="1" applyBorder="1" applyAlignment="1">
      <alignment horizontal="left" vertical="center" wrapText="1"/>
    </xf>
    <xf numFmtId="0" fontId="10" fillId="0" borderId="1" xfId="0" applyFont="1" applyBorder="1" applyAlignment="1">
      <alignment horizontal="left" vertical="center" wrapText="1"/>
    </xf>
    <xf numFmtId="0" fontId="10" fillId="0" borderId="19" xfId="0" applyFont="1" applyBorder="1" applyAlignment="1">
      <alignment horizontal="left" vertical="center" wrapText="1"/>
    </xf>
    <xf numFmtId="0" fontId="23" fillId="0" borderId="33" xfId="0" applyFont="1" applyBorder="1" applyAlignment="1">
      <alignment horizontal="center"/>
    </xf>
    <xf numFmtId="0" fontId="23" fillId="0" borderId="27" xfId="0" applyFont="1" applyBorder="1" applyAlignment="1">
      <alignment horizontal="center"/>
    </xf>
    <xf numFmtId="0" fontId="23" fillId="0" borderId="26" xfId="0" applyFont="1" applyBorder="1" applyAlignment="1">
      <alignment horizontal="center"/>
    </xf>
    <xf numFmtId="0" fontId="23" fillId="0" borderId="19" xfId="0" applyFont="1" applyBorder="1" applyAlignment="1">
      <alignment horizontal="center"/>
    </xf>
    <xf numFmtId="0" fontId="6" fillId="0" borderId="24" xfId="0" applyFont="1" applyBorder="1" applyAlignment="1">
      <alignment horizontal="center" vertical="center"/>
    </xf>
    <xf numFmtId="0" fontId="6" fillId="0" borderId="6" xfId="0" applyFont="1" applyBorder="1" applyAlignment="1">
      <alignment horizontal="center" vertical="center"/>
    </xf>
    <xf numFmtId="0" fontId="6" fillId="0" borderId="11" xfId="0" applyFont="1" applyBorder="1" applyAlignment="1">
      <alignment horizontal="center" vertical="center"/>
    </xf>
    <xf numFmtId="0" fontId="23" fillId="0" borderId="33" xfId="0" applyFont="1" applyBorder="1"/>
    <xf numFmtId="0" fontId="23" fillId="0" borderId="27" xfId="0" applyFont="1" applyBorder="1"/>
    <xf numFmtId="0" fontId="23" fillId="0" borderId="26" xfId="0" applyFont="1" applyBorder="1"/>
    <xf numFmtId="0" fontId="23" fillId="0" borderId="19" xfId="0" applyFont="1" applyBorder="1"/>
    <xf numFmtId="0" fontId="10" fillId="0" borderId="33" xfId="0" applyFont="1" applyBorder="1" applyAlignment="1">
      <alignment vertical="center" wrapText="1"/>
    </xf>
    <xf numFmtId="0" fontId="10" fillId="0" borderId="25" xfId="0" applyFont="1" applyBorder="1" applyAlignment="1">
      <alignment vertical="center" wrapText="1"/>
    </xf>
    <xf numFmtId="0" fontId="23" fillId="0" borderId="25" xfId="0" applyFont="1" applyBorder="1" applyAlignment="1">
      <alignment vertical="center" wrapText="1"/>
    </xf>
    <xf numFmtId="0" fontId="23" fillId="0" borderId="27" xfId="0" applyFont="1" applyBorder="1" applyAlignment="1">
      <alignment vertical="center" wrapText="1"/>
    </xf>
    <xf numFmtId="0" fontId="10" fillId="0" borderId="26" xfId="0" applyFont="1" applyBorder="1" applyAlignment="1">
      <alignment vertical="center" wrapText="1"/>
    </xf>
    <xf numFmtId="0" fontId="10" fillId="0" borderId="1" xfId="0" applyFont="1" applyBorder="1" applyAlignment="1">
      <alignment vertical="center" wrapText="1"/>
    </xf>
    <xf numFmtId="0" fontId="23" fillId="0" borderId="1" xfId="0" applyFont="1" applyBorder="1" applyAlignment="1">
      <alignment vertical="center" wrapText="1"/>
    </xf>
    <xf numFmtId="0" fontId="23" fillId="0" borderId="19" xfId="0" applyFont="1" applyBorder="1" applyAlignment="1">
      <alignment vertical="center" wrapText="1"/>
    </xf>
    <xf numFmtId="0" fontId="10" fillId="0" borderId="33" xfId="0" applyFont="1" applyBorder="1" applyAlignment="1">
      <alignment horizontal="center" vertical="center"/>
    </xf>
    <xf numFmtId="0" fontId="23" fillId="0" borderId="27" xfId="0" applyFont="1" applyBorder="1" applyAlignment="1">
      <alignment horizontal="center" vertical="center"/>
    </xf>
    <xf numFmtId="0" fontId="23" fillId="0" borderId="26" xfId="0" applyFont="1" applyBorder="1" applyAlignment="1">
      <alignment horizontal="center" vertical="center"/>
    </xf>
    <xf numFmtId="0" fontId="23" fillId="0" borderId="19" xfId="0" applyFont="1" applyBorder="1" applyAlignment="1">
      <alignment horizontal="center" vertical="center"/>
    </xf>
    <xf numFmtId="38" fontId="6" fillId="0" borderId="24" xfId="1" applyFont="1" applyFill="1" applyBorder="1" applyAlignment="1">
      <alignment horizontal="center" vertical="center"/>
    </xf>
    <xf numFmtId="38" fontId="42" fillId="0" borderId="6" xfId="1" applyFont="1" applyFill="1" applyBorder="1" applyAlignment="1">
      <alignment horizontal="center" vertical="center"/>
    </xf>
    <xf numFmtId="38" fontId="10" fillId="0" borderId="33" xfId="1" applyFont="1" applyFill="1" applyBorder="1" applyAlignment="1">
      <alignment horizontal="left" vertical="center" wrapText="1"/>
    </xf>
    <xf numFmtId="38" fontId="10" fillId="0" borderId="25" xfId="1" applyFont="1" applyFill="1" applyBorder="1" applyAlignment="1">
      <alignment horizontal="left" vertical="center" wrapText="1"/>
    </xf>
    <xf numFmtId="38" fontId="10" fillId="0" borderId="27" xfId="1" applyFont="1" applyFill="1" applyBorder="1" applyAlignment="1">
      <alignment horizontal="left" vertical="center" wrapText="1"/>
    </xf>
    <xf numFmtId="38" fontId="10" fillId="0" borderId="28" xfId="1" applyFont="1" applyFill="1" applyBorder="1" applyAlignment="1">
      <alignment horizontal="left" vertical="center" wrapText="1"/>
    </xf>
    <xf numFmtId="38" fontId="10" fillId="0" borderId="0" xfId="1" applyFont="1" applyFill="1" applyBorder="1" applyAlignment="1">
      <alignment horizontal="left" vertical="center" wrapText="1"/>
    </xf>
    <xf numFmtId="38" fontId="10" fillId="0" borderId="29" xfId="1" applyFont="1" applyFill="1" applyBorder="1" applyAlignment="1">
      <alignment horizontal="left" vertical="center" wrapText="1"/>
    </xf>
    <xf numFmtId="38" fontId="23" fillId="0" borderId="33" xfId="1" applyFont="1" applyFill="1" applyBorder="1" applyAlignment="1">
      <alignment horizontal="center"/>
    </xf>
    <xf numFmtId="38" fontId="23" fillId="0" borderId="27" xfId="1" applyFont="1" applyFill="1" applyBorder="1" applyAlignment="1">
      <alignment horizontal="center"/>
    </xf>
    <xf numFmtId="38" fontId="23" fillId="0" borderId="28" xfId="1" applyFont="1" applyFill="1" applyBorder="1" applyAlignment="1">
      <alignment horizontal="center"/>
    </xf>
    <xf numFmtId="38" fontId="23" fillId="0" borderId="29" xfId="1" applyFont="1" applyFill="1" applyBorder="1" applyAlignment="1">
      <alignment horizontal="center"/>
    </xf>
    <xf numFmtId="38" fontId="23" fillId="0" borderId="26" xfId="1" applyFont="1" applyFill="1" applyBorder="1" applyAlignment="1">
      <alignment horizontal="center"/>
    </xf>
    <xf numFmtId="38" fontId="23" fillId="0" borderId="19" xfId="1" applyFont="1" applyFill="1" applyBorder="1" applyAlignment="1">
      <alignment horizontal="center"/>
    </xf>
    <xf numFmtId="0" fontId="10" fillId="0" borderId="25" xfId="0" applyFont="1" applyBorder="1" applyAlignment="1">
      <alignment horizontal="left" vertical="center" wrapText="1"/>
    </xf>
    <xf numFmtId="0" fontId="10" fillId="0" borderId="27" xfId="0" applyFont="1" applyBorder="1" applyAlignment="1">
      <alignment horizontal="left" vertical="center" wrapText="1"/>
    </xf>
    <xf numFmtId="0" fontId="10" fillId="0" borderId="0" xfId="0" applyFont="1" applyAlignment="1">
      <alignment horizontal="left" vertical="center" wrapText="1"/>
    </xf>
    <xf numFmtId="0" fontId="10" fillId="0" borderId="29" xfId="0" applyFont="1" applyBorder="1" applyAlignment="1">
      <alignment horizontal="left" vertical="center" wrapText="1"/>
    </xf>
    <xf numFmtId="0" fontId="23" fillId="0" borderId="14" xfId="0" applyFont="1" applyBorder="1" applyAlignment="1">
      <alignment horizontal="center"/>
    </xf>
    <xf numFmtId="0" fontId="23" fillId="0" borderId="25" xfId="0" applyFont="1" applyBorder="1" applyAlignment="1">
      <alignment wrapText="1"/>
    </xf>
    <xf numFmtId="0" fontId="23" fillId="0" borderId="27" xfId="0" applyFont="1" applyBorder="1" applyAlignment="1">
      <alignment wrapText="1"/>
    </xf>
    <xf numFmtId="0" fontId="23" fillId="0" borderId="1" xfId="0" applyFont="1" applyBorder="1" applyAlignment="1">
      <alignment wrapText="1"/>
    </xf>
    <xf numFmtId="0" fontId="23" fillId="0" borderId="19" xfId="0" applyFont="1" applyBorder="1" applyAlignment="1">
      <alignment wrapText="1"/>
    </xf>
    <xf numFmtId="0" fontId="10" fillId="0" borderId="27" xfId="0" applyFont="1" applyBorder="1" applyAlignment="1">
      <alignment vertical="center" wrapText="1"/>
    </xf>
    <xf numFmtId="0" fontId="10" fillId="0" borderId="19" xfId="0" applyFont="1" applyBorder="1" applyAlignment="1">
      <alignment vertical="center" wrapText="1"/>
    </xf>
    <xf numFmtId="0" fontId="70" fillId="0" borderId="1" xfId="0" applyFont="1" applyBorder="1" applyAlignment="1">
      <alignment horizontal="left" vertical="center"/>
    </xf>
    <xf numFmtId="0" fontId="38" fillId="0" borderId="14" xfId="0" applyFont="1" applyBorder="1" applyAlignment="1">
      <alignment horizontal="center" vertical="center" wrapText="1"/>
    </xf>
    <xf numFmtId="0" fontId="13" fillId="0" borderId="14" xfId="0" applyFont="1" applyBorder="1" applyAlignment="1">
      <alignment horizontal="center" vertical="center" wrapText="1"/>
    </xf>
    <xf numFmtId="0" fontId="36" fillId="0" borderId="14" xfId="0" applyFont="1" applyBorder="1" applyAlignment="1">
      <alignment vertical="center" wrapText="1"/>
    </xf>
    <xf numFmtId="0" fontId="35" fillId="0" borderId="14" xfId="0" applyFont="1" applyBorder="1" applyAlignment="1">
      <alignment horizontal="center"/>
    </xf>
    <xf numFmtId="0" fontId="23" fillId="0" borderId="22" xfId="0" applyFont="1" applyBorder="1" applyAlignment="1">
      <alignment horizontal="center"/>
    </xf>
    <xf numFmtId="0" fontId="23" fillId="0" borderId="20" xfId="0" applyFont="1" applyBorder="1" applyAlignment="1">
      <alignment horizontal="center"/>
    </xf>
    <xf numFmtId="0" fontId="10" fillId="0" borderId="33" xfId="0" applyFont="1" applyBorder="1" applyAlignment="1">
      <alignment horizontal="left" vertical="center" wrapText="1"/>
    </xf>
    <xf numFmtId="0" fontId="10" fillId="0" borderId="26" xfId="0" applyFont="1" applyBorder="1" applyAlignment="1">
      <alignment horizontal="left" vertical="center" wrapText="1"/>
    </xf>
    <xf numFmtId="0" fontId="10" fillId="0" borderId="27" xfId="0" applyFont="1" applyBorder="1" applyAlignment="1">
      <alignment horizontal="center" vertical="center"/>
    </xf>
    <xf numFmtId="0" fontId="10" fillId="0" borderId="26" xfId="0" applyFont="1" applyBorder="1" applyAlignment="1">
      <alignment horizontal="center" vertical="center"/>
    </xf>
    <xf numFmtId="0" fontId="10" fillId="0" borderId="19" xfId="0" applyFont="1" applyBorder="1" applyAlignment="1">
      <alignment horizontal="center" vertical="center"/>
    </xf>
    <xf numFmtId="0" fontId="10" fillId="0" borderId="33"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108"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9" xfId="0" applyFont="1" applyBorder="1" applyAlignment="1">
      <alignment horizontal="center" vertical="center" wrapText="1"/>
    </xf>
    <xf numFmtId="0" fontId="36" fillId="0" borderId="33" xfId="0" applyFont="1" applyBorder="1" applyAlignment="1">
      <alignment horizontal="left" vertical="center" wrapText="1"/>
    </xf>
    <xf numFmtId="0" fontId="36" fillId="0" borderId="25" xfId="0" applyFont="1" applyBorder="1" applyAlignment="1">
      <alignment horizontal="left" vertical="center" wrapText="1"/>
    </xf>
    <xf numFmtId="0" fontId="36" fillId="0" borderId="27" xfId="0" applyFont="1" applyBorder="1" applyAlignment="1">
      <alignment horizontal="left" vertical="center" wrapText="1"/>
    </xf>
    <xf numFmtId="0" fontId="36" fillId="0" borderId="26" xfId="0" applyFont="1" applyBorder="1" applyAlignment="1">
      <alignment horizontal="left" vertical="center" wrapText="1"/>
    </xf>
    <xf numFmtId="0" fontId="36" fillId="0" borderId="1" xfId="0" applyFont="1" applyBorder="1" applyAlignment="1">
      <alignment horizontal="left" vertical="center" wrapText="1"/>
    </xf>
    <xf numFmtId="0" fontId="36" fillId="0" borderId="19" xfId="0" applyFont="1" applyBorder="1" applyAlignment="1">
      <alignment horizontal="left" vertical="center" wrapText="1"/>
    </xf>
    <xf numFmtId="0" fontId="17" fillId="0" borderId="33"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9" xfId="0" applyFont="1" applyBorder="1" applyAlignment="1">
      <alignment horizontal="center" vertical="center" wrapText="1"/>
    </xf>
    <xf numFmtId="0" fontId="10" fillId="0" borderId="28" xfId="0" applyFont="1" applyBorder="1" applyAlignment="1">
      <alignment horizontal="left" vertical="center" wrapText="1"/>
    </xf>
    <xf numFmtId="0" fontId="23" fillId="0" borderId="33" xfId="0" applyFont="1" applyBorder="1" applyAlignment="1">
      <alignment horizontal="left" vertical="center"/>
    </xf>
    <xf numFmtId="0" fontId="23" fillId="0" borderId="25" xfId="0" applyFont="1" applyBorder="1" applyAlignment="1">
      <alignment horizontal="left" vertical="center"/>
    </xf>
    <xf numFmtId="0" fontId="23" fillId="0" borderId="27" xfId="0" applyFont="1" applyBorder="1" applyAlignment="1">
      <alignment horizontal="left" vertical="center"/>
    </xf>
    <xf numFmtId="0" fontId="23" fillId="0" borderId="26" xfId="0" applyFont="1" applyBorder="1" applyAlignment="1">
      <alignment horizontal="left" vertical="center"/>
    </xf>
    <xf numFmtId="0" fontId="23" fillId="0" borderId="1" xfId="0" applyFont="1" applyBorder="1" applyAlignment="1">
      <alignment horizontal="left" vertical="center"/>
    </xf>
    <xf numFmtId="0" fontId="23" fillId="0" borderId="19" xfId="0" applyFont="1" applyBorder="1" applyAlignment="1">
      <alignment horizontal="left" vertical="center"/>
    </xf>
    <xf numFmtId="0" fontId="23" fillId="0" borderId="33" xfId="0" applyFont="1" applyBorder="1" applyAlignment="1">
      <alignment horizontal="center" vertical="center"/>
    </xf>
    <xf numFmtId="0" fontId="10" fillId="0" borderId="67" xfId="0" applyFont="1" applyBorder="1" applyAlignment="1">
      <alignment horizontal="center" vertical="center" wrapText="1"/>
    </xf>
    <xf numFmtId="0" fontId="10" fillId="0" borderId="70" xfId="0" applyFont="1" applyBorder="1" applyAlignment="1">
      <alignment horizontal="left" vertical="center" wrapText="1"/>
    </xf>
    <xf numFmtId="0" fontId="10" fillId="0" borderId="71" xfId="0" applyFont="1" applyBorder="1" applyAlignment="1">
      <alignment horizontal="left" vertical="center" wrapText="1"/>
    </xf>
    <xf numFmtId="0" fontId="7" fillId="0" borderId="33"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9" xfId="0" applyFont="1" applyBorder="1" applyAlignment="1">
      <alignment horizontal="center" vertical="center" wrapText="1"/>
    </xf>
    <xf numFmtId="0" fontId="17" fillId="0" borderId="14" xfId="0" applyFont="1" applyBorder="1" applyAlignment="1">
      <alignment horizontal="center" vertical="center" wrapText="1"/>
    </xf>
    <xf numFmtId="38" fontId="10" fillId="0" borderId="26" xfId="1" applyFont="1" applyFill="1" applyBorder="1" applyAlignment="1">
      <alignment horizontal="left" vertical="center" wrapText="1"/>
    </xf>
    <xf numFmtId="38" fontId="10" fillId="0" borderId="1" xfId="1" applyFont="1" applyFill="1" applyBorder="1" applyAlignment="1">
      <alignment horizontal="left" vertical="center" wrapText="1"/>
    </xf>
    <xf numFmtId="38" fontId="10" fillId="0" borderId="19" xfId="1" applyFont="1" applyFill="1" applyBorder="1" applyAlignment="1">
      <alignment horizontal="left" vertical="center" wrapText="1"/>
    </xf>
    <xf numFmtId="0" fontId="10" fillId="0" borderId="28" xfId="0" applyFont="1" applyBorder="1" applyAlignment="1">
      <alignment vertical="center" wrapText="1"/>
    </xf>
    <xf numFmtId="0" fontId="10" fillId="0" borderId="0" xfId="0" applyFont="1" applyAlignment="1">
      <alignment vertical="center" wrapText="1"/>
    </xf>
    <xf numFmtId="0" fontId="23" fillId="0" borderId="0" xfId="0" applyFont="1" applyAlignment="1">
      <alignment vertical="center" wrapText="1"/>
    </xf>
    <xf numFmtId="0" fontId="23" fillId="0" borderId="29" xfId="0" applyFont="1" applyBorder="1" applyAlignment="1">
      <alignment vertical="center" wrapText="1"/>
    </xf>
    <xf numFmtId="0" fontId="10"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28" xfId="0" applyFont="1" applyBorder="1" applyAlignment="1">
      <alignment horizontal="center" vertical="center"/>
    </xf>
    <xf numFmtId="0" fontId="17" fillId="0" borderId="26" xfId="0" applyFont="1" applyBorder="1" applyAlignment="1">
      <alignment horizontal="left" vertical="center"/>
    </xf>
    <xf numFmtId="0" fontId="17" fillId="0" borderId="1" xfId="0" applyFont="1" applyBorder="1" applyAlignment="1">
      <alignment horizontal="left" vertical="center"/>
    </xf>
    <xf numFmtId="0" fontId="17" fillId="0" borderId="19" xfId="0" applyFont="1" applyBorder="1" applyAlignment="1">
      <alignment horizontal="left" vertical="center"/>
    </xf>
    <xf numFmtId="0" fontId="17" fillId="0" borderId="25" xfId="0" applyFont="1" applyBorder="1" applyAlignment="1">
      <alignment horizontal="center" vertical="center" wrapText="1"/>
    </xf>
    <xf numFmtId="0" fontId="17"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72"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9"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27"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9" xfId="0" applyFont="1" applyBorder="1" applyAlignment="1">
      <alignment horizontal="center" vertical="center" wrapText="1"/>
    </xf>
    <xf numFmtId="0" fontId="17" fillId="0" borderId="33" xfId="0" applyFont="1" applyBorder="1" applyAlignment="1">
      <alignment horizontal="center" vertical="center"/>
    </xf>
    <xf numFmtId="0" fontId="17" fillId="0" borderId="27" xfId="0" applyFont="1" applyBorder="1" applyAlignment="1">
      <alignment horizontal="center" vertical="center"/>
    </xf>
    <xf numFmtId="0" fontId="17" fillId="0" borderId="26" xfId="0" applyFont="1" applyBorder="1" applyAlignment="1">
      <alignment horizontal="center" vertical="center"/>
    </xf>
    <xf numFmtId="0" fontId="17" fillId="0" borderId="19" xfId="0" applyFont="1" applyBorder="1" applyAlignment="1">
      <alignment horizontal="center" vertical="center"/>
    </xf>
    <xf numFmtId="0" fontId="17" fillId="0" borderId="74" xfId="0" applyFont="1" applyBorder="1" applyAlignment="1">
      <alignment horizontal="left" vertical="center"/>
    </xf>
    <xf numFmtId="0" fontId="18" fillId="0" borderId="33"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9" xfId="0" applyFont="1" applyBorder="1" applyAlignment="1">
      <alignment horizontal="center" vertical="center" wrapText="1"/>
    </xf>
    <xf numFmtId="0" fontId="13" fillId="0" borderId="1" xfId="0" applyFont="1" applyBorder="1" applyAlignment="1">
      <alignment vertical="center"/>
    </xf>
    <xf numFmtId="0" fontId="8" fillId="0" borderId="84" xfId="0" applyFont="1" applyBorder="1" applyAlignment="1">
      <alignment horizontal="center" vertical="center"/>
    </xf>
    <xf numFmtId="0" fontId="8" fillId="0" borderId="85" xfId="0" applyFont="1" applyBorder="1" applyAlignment="1">
      <alignment horizontal="center" vertical="center"/>
    </xf>
    <xf numFmtId="0" fontId="8" fillId="0" borderId="86" xfId="0" applyFont="1" applyBorder="1" applyAlignment="1">
      <alignment horizontal="center" vertical="center"/>
    </xf>
    <xf numFmtId="0" fontId="10" fillId="0" borderId="33" xfId="0" applyFont="1" applyBorder="1" applyAlignment="1">
      <alignment horizontal="left" vertical="top" wrapText="1"/>
    </xf>
    <xf numFmtId="0" fontId="10" fillId="0" borderId="25" xfId="0" applyFont="1" applyBorder="1" applyAlignment="1">
      <alignment horizontal="left" vertical="top" wrapText="1"/>
    </xf>
    <xf numFmtId="0" fontId="10" fillId="0" borderId="27" xfId="0" applyFont="1" applyBorder="1" applyAlignment="1">
      <alignment horizontal="left" vertical="top" wrapText="1"/>
    </xf>
    <xf numFmtId="0" fontId="10" fillId="0" borderId="28" xfId="0" applyFont="1" applyBorder="1" applyAlignment="1">
      <alignment horizontal="left" vertical="top" wrapText="1"/>
    </xf>
    <xf numFmtId="0" fontId="10" fillId="0" borderId="0" xfId="0" applyFont="1" applyAlignment="1">
      <alignment horizontal="left" vertical="top" wrapText="1"/>
    </xf>
    <xf numFmtId="0" fontId="10" fillId="0" borderId="29" xfId="0" applyFont="1" applyBorder="1" applyAlignment="1">
      <alignment horizontal="left" vertical="top" wrapText="1"/>
    </xf>
    <xf numFmtId="0" fontId="10" fillId="0" borderId="26" xfId="0" applyFont="1" applyBorder="1" applyAlignment="1">
      <alignment horizontal="left" vertical="top" wrapText="1"/>
    </xf>
    <xf numFmtId="0" fontId="10" fillId="0" borderId="1" xfId="0" applyFont="1" applyBorder="1" applyAlignment="1">
      <alignment horizontal="left" vertical="top" wrapText="1"/>
    </xf>
    <xf numFmtId="0" fontId="10" fillId="0" borderId="19" xfId="0" applyFont="1" applyBorder="1" applyAlignment="1">
      <alignment horizontal="left" vertical="top" wrapText="1"/>
    </xf>
    <xf numFmtId="0" fontId="17" fillId="0" borderId="0" xfId="0" applyFont="1" applyAlignment="1">
      <alignment horizontal="left" vertical="center" wrapText="1"/>
    </xf>
    <xf numFmtId="0" fontId="6" fillId="0" borderId="24" xfId="0" applyFont="1" applyBorder="1" applyAlignment="1">
      <alignment horizontal="center" vertical="center" wrapText="1"/>
    </xf>
    <xf numFmtId="0" fontId="6" fillId="0" borderId="6" xfId="0" applyFont="1" applyBorder="1" applyAlignment="1">
      <alignment horizontal="center" vertical="center" wrapText="1"/>
    </xf>
    <xf numFmtId="0" fontId="66" fillId="0" borderId="1" xfId="0" applyFont="1" applyBorder="1" applyAlignment="1">
      <alignment vertical="center"/>
    </xf>
    <xf numFmtId="0" fontId="23" fillId="0" borderId="33" xfId="0" applyFont="1" applyBorder="1" applyAlignment="1">
      <alignment horizontal="left" vertical="center" wrapText="1"/>
    </xf>
    <xf numFmtId="0" fontId="23" fillId="0" borderId="25" xfId="0" applyFont="1" applyBorder="1" applyAlignment="1">
      <alignment horizontal="left" vertical="center" wrapText="1"/>
    </xf>
    <xf numFmtId="0" fontId="23" fillId="0" borderId="27" xfId="0" applyFont="1" applyBorder="1" applyAlignment="1">
      <alignment horizontal="left" vertical="center" wrapText="1"/>
    </xf>
    <xf numFmtId="0" fontId="23" fillId="0" borderId="26" xfId="0" applyFont="1" applyBorder="1" applyAlignment="1">
      <alignment horizontal="left" vertical="center" wrapText="1"/>
    </xf>
    <xf numFmtId="0" fontId="23" fillId="0" borderId="1" xfId="0" applyFont="1" applyBorder="1" applyAlignment="1">
      <alignment horizontal="left" vertical="center" wrapText="1"/>
    </xf>
    <xf numFmtId="0" fontId="23" fillId="0" borderId="19" xfId="0" applyFont="1" applyBorder="1" applyAlignment="1">
      <alignment horizontal="left" vertical="center" wrapText="1"/>
    </xf>
    <xf numFmtId="0" fontId="10" fillId="0" borderId="25" xfId="0" applyFont="1" applyBorder="1" applyAlignment="1">
      <alignment horizontal="left" vertical="center"/>
    </xf>
    <xf numFmtId="0" fontId="10" fillId="0" borderId="27" xfId="0" applyFont="1" applyBorder="1" applyAlignment="1">
      <alignment horizontal="left" vertical="center"/>
    </xf>
    <xf numFmtId="0" fontId="10" fillId="0" borderId="26" xfId="0" applyFont="1" applyBorder="1" applyAlignment="1">
      <alignment horizontal="left" vertical="center"/>
    </xf>
    <xf numFmtId="0" fontId="10" fillId="0" borderId="1" xfId="0" applyFont="1" applyBorder="1" applyAlignment="1">
      <alignment horizontal="left" vertical="center"/>
    </xf>
    <xf numFmtId="0" fontId="10" fillId="0" borderId="19" xfId="0" applyFont="1" applyBorder="1" applyAlignment="1">
      <alignment horizontal="left" vertical="center"/>
    </xf>
    <xf numFmtId="0" fontId="7" fillId="0" borderId="73" xfId="0" applyFont="1" applyBorder="1" applyAlignment="1">
      <alignment vertical="center" wrapText="1"/>
    </xf>
    <xf numFmtId="0" fontId="17" fillId="0" borderId="25" xfId="0" applyFont="1" applyBorder="1" applyAlignment="1">
      <alignment horizontal="left" vertical="center" wrapText="1"/>
    </xf>
    <xf numFmtId="0" fontId="17" fillId="0" borderId="28" xfId="0" applyFont="1" applyBorder="1" applyAlignment="1">
      <alignment horizontal="left" vertical="center"/>
    </xf>
    <xf numFmtId="0" fontId="17" fillId="0" borderId="0" xfId="0" applyFont="1" applyAlignment="1">
      <alignment horizontal="left" vertical="center"/>
    </xf>
    <xf numFmtId="0" fontId="17" fillId="0" borderId="29" xfId="0" applyFont="1" applyBorder="1" applyAlignment="1">
      <alignment horizontal="left" vertical="center"/>
    </xf>
    <xf numFmtId="0" fontId="23" fillId="0" borderId="10"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8" xfId="0" applyFont="1" applyBorder="1" applyAlignment="1">
      <alignment horizontal="center" vertical="center" wrapText="1"/>
    </xf>
    <xf numFmtId="0" fontId="18" fillId="0" borderId="25" xfId="0" applyFont="1" applyBorder="1" applyAlignment="1">
      <alignment horizontal="center" vertical="top" wrapText="1"/>
    </xf>
    <xf numFmtId="0" fontId="18" fillId="0" borderId="48" xfId="0" applyFont="1" applyBorder="1" applyAlignment="1">
      <alignment horizontal="center" vertical="top" wrapText="1"/>
    </xf>
    <xf numFmtId="0" fontId="18" fillId="0" borderId="41" xfId="0" applyFont="1" applyBorder="1" applyAlignment="1">
      <alignment horizontal="center" vertical="top" wrapText="1"/>
    </xf>
    <xf numFmtId="0" fontId="18" fillId="0" borderId="50" xfId="0" applyFont="1" applyBorder="1" applyAlignment="1">
      <alignment horizontal="center" vertical="top" wrapText="1"/>
    </xf>
    <xf numFmtId="38" fontId="6" fillId="0" borderId="11" xfId="1" applyFont="1" applyFill="1" applyBorder="1" applyAlignment="1">
      <alignment horizontal="center" vertical="center"/>
    </xf>
    <xf numFmtId="0" fontId="23" fillId="0" borderId="66"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67" xfId="0" applyFont="1" applyBorder="1" applyAlignment="1">
      <alignment horizontal="center" vertical="center" wrapText="1"/>
    </xf>
    <xf numFmtId="0" fontId="23" fillId="0" borderId="19" xfId="0" applyFont="1" applyBorder="1" applyAlignment="1">
      <alignment horizontal="center" vertical="center" wrapText="1"/>
    </xf>
    <xf numFmtId="0" fontId="10" fillId="0" borderId="29" xfId="0" applyFont="1" applyBorder="1" applyAlignment="1">
      <alignment horizontal="center" vertical="center"/>
    </xf>
    <xf numFmtId="0" fontId="10" fillId="0" borderId="29" xfId="0" applyFont="1" applyBorder="1" applyAlignment="1">
      <alignment vertical="center" wrapText="1"/>
    </xf>
    <xf numFmtId="0" fontId="17" fillId="0" borderId="33" xfId="0" applyFont="1" applyBorder="1" applyAlignment="1">
      <alignment horizontal="left" vertical="center" wrapText="1"/>
    </xf>
    <xf numFmtId="0" fontId="17" fillId="0" borderId="27" xfId="0" applyFont="1" applyBorder="1" applyAlignment="1">
      <alignment horizontal="left" vertical="center" wrapText="1"/>
    </xf>
    <xf numFmtId="0" fontId="17" fillId="0" borderId="26" xfId="0" applyFont="1" applyBorder="1" applyAlignment="1">
      <alignment horizontal="left" vertical="center" wrapText="1"/>
    </xf>
    <xf numFmtId="0" fontId="17" fillId="0" borderId="1" xfId="0" applyFont="1" applyBorder="1" applyAlignment="1">
      <alignment horizontal="left" vertical="center" wrapText="1"/>
    </xf>
    <xf numFmtId="0" fontId="17" fillId="0" borderId="19" xfId="0" applyFont="1" applyBorder="1" applyAlignment="1">
      <alignment horizontal="left" vertical="center" wrapText="1"/>
    </xf>
    <xf numFmtId="0" fontId="10" fillId="0" borderId="28" xfId="0" applyFont="1" applyBorder="1" applyAlignment="1">
      <alignment horizontal="center" vertical="center" wrapText="1"/>
    </xf>
    <xf numFmtId="0" fontId="10" fillId="0" borderId="0" xfId="0" applyFont="1" applyAlignment="1">
      <alignment horizontal="center" vertical="center" wrapText="1"/>
    </xf>
    <xf numFmtId="0" fontId="10" fillId="0" borderId="29"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67" xfId="0" applyFont="1" applyBorder="1" applyAlignment="1">
      <alignment horizontal="center" vertical="center" wrapText="1"/>
    </xf>
    <xf numFmtId="38" fontId="6" fillId="0" borderId="6" xfId="1" applyFont="1" applyFill="1" applyBorder="1" applyAlignment="1">
      <alignment horizontal="center" vertical="center"/>
    </xf>
    <xf numFmtId="0" fontId="67" fillId="0" borderId="33" xfId="0" applyFont="1" applyBorder="1" applyAlignment="1">
      <alignment horizontal="left" vertical="center" wrapText="1"/>
    </xf>
    <xf numFmtId="0" fontId="67" fillId="0" borderId="25" xfId="0" applyFont="1" applyBorder="1" applyAlignment="1">
      <alignment horizontal="left" vertical="center" wrapText="1"/>
    </xf>
    <xf numFmtId="0" fontId="67" fillId="0" borderId="27" xfId="0" applyFont="1" applyBorder="1" applyAlignment="1">
      <alignment horizontal="left" vertical="center" wrapText="1"/>
    </xf>
    <xf numFmtId="0" fontId="67" fillId="0" borderId="26" xfId="0" applyFont="1" applyBorder="1" applyAlignment="1">
      <alignment horizontal="left" vertical="center" wrapText="1"/>
    </xf>
    <xf numFmtId="0" fontId="67" fillId="0" borderId="1" xfId="0" applyFont="1" applyBorder="1" applyAlignment="1">
      <alignment horizontal="left" vertical="center" wrapText="1"/>
    </xf>
    <xf numFmtId="0" fontId="67" fillId="0" borderId="19" xfId="0" applyFont="1" applyBorder="1" applyAlignment="1">
      <alignment horizontal="left" vertical="center" wrapText="1"/>
    </xf>
    <xf numFmtId="0" fontId="12" fillId="0" borderId="1" xfId="0" applyFont="1" applyBorder="1"/>
    <xf numFmtId="0" fontId="10" fillId="0" borderId="14" xfId="0" applyFont="1" applyBorder="1" applyAlignment="1">
      <alignment horizontal="left" vertical="center" wrapText="1"/>
    </xf>
    <xf numFmtId="0" fontId="10" fillId="0" borderId="14" xfId="0" applyFont="1" applyBorder="1" applyAlignment="1">
      <alignment horizontal="left" vertical="center"/>
    </xf>
    <xf numFmtId="0" fontId="68" fillId="0" borderId="24" xfId="0" applyFont="1" applyBorder="1" applyAlignment="1">
      <alignment horizontal="center" vertical="center"/>
    </xf>
    <xf numFmtId="0" fontId="68" fillId="0" borderId="11" xfId="0" applyFont="1" applyBorder="1" applyAlignment="1">
      <alignment horizontal="center" vertical="center"/>
    </xf>
    <xf numFmtId="0" fontId="10" fillId="0" borderId="96" xfId="0" applyFont="1" applyBorder="1" applyAlignment="1">
      <alignment horizontal="center" vertical="center"/>
    </xf>
    <xf numFmtId="0" fontId="10" fillId="0" borderId="98" xfId="0" applyFont="1" applyBorder="1" applyAlignment="1">
      <alignment horizontal="center" vertical="center"/>
    </xf>
    <xf numFmtId="0" fontId="10" fillId="0" borderId="167" xfId="0" applyFont="1" applyBorder="1" applyAlignment="1">
      <alignment horizontal="center" vertical="center"/>
    </xf>
    <xf numFmtId="0" fontId="10" fillId="0" borderId="168" xfId="0" applyFont="1" applyBorder="1" applyAlignment="1">
      <alignment horizontal="center" vertical="center"/>
    </xf>
    <xf numFmtId="0" fontId="10" fillId="0" borderId="99" xfId="0" applyFont="1" applyBorder="1" applyAlignment="1">
      <alignment horizontal="center" vertical="center"/>
    </xf>
    <xf numFmtId="0" fontId="10" fillId="0" borderId="101" xfId="0" applyFont="1" applyBorder="1" applyAlignment="1">
      <alignment horizontal="center" vertical="center"/>
    </xf>
    <xf numFmtId="0" fontId="10" fillId="0" borderId="25" xfId="0" applyFont="1" applyBorder="1" applyAlignment="1">
      <alignment horizontal="center" vertical="center"/>
    </xf>
    <xf numFmtId="0" fontId="10" fillId="0" borderId="1" xfId="0" applyFont="1" applyBorder="1" applyAlignment="1">
      <alignment horizontal="center" vertical="center"/>
    </xf>
    <xf numFmtId="0" fontId="6" fillId="0" borderId="14" xfId="0" applyFont="1" applyBorder="1" applyAlignment="1">
      <alignment horizontal="center" vertical="center"/>
    </xf>
    <xf numFmtId="0" fontId="10" fillId="0" borderId="14" xfId="0" applyFont="1" applyBorder="1" applyAlignment="1">
      <alignment vertical="center" wrapText="1"/>
    </xf>
    <xf numFmtId="0" fontId="23" fillId="0" borderId="14" xfId="0" applyFont="1" applyBorder="1" applyAlignment="1">
      <alignment vertical="center" wrapText="1"/>
    </xf>
    <xf numFmtId="0" fontId="10" fillId="0" borderId="14" xfId="0" applyFont="1" applyBorder="1" applyAlignment="1">
      <alignment horizontal="center" vertical="center"/>
    </xf>
    <xf numFmtId="0" fontId="23" fillId="0" borderId="14" xfId="0" applyFont="1" applyBorder="1" applyAlignment="1">
      <alignment horizontal="center" vertical="center"/>
    </xf>
    <xf numFmtId="0" fontId="10" fillId="0" borderId="22" xfId="0" applyFont="1" applyBorder="1" applyAlignment="1">
      <alignment horizontal="left" vertical="center" wrapText="1"/>
    </xf>
    <xf numFmtId="38" fontId="42" fillId="0" borderId="11" xfId="1" applyFont="1" applyFill="1" applyBorder="1" applyAlignment="1">
      <alignment horizontal="center" vertical="center"/>
    </xf>
    <xf numFmtId="0" fontId="10" fillId="0" borderId="14" xfId="0" applyFont="1" applyBorder="1" applyAlignment="1">
      <alignment horizontal="center" vertical="center" wrapText="1"/>
    </xf>
    <xf numFmtId="0" fontId="8" fillId="0" borderId="24" xfId="0" applyFont="1" applyBorder="1" applyAlignment="1">
      <alignment horizontal="center" vertical="center"/>
    </xf>
    <xf numFmtId="0" fontId="8" fillId="0" borderId="11" xfId="0" applyFont="1" applyBorder="1" applyAlignment="1">
      <alignment horizontal="center" vertical="center"/>
    </xf>
    <xf numFmtId="0" fontId="31" fillId="0" borderId="0" xfId="0" applyFont="1" applyAlignment="1">
      <alignment horizontal="center"/>
    </xf>
    <xf numFmtId="0" fontId="32" fillId="0" borderId="0" xfId="0" applyFont="1" applyAlignment="1">
      <alignment horizontal="center"/>
    </xf>
    <xf numFmtId="0" fontId="5" fillId="0" borderId="33" xfId="0" applyFont="1" applyBorder="1" applyAlignment="1">
      <alignment horizontal="left" vertical="center"/>
    </xf>
    <xf numFmtId="0" fontId="5" fillId="0" borderId="25" xfId="0" applyFont="1" applyBorder="1" applyAlignment="1">
      <alignment horizontal="left" vertical="center"/>
    </xf>
    <xf numFmtId="0" fontId="8" fillId="0" borderId="28"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9" fillId="0" borderId="0" xfId="0" applyFont="1" applyAlignment="1">
      <alignment horizontal="left" vertical="center" wrapText="1"/>
    </xf>
    <xf numFmtId="0" fontId="12" fillId="0" borderId="14" xfId="0" applyFont="1" applyBorder="1" applyAlignment="1">
      <alignment horizontal="center" vertical="center"/>
    </xf>
    <xf numFmtId="0" fontId="7" fillId="0" borderId="14" xfId="0" applyFont="1" applyBorder="1" applyAlignment="1">
      <alignment vertical="center"/>
    </xf>
    <xf numFmtId="0" fontId="8" fillId="0" borderId="96" xfId="0" applyFont="1" applyBorder="1" applyAlignment="1">
      <alignment horizontal="center" vertical="center"/>
    </xf>
    <xf numFmtId="0" fontId="8" fillId="0" borderId="97" xfId="0" applyFont="1" applyBorder="1" applyAlignment="1">
      <alignment horizontal="center" vertical="center"/>
    </xf>
    <xf numFmtId="0" fontId="8" fillId="0" borderId="98" xfId="0" applyFont="1" applyBorder="1" applyAlignment="1">
      <alignment horizontal="center" vertical="center"/>
    </xf>
    <xf numFmtId="0" fontId="8" fillId="0" borderId="99" xfId="0" applyFont="1" applyBorder="1" applyAlignment="1">
      <alignment horizontal="center" vertical="center"/>
    </xf>
    <xf numFmtId="0" fontId="8" fillId="0" borderId="100" xfId="0" applyFont="1" applyBorder="1" applyAlignment="1">
      <alignment horizontal="center" vertical="center"/>
    </xf>
    <xf numFmtId="0" fontId="8" fillId="0" borderId="101" xfId="0" applyFont="1" applyBorder="1" applyAlignment="1">
      <alignment horizontal="center" vertical="center"/>
    </xf>
    <xf numFmtId="0" fontId="6" fillId="0" borderId="26" xfId="0" applyFont="1" applyBorder="1" applyAlignment="1">
      <alignment horizontal="center" vertical="center"/>
    </xf>
    <xf numFmtId="0" fontId="6" fillId="0" borderId="1" xfId="0" applyFont="1" applyBorder="1" applyAlignment="1">
      <alignment horizontal="center" vertical="center"/>
    </xf>
    <xf numFmtId="0" fontId="13" fillId="0" borderId="33" xfId="0" applyFont="1" applyBorder="1" applyAlignment="1">
      <alignment horizontal="center" vertical="center"/>
    </xf>
    <xf numFmtId="0" fontId="13" fillId="0" borderId="25" xfId="0" applyFont="1" applyBorder="1" applyAlignment="1">
      <alignment horizontal="center" vertical="center"/>
    </xf>
    <xf numFmtId="0" fontId="13" fillId="0" borderId="27" xfId="0" applyFont="1" applyBorder="1" applyAlignment="1">
      <alignment horizontal="center" vertical="center"/>
    </xf>
    <xf numFmtId="0" fontId="13" fillId="0" borderId="102"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2" fillId="0" borderId="28" xfId="0" applyFont="1" applyBorder="1" applyAlignment="1">
      <alignment vertical="center"/>
    </xf>
    <xf numFmtId="0" fontId="12" fillId="0" borderId="0" xfId="0" applyFont="1" applyAlignment="1">
      <alignment vertical="center"/>
    </xf>
    <xf numFmtId="0" fontId="12" fillId="0" borderId="29" xfId="0" applyFont="1" applyBorder="1" applyAlignment="1">
      <alignment vertical="center"/>
    </xf>
    <xf numFmtId="0" fontId="12" fillId="0" borderId="102" xfId="0" applyFont="1" applyBorder="1" applyAlignment="1">
      <alignment vertical="center"/>
    </xf>
    <xf numFmtId="0" fontId="12" fillId="0" borderId="103" xfId="0" applyFont="1" applyBorder="1" applyAlignment="1">
      <alignment vertical="center"/>
    </xf>
    <xf numFmtId="0" fontId="12" fillId="0" borderId="104" xfId="0" applyFont="1" applyBorder="1" applyAlignment="1">
      <alignment vertical="center"/>
    </xf>
    <xf numFmtId="0" fontId="22" fillId="0" borderId="105" xfId="0" applyFont="1" applyBorder="1" applyAlignment="1">
      <alignment vertical="center"/>
    </xf>
    <xf numFmtId="0" fontId="22" fillId="0" borderId="106" xfId="0" applyFont="1" applyBorder="1" applyAlignment="1">
      <alignment vertical="center"/>
    </xf>
    <xf numFmtId="0" fontId="22" fillId="0" borderId="107" xfId="0" applyFont="1" applyBorder="1" applyAlignment="1">
      <alignment vertical="center"/>
    </xf>
    <xf numFmtId="0" fontId="22" fillId="0" borderId="28" xfId="0" applyFont="1" applyBorder="1" applyAlignment="1">
      <alignment vertical="center"/>
    </xf>
    <xf numFmtId="0" fontId="22" fillId="0" borderId="0" xfId="0" applyFont="1" applyAlignment="1">
      <alignment vertical="center"/>
    </xf>
    <xf numFmtId="0" fontId="22" fillId="0" borderId="29" xfId="0" applyFont="1" applyBorder="1" applyAlignment="1">
      <alignment vertical="center"/>
    </xf>
    <xf numFmtId="0" fontId="22" fillId="0" borderId="26" xfId="0" applyFont="1" applyBorder="1" applyAlignment="1">
      <alignment vertical="center"/>
    </xf>
    <xf numFmtId="0" fontId="22" fillId="0" borderId="1" xfId="0" applyFont="1" applyBorder="1" applyAlignment="1">
      <alignment vertical="center"/>
    </xf>
    <xf numFmtId="0" fontId="22" fillId="0" borderId="19" xfId="0" applyFont="1" applyBorder="1" applyAlignment="1">
      <alignment vertical="center"/>
    </xf>
    <xf numFmtId="0" fontId="13" fillId="0" borderId="28" xfId="0" applyFont="1" applyBorder="1" applyAlignment="1">
      <alignment horizontal="center" vertical="center"/>
    </xf>
    <xf numFmtId="0" fontId="13" fillId="0" borderId="0" xfId="0" applyFont="1" applyAlignment="1">
      <alignment horizontal="center" vertical="center"/>
    </xf>
    <xf numFmtId="0" fontId="13" fillId="0" borderId="29" xfId="0" applyFont="1" applyBorder="1" applyAlignment="1">
      <alignment horizontal="center" vertical="center"/>
    </xf>
    <xf numFmtId="0" fontId="40" fillId="0" borderId="14" xfId="0" applyFont="1" applyBorder="1" applyAlignment="1">
      <alignment horizontal="center" vertical="center"/>
    </xf>
    <xf numFmtId="0" fontId="8" fillId="0" borderId="31" xfId="0" applyFont="1" applyBorder="1" applyAlignment="1">
      <alignment horizontal="center" vertical="center"/>
    </xf>
    <xf numFmtId="0" fontId="12" fillId="0" borderId="31" xfId="0" applyFont="1" applyBorder="1" applyAlignment="1">
      <alignment horizontal="center" vertical="center"/>
    </xf>
    <xf numFmtId="0" fontId="5" fillId="0" borderId="0" xfId="0" applyFont="1" applyAlignment="1">
      <alignment vertical="center"/>
    </xf>
    <xf numFmtId="0" fontId="11" fillId="0" borderId="33" xfId="0" applyFont="1" applyBorder="1" applyAlignment="1">
      <alignment horizontal="center" vertical="center" textRotation="255"/>
    </xf>
    <xf numFmtId="0" fontId="11" fillId="0" borderId="27" xfId="0" applyFont="1" applyBorder="1" applyAlignment="1">
      <alignment horizontal="center" vertical="center" textRotation="255"/>
    </xf>
    <xf numFmtId="0" fontId="11" fillId="0" borderId="28" xfId="0" applyFont="1" applyBorder="1" applyAlignment="1">
      <alignment horizontal="center" vertical="center" textRotation="255"/>
    </xf>
    <xf numFmtId="0" fontId="11" fillId="0" borderId="29" xfId="0" applyFont="1" applyBorder="1" applyAlignment="1">
      <alignment horizontal="center" vertical="center" textRotation="255"/>
    </xf>
    <xf numFmtId="0" fontId="11" fillId="0" borderId="26" xfId="0" applyFont="1" applyBorder="1" applyAlignment="1">
      <alignment horizontal="center" vertical="center" textRotation="255"/>
    </xf>
    <xf numFmtId="0" fontId="11" fillId="0" borderId="19" xfId="0" applyFont="1" applyBorder="1" applyAlignment="1">
      <alignment horizontal="center" vertical="center" textRotation="255"/>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3" fillId="0" borderId="25" xfId="0" applyFont="1" applyBorder="1" applyAlignment="1">
      <alignment horizontal="left"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1" xfId="0" applyFont="1" applyBorder="1" applyAlignment="1">
      <alignment horizontal="center" vertical="center"/>
    </xf>
    <xf numFmtId="41" fontId="11" fillId="0" borderId="25" xfId="0" applyNumberFormat="1" applyFont="1" applyBorder="1" applyAlignment="1">
      <alignment vertical="center"/>
    </xf>
    <xf numFmtId="41" fontId="11" fillId="0" borderId="1" xfId="0" applyNumberFormat="1" applyFont="1" applyBorder="1" applyAlignment="1">
      <alignment vertical="center"/>
    </xf>
    <xf numFmtId="0" fontId="12" fillId="0" borderId="27" xfId="0" applyFont="1" applyBorder="1" applyAlignment="1">
      <alignment horizontal="center" vertical="center"/>
    </xf>
    <xf numFmtId="0" fontId="12" fillId="0" borderId="19" xfId="0" applyFont="1" applyBorder="1" applyAlignment="1">
      <alignment horizontal="center" vertical="center"/>
    </xf>
    <xf numFmtId="0" fontId="11" fillId="0" borderId="25" xfId="0" applyFont="1" applyBorder="1" applyAlignment="1">
      <alignment horizontal="center" vertical="center" textRotation="255"/>
    </xf>
    <xf numFmtId="0" fontId="11" fillId="0" borderId="0" xfId="0" applyFont="1" applyAlignment="1">
      <alignment horizontal="center" vertical="center" textRotation="255"/>
    </xf>
    <xf numFmtId="0" fontId="11" fillId="0" borderId="1" xfId="0" applyFont="1" applyBorder="1" applyAlignment="1">
      <alignment horizontal="center" vertical="center" textRotation="255"/>
    </xf>
    <xf numFmtId="0" fontId="13" fillId="0" borderId="1" xfId="0" applyFont="1" applyBorder="1" applyAlignment="1">
      <alignment horizontal="center" vertical="center"/>
    </xf>
    <xf numFmtId="0" fontId="13" fillId="0" borderId="28" xfId="0" applyFont="1" applyBorder="1" applyAlignment="1">
      <alignment horizontal="left" vertical="center"/>
    </xf>
    <xf numFmtId="0" fontId="13" fillId="0" borderId="0" xfId="0" applyFont="1" applyAlignment="1">
      <alignment horizontal="left" vertical="center"/>
    </xf>
    <xf numFmtId="0" fontId="13" fillId="0" borderId="88" xfId="0" applyFont="1" applyBorder="1" applyAlignment="1">
      <alignment horizontal="left" vertical="center"/>
    </xf>
    <xf numFmtId="0" fontId="8" fillId="0" borderId="89" xfId="0" applyFont="1" applyBorder="1" applyAlignment="1">
      <alignment vertical="center" wrapText="1"/>
    </xf>
    <xf numFmtId="0" fontId="8" fillId="0" borderId="90" xfId="0" applyFont="1" applyBorder="1" applyAlignment="1">
      <alignment vertical="center" wrapText="1"/>
    </xf>
    <xf numFmtId="0" fontId="8" fillId="0" borderId="91" xfId="0" applyFont="1" applyBorder="1" applyAlignment="1">
      <alignment vertical="center" wrapText="1"/>
    </xf>
    <xf numFmtId="0" fontId="8" fillId="0" borderId="28" xfId="0" applyFont="1" applyBorder="1" applyAlignment="1">
      <alignment vertical="center" wrapText="1"/>
    </xf>
    <xf numFmtId="0" fontId="8" fillId="0" borderId="0" xfId="0" applyFont="1" applyAlignment="1">
      <alignment vertical="center" wrapText="1"/>
    </xf>
    <xf numFmtId="0" fontId="8" fillId="0" borderId="29" xfId="0" applyFont="1" applyBorder="1" applyAlignment="1">
      <alignment vertical="center" wrapText="1"/>
    </xf>
    <xf numFmtId="0" fontId="8" fillId="0" borderId="26" xfId="0" applyFont="1" applyBorder="1" applyAlignment="1">
      <alignment vertical="center" wrapText="1"/>
    </xf>
    <xf numFmtId="0" fontId="8" fillId="0" borderId="1" xfId="0" applyFont="1" applyBorder="1" applyAlignment="1">
      <alignment vertical="center" wrapText="1"/>
    </xf>
    <xf numFmtId="0" fontId="8" fillId="0" borderId="19" xfId="0" applyFont="1" applyBorder="1" applyAlignment="1">
      <alignment vertical="center" wrapText="1"/>
    </xf>
    <xf numFmtId="0" fontId="8" fillId="0" borderId="33" xfId="0" applyFont="1" applyBorder="1" applyAlignment="1">
      <alignment vertical="center"/>
    </xf>
    <xf numFmtId="0" fontId="8" fillId="0" borderId="25" xfId="0" applyFont="1" applyBorder="1" applyAlignment="1">
      <alignment vertical="center"/>
    </xf>
    <xf numFmtId="0" fontId="8" fillId="0" borderId="27" xfId="0" applyFont="1" applyBorder="1" applyAlignment="1">
      <alignment vertical="center"/>
    </xf>
    <xf numFmtId="0" fontId="8" fillId="0" borderId="28" xfId="0" applyFont="1" applyBorder="1" applyAlignment="1">
      <alignment vertical="center"/>
    </xf>
    <xf numFmtId="0" fontId="8" fillId="0" borderId="29" xfId="0" applyFont="1" applyBorder="1" applyAlignment="1">
      <alignment vertical="center"/>
    </xf>
    <xf numFmtId="0" fontId="8" fillId="0" borderId="26" xfId="0" applyFont="1" applyBorder="1" applyAlignment="1">
      <alignment vertical="center"/>
    </xf>
    <xf numFmtId="0" fontId="8" fillId="0" borderId="1" xfId="0" applyFont="1" applyBorder="1" applyAlignment="1">
      <alignment vertical="center"/>
    </xf>
    <xf numFmtId="0" fontId="8" fillId="0" borderId="19" xfId="0" applyFont="1" applyBorder="1" applyAlignment="1">
      <alignment vertical="center"/>
    </xf>
    <xf numFmtId="0" fontId="13" fillId="0" borderId="26" xfId="0" applyFont="1" applyBorder="1" applyAlignment="1">
      <alignment horizontal="center" vertical="center"/>
    </xf>
    <xf numFmtId="0" fontId="13" fillId="0" borderId="19" xfId="0" applyFont="1" applyBorder="1" applyAlignment="1">
      <alignment horizontal="center" vertical="center"/>
    </xf>
    <xf numFmtId="0" fontId="12" fillId="0" borderId="29" xfId="0" applyFont="1" applyBorder="1" applyAlignment="1">
      <alignment horizontal="center" vertical="center"/>
    </xf>
    <xf numFmtId="0" fontId="13" fillId="0" borderId="28" xfId="0" applyFont="1" applyBorder="1" applyAlignment="1">
      <alignment vertical="center"/>
    </xf>
    <xf numFmtId="0" fontId="13" fillId="0" borderId="33" xfId="0" applyFont="1" applyBorder="1" applyAlignment="1">
      <alignment horizontal="left" vertical="center"/>
    </xf>
    <xf numFmtId="0" fontId="13" fillId="0" borderId="92" xfId="0" applyFont="1" applyBorder="1" applyAlignment="1">
      <alignment horizontal="left" vertical="center"/>
    </xf>
    <xf numFmtId="0" fontId="8" fillId="0" borderId="93" xfId="0" applyFont="1" applyBorder="1" applyAlignment="1">
      <alignment horizontal="center" vertical="center" wrapText="1"/>
    </xf>
    <xf numFmtId="0" fontId="8" fillId="0" borderId="94"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87" xfId="0" applyFont="1" applyBorder="1" applyAlignment="1">
      <alignment vertical="center"/>
    </xf>
    <xf numFmtId="0" fontId="13" fillId="0" borderId="25" xfId="0" applyFont="1" applyBorder="1" applyAlignment="1">
      <alignment vertical="center"/>
    </xf>
    <xf numFmtId="0" fontId="13" fillId="0" borderId="0" xfId="0" applyFont="1" applyAlignment="1">
      <alignment vertical="center"/>
    </xf>
    <xf numFmtId="0" fontId="11" fillId="0" borderId="3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0" xfId="0" applyFont="1" applyAlignment="1">
      <alignment horizontal="center" vertical="center" wrapText="1"/>
    </xf>
    <xf numFmtId="0" fontId="11" fillId="0" borderId="29"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9" xfId="0" applyFont="1" applyBorder="1" applyAlignment="1">
      <alignment horizontal="center" vertical="center" wrapText="1"/>
    </xf>
    <xf numFmtId="0" fontId="12" fillId="0" borderId="33" xfId="0" applyFont="1" applyBorder="1" applyAlignment="1">
      <alignment vertical="center"/>
    </xf>
    <xf numFmtId="0" fontId="12" fillId="0" borderId="25" xfId="0" applyFont="1" applyBorder="1" applyAlignment="1">
      <alignment vertical="center"/>
    </xf>
    <xf numFmtId="0" fontId="12" fillId="0" borderId="27" xfId="0" applyFont="1" applyBorder="1" applyAlignment="1">
      <alignment vertical="center"/>
    </xf>
    <xf numFmtId="0" fontId="11" fillId="0" borderId="33"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6" xfId="0" applyFont="1" applyBorder="1" applyAlignment="1">
      <alignment horizontal="center" vertical="center"/>
    </xf>
    <xf numFmtId="0" fontId="11" fillId="0" borderId="19" xfId="0" applyFont="1" applyBorder="1" applyAlignment="1">
      <alignment horizontal="center" vertical="center"/>
    </xf>
    <xf numFmtId="0" fontId="13" fillId="0" borderId="33" xfId="0" applyFont="1" applyBorder="1" applyAlignment="1">
      <alignment vertical="center"/>
    </xf>
    <xf numFmtId="0" fontId="13" fillId="0" borderId="27" xfId="0" applyFont="1" applyBorder="1" applyAlignment="1">
      <alignment vertical="center"/>
    </xf>
    <xf numFmtId="0" fontId="13" fillId="0" borderId="84" xfId="0" applyFont="1" applyBorder="1" applyAlignment="1">
      <alignment vertical="center"/>
    </xf>
    <xf numFmtId="0" fontId="13" fillId="0" borderId="85" xfId="0" applyFont="1" applyBorder="1" applyAlignment="1">
      <alignment vertical="center"/>
    </xf>
    <xf numFmtId="0" fontId="13" fillId="0" borderId="86" xfId="0" applyFont="1" applyBorder="1" applyAlignment="1">
      <alignment vertical="center"/>
    </xf>
    <xf numFmtId="0" fontId="13" fillId="0" borderId="29" xfId="0" applyFont="1" applyBorder="1" applyAlignment="1">
      <alignment vertical="center"/>
    </xf>
    <xf numFmtId="0" fontId="13" fillId="0" borderId="84" xfId="0" applyFont="1" applyBorder="1" applyAlignment="1">
      <alignment vertical="center" wrapText="1"/>
    </xf>
    <xf numFmtId="0" fontId="13" fillId="0" borderId="85" xfId="0" applyFont="1" applyBorder="1" applyAlignment="1">
      <alignment vertical="center" wrapText="1"/>
    </xf>
    <xf numFmtId="0" fontId="13" fillId="0" borderId="86" xfId="0" applyFont="1" applyBorder="1" applyAlignment="1">
      <alignment vertical="center" wrapText="1"/>
    </xf>
    <xf numFmtId="0" fontId="13" fillId="0" borderId="0" xfId="0" applyFont="1" applyAlignment="1">
      <alignment horizontal="center" vertical="center" wrapText="1"/>
    </xf>
    <xf numFmtId="0" fontId="12" fillId="0" borderId="29" xfId="0" applyFont="1" applyBorder="1" applyAlignment="1">
      <alignment horizontal="center" vertical="center" wrapText="1"/>
    </xf>
    <xf numFmtId="0" fontId="10" fillId="0" borderId="24" xfId="0" applyFont="1" applyBorder="1" applyAlignment="1">
      <alignment horizontal="center" vertical="center"/>
    </xf>
    <xf numFmtId="0" fontId="10" fillId="0" borderId="6" xfId="0" applyFont="1" applyBorder="1" applyAlignment="1">
      <alignment horizontal="center" vertical="center"/>
    </xf>
    <xf numFmtId="0" fontId="10" fillId="0" borderId="11" xfId="0" applyFont="1" applyBorder="1" applyAlignment="1">
      <alignment horizontal="center" vertical="center"/>
    </xf>
    <xf numFmtId="0" fontId="10" fillId="0" borderId="33" xfId="0" applyFont="1" applyBorder="1" applyAlignment="1">
      <alignment horizontal="center"/>
    </xf>
    <xf numFmtId="0" fontId="10" fillId="0" borderId="27" xfId="0" applyFont="1" applyBorder="1" applyAlignment="1">
      <alignment horizontal="center"/>
    </xf>
    <xf numFmtId="0" fontId="10" fillId="0" borderId="28" xfId="0" applyFont="1" applyBorder="1" applyAlignment="1">
      <alignment horizontal="center"/>
    </xf>
    <xf numFmtId="0" fontId="10" fillId="0" borderId="29" xfId="0" applyFont="1" applyBorder="1" applyAlignment="1">
      <alignment horizontal="center"/>
    </xf>
    <xf numFmtId="0" fontId="10" fillId="0" borderId="26" xfId="0" applyFont="1" applyBorder="1" applyAlignment="1">
      <alignment horizontal="center"/>
    </xf>
    <xf numFmtId="0" fontId="10" fillId="0" borderId="19" xfId="0" applyFont="1" applyBorder="1" applyAlignment="1">
      <alignment horizontal="center"/>
    </xf>
    <xf numFmtId="0" fontId="25" fillId="0" borderId="0" xfId="0" applyFont="1" applyAlignment="1">
      <alignment horizontal="center"/>
    </xf>
    <xf numFmtId="0" fontId="44" fillId="0" borderId="0" xfId="0" applyFont="1" applyAlignment="1">
      <alignment horizontal="left"/>
    </xf>
    <xf numFmtId="176" fontId="11" fillId="0" borderId="25" xfId="0" applyNumberFormat="1" applyFont="1" applyBorder="1" applyAlignment="1">
      <alignment horizontal="left" vertical="center"/>
    </xf>
    <xf numFmtId="176" fontId="11" fillId="0" borderId="27" xfId="0" applyNumberFormat="1" applyFont="1" applyBorder="1" applyAlignment="1">
      <alignment horizontal="left" vertical="center"/>
    </xf>
    <xf numFmtId="176" fontId="11" fillId="0" borderId="1" xfId="0" applyNumberFormat="1" applyFont="1" applyBorder="1" applyAlignment="1">
      <alignment horizontal="left" vertical="center"/>
    </xf>
    <xf numFmtId="176" fontId="11" fillId="0" borderId="19" xfId="0" applyNumberFormat="1" applyFont="1" applyBorder="1" applyAlignment="1">
      <alignment horizontal="left" vertical="center"/>
    </xf>
    <xf numFmtId="0" fontId="8" fillId="0" borderId="25" xfId="0" applyFont="1" applyBorder="1" applyAlignment="1">
      <alignment horizontal="left" vertical="center" wrapText="1"/>
    </xf>
    <xf numFmtId="0" fontId="8" fillId="0" borderId="25" xfId="0" applyFont="1" applyBorder="1"/>
    <xf numFmtId="0" fontId="8" fillId="0" borderId="0" xfId="0" applyFont="1"/>
    <xf numFmtId="0" fontId="8" fillId="0" borderId="0" xfId="0" applyFont="1" applyAlignment="1">
      <alignment horizontal="left" vertical="center" wrapText="1"/>
    </xf>
    <xf numFmtId="0" fontId="24" fillId="0" borderId="17" xfId="0" applyFont="1" applyBorder="1" applyAlignment="1">
      <alignment vertical="center"/>
    </xf>
    <xf numFmtId="0" fontId="23" fillId="0" borderId="34" xfId="0" applyFont="1" applyBorder="1" applyAlignment="1">
      <alignment vertical="center"/>
    </xf>
    <xf numFmtId="0" fontId="23" fillId="0" borderId="18" xfId="0" applyFont="1" applyBorder="1" applyAlignment="1">
      <alignment vertical="center"/>
    </xf>
    <xf numFmtId="0" fontId="9" fillId="0" borderId="33" xfId="0" applyFont="1" applyBorder="1" applyAlignment="1">
      <alignment vertical="center" wrapText="1"/>
    </xf>
    <xf numFmtId="0" fontId="9" fillId="0" borderId="25" xfId="0" applyFont="1" applyBorder="1" applyAlignment="1">
      <alignment vertical="center"/>
    </xf>
    <xf numFmtId="0" fontId="9" fillId="0" borderId="27" xfId="0" applyFont="1" applyBorder="1" applyAlignment="1">
      <alignment vertical="center"/>
    </xf>
    <xf numFmtId="0" fontId="9" fillId="0" borderId="28" xfId="0" applyFont="1" applyBorder="1" applyAlignment="1">
      <alignment vertical="center"/>
    </xf>
    <xf numFmtId="0" fontId="9" fillId="0" borderId="0" xfId="0" applyFont="1" applyAlignment="1">
      <alignment vertical="center"/>
    </xf>
    <xf numFmtId="0" fontId="9" fillId="0" borderId="29" xfId="0" applyFont="1" applyBorder="1" applyAlignment="1">
      <alignment vertical="center"/>
    </xf>
    <xf numFmtId="0" fontId="9" fillId="0" borderId="26" xfId="0" applyFont="1" applyBorder="1" applyAlignment="1">
      <alignment vertical="center"/>
    </xf>
    <xf numFmtId="0" fontId="9" fillId="0" borderId="1" xfId="0" applyFont="1" applyBorder="1" applyAlignment="1">
      <alignment vertical="center"/>
    </xf>
    <xf numFmtId="0" fontId="9" fillId="0" borderId="19" xfId="0" applyFont="1" applyBorder="1" applyAlignment="1">
      <alignment vertical="center"/>
    </xf>
    <xf numFmtId="176" fontId="11" fillId="0" borderId="25" xfId="0" applyNumberFormat="1" applyFont="1" applyBorder="1" applyAlignment="1">
      <alignment horizontal="center" vertical="center"/>
    </xf>
    <xf numFmtId="176" fontId="11" fillId="0" borderId="1" xfId="0" applyNumberFormat="1" applyFont="1" applyBorder="1" applyAlignment="1">
      <alignment horizontal="center" vertical="center"/>
    </xf>
    <xf numFmtId="0" fontId="11" fillId="0" borderId="25" xfId="0" applyFont="1" applyBorder="1" applyAlignment="1">
      <alignment horizontal="center" vertical="center"/>
    </xf>
    <xf numFmtId="0" fontId="11" fillId="0" borderId="1" xfId="0" applyFont="1" applyBorder="1" applyAlignment="1">
      <alignment horizontal="center" vertical="center"/>
    </xf>
    <xf numFmtId="0" fontId="7" fillId="0" borderId="24" xfId="0" applyFont="1" applyBorder="1" applyAlignment="1">
      <alignment horizontal="center" vertical="center"/>
    </xf>
    <xf numFmtId="0" fontId="7" fillId="0" borderId="11" xfId="0" applyFont="1" applyBorder="1" applyAlignment="1">
      <alignment horizontal="center" vertical="center"/>
    </xf>
    <xf numFmtId="0" fontId="16" fillId="0" borderId="33" xfId="0" applyFont="1" applyBorder="1" applyAlignment="1">
      <alignment horizontal="center"/>
    </xf>
    <xf numFmtId="0" fontId="16" fillId="0" borderId="27" xfId="0" applyFont="1" applyBorder="1" applyAlignment="1">
      <alignment horizontal="center"/>
    </xf>
    <xf numFmtId="0" fontId="16" fillId="0" borderId="26" xfId="0" applyFont="1" applyBorder="1" applyAlignment="1">
      <alignment horizontal="center"/>
    </xf>
    <xf numFmtId="0" fontId="16" fillId="0" borderId="19" xfId="0" applyFont="1" applyBorder="1" applyAlignment="1">
      <alignment horizontal="center"/>
    </xf>
    <xf numFmtId="0" fontId="10" fillId="0" borderId="25" xfId="0" applyFont="1" applyBorder="1" applyAlignment="1">
      <alignment horizontal="left" vertical="top"/>
    </xf>
    <xf numFmtId="0" fontId="10" fillId="0" borderId="27" xfId="0" applyFont="1" applyBorder="1" applyAlignment="1">
      <alignment horizontal="left" vertical="top"/>
    </xf>
    <xf numFmtId="0" fontId="10" fillId="0" borderId="0" xfId="0" applyFont="1" applyAlignment="1">
      <alignment horizontal="left" vertical="top"/>
    </xf>
    <xf numFmtId="0" fontId="10" fillId="0" borderId="29" xfId="0" applyFont="1" applyBorder="1" applyAlignment="1">
      <alignment horizontal="left" vertical="top"/>
    </xf>
    <xf numFmtId="0" fontId="24" fillId="0" borderId="17" xfId="0" applyFont="1" applyBorder="1" applyAlignment="1">
      <alignment horizontal="left" vertical="center"/>
    </xf>
    <xf numFmtId="0" fontId="24" fillId="0" borderId="34" xfId="0" applyFont="1" applyBorder="1" applyAlignment="1">
      <alignment horizontal="left" vertical="center"/>
    </xf>
    <xf numFmtId="0" fontId="24" fillId="0" borderId="18" xfId="0" applyFont="1" applyBorder="1" applyAlignment="1">
      <alignment horizontal="left" vertical="center"/>
    </xf>
    <xf numFmtId="0" fontId="9" fillId="0" borderId="25" xfId="0" applyFont="1" applyBorder="1" applyAlignment="1">
      <alignment vertical="center" wrapText="1"/>
    </xf>
    <xf numFmtId="0" fontId="9" fillId="0" borderId="27" xfId="0" applyFont="1" applyBorder="1" applyAlignment="1">
      <alignment vertical="center" wrapText="1"/>
    </xf>
    <xf numFmtId="0" fontId="9" fillId="0" borderId="28" xfId="0" applyFont="1" applyBorder="1" applyAlignment="1">
      <alignment vertical="center" wrapText="1"/>
    </xf>
    <xf numFmtId="0" fontId="9" fillId="0" borderId="0" xfId="0" applyFont="1" applyAlignment="1">
      <alignment vertical="center" wrapText="1"/>
    </xf>
    <xf numFmtId="0" fontId="9" fillId="0" borderId="29" xfId="0" applyFont="1" applyBorder="1" applyAlignment="1">
      <alignment vertical="center" wrapText="1"/>
    </xf>
    <xf numFmtId="0" fontId="9" fillId="0" borderId="26" xfId="0" applyFont="1" applyBorder="1" applyAlignment="1">
      <alignment vertical="center" wrapText="1"/>
    </xf>
    <xf numFmtId="0" fontId="9" fillId="0" borderId="1" xfId="0" applyFont="1" applyBorder="1" applyAlignment="1">
      <alignment vertical="center" wrapText="1"/>
    </xf>
    <xf numFmtId="0" fontId="9" fillId="0" borderId="19" xfId="0" applyFont="1" applyBorder="1" applyAlignment="1">
      <alignment vertical="center" wrapText="1"/>
    </xf>
    <xf numFmtId="0" fontId="13" fillId="0" borderId="24" xfId="0" applyFont="1" applyBorder="1" applyAlignment="1">
      <alignment horizontal="center" vertical="center"/>
    </xf>
    <xf numFmtId="0" fontId="13" fillId="0" borderId="11" xfId="0" applyFont="1" applyBorder="1" applyAlignment="1">
      <alignment horizontal="center" vertical="center"/>
    </xf>
    <xf numFmtId="0" fontId="7" fillId="0" borderId="14" xfId="0" applyFont="1" applyBorder="1" applyAlignment="1">
      <alignment horizontal="center" vertical="center"/>
    </xf>
    <xf numFmtId="0" fontId="7" fillId="0" borderId="33"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10" fillId="0" borderId="33" xfId="0" applyFont="1" applyBorder="1" applyAlignment="1">
      <alignment vertical="top" wrapText="1"/>
    </xf>
    <xf numFmtId="0" fontId="10" fillId="0" borderId="25" xfId="0" applyFont="1" applyBorder="1" applyAlignment="1">
      <alignment vertical="top" wrapText="1"/>
    </xf>
    <xf numFmtId="0" fontId="10" fillId="0" borderId="27" xfId="0" applyFont="1" applyBorder="1" applyAlignment="1">
      <alignment vertical="top" wrapText="1"/>
    </xf>
    <xf numFmtId="0" fontId="10" fillId="0" borderId="28" xfId="0" applyFont="1" applyBorder="1" applyAlignment="1">
      <alignment vertical="top" wrapText="1"/>
    </xf>
    <xf numFmtId="0" fontId="10" fillId="0" borderId="0" xfId="0" applyFont="1" applyAlignment="1">
      <alignment vertical="top" wrapText="1"/>
    </xf>
    <xf numFmtId="0" fontId="10" fillId="0" borderId="29" xfId="0" applyFont="1" applyBorder="1" applyAlignment="1">
      <alignment vertical="top" wrapText="1"/>
    </xf>
    <xf numFmtId="0" fontId="10" fillId="0" borderId="26" xfId="0" applyFont="1" applyBorder="1" applyAlignment="1">
      <alignment vertical="top" wrapText="1"/>
    </xf>
    <xf numFmtId="0" fontId="10" fillId="0" borderId="1" xfId="0" applyFont="1" applyBorder="1" applyAlignment="1">
      <alignment vertical="top" wrapText="1"/>
    </xf>
    <xf numFmtId="0" fontId="10" fillId="0" borderId="19" xfId="0" applyFont="1" applyBorder="1" applyAlignment="1">
      <alignment vertical="top" wrapText="1"/>
    </xf>
    <xf numFmtId="0" fontId="7" fillId="0" borderId="26" xfId="0" applyFont="1" applyBorder="1" applyAlignment="1">
      <alignment horizontal="center" vertical="center"/>
    </xf>
    <xf numFmtId="0" fontId="7" fillId="0" borderId="19" xfId="0" applyFont="1" applyBorder="1" applyAlignment="1">
      <alignment horizontal="center" vertical="center"/>
    </xf>
    <xf numFmtId="0" fontId="47" fillId="0" borderId="11" xfId="0" applyFont="1" applyBorder="1" applyAlignment="1">
      <alignment horizontal="center" vertical="center"/>
    </xf>
    <xf numFmtId="0" fontId="9" fillId="0" borderId="0" xfId="0" applyFont="1" applyAlignment="1">
      <alignment horizontal="left" vertical="center"/>
    </xf>
    <xf numFmtId="0" fontId="48" fillId="0" borderId="11" xfId="0" applyFont="1" applyBorder="1" applyAlignment="1">
      <alignment horizontal="center" vertical="center"/>
    </xf>
    <xf numFmtId="0" fontId="16" fillId="0" borderId="25" xfId="0" applyFont="1" applyBorder="1" applyAlignment="1">
      <alignment horizontal="left" vertical="center" wrapText="1"/>
    </xf>
    <xf numFmtId="0" fontId="16" fillId="0" borderId="27" xfId="0" applyFont="1" applyBorder="1" applyAlignment="1">
      <alignment horizontal="left" vertical="center" wrapText="1"/>
    </xf>
    <xf numFmtId="0" fontId="16" fillId="0" borderId="0" xfId="0" applyFont="1" applyAlignment="1">
      <alignment horizontal="left" vertical="center" wrapText="1"/>
    </xf>
    <xf numFmtId="0" fontId="16" fillId="0" borderId="29" xfId="0" applyFont="1" applyBorder="1" applyAlignment="1">
      <alignment horizontal="left" vertical="center" wrapText="1"/>
    </xf>
    <xf numFmtId="0" fontId="16" fillId="0" borderId="26" xfId="0" applyFont="1" applyBorder="1" applyAlignment="1">
      <alignment horizontal="left" vertical="center" wrapText="1"/>
    </xf>
    <xf numFmtId="0" fontId="16" fillId="0" borderId="1" xfId="0" applyFont="1" applyBorder="1" applyAlignment="1">
      <alignment horizontal="left" vertical="center" wrapText="1"/>
    </xf>
    <xf numFmtId="0" fontId="16" fillId="0" borderId="19" xfId="0" applyFont="1" applyBorder="1" applyAlignment="1">
      <alignment horizontal="left" vertical="center" wrapText="1"/>
    </xf>
    <xf numFmtId="0" fontId="7" fillId="0" borderId="25" xfId="0" applyFont="1" applyBorder="1" applyAlignment="1">
      <alignment horizontal="center" vertical="center"/>
    </xf>
    <xf numFmtId="0" fontId="7" fillId="0" borderId="1" xfId="0" applyFont="1" applyBorder="1" applyAlignment="1">
      <alignment horizontal="center" vertical="center"/>
    </xf>
    <xf numFmtId="0" fontId="23" fillId="0" borderId="25" xfId="0" applyFont="1" applyBorder="1" applyAlignment="1">
      <alignment vertical="top"/>
    </xf>
    <xf numFmtId="0" fontId="23" fillId="0" borderId="27" xfId="0" applyFont="1" applyBorder="1" applyAlignment="1">
      <alignment vertical="top"/>
    </xf>
    <xf numFmtId="0" fontId="23" fillId="0" borderId="0" xfId="0" applyFont="1" applyAlignment="1">
      <alignment vertical="top"/>
    </xf>
    <xf numFmtId="0" fontId="23" fillId="0" borderId="29" xfId="0" applyFont="1" applyBorder="1" applyAlignment="1">
      <alignment vertical="top"/>
    </xf>
    <xf numFmtId="0" fontId="23" fillId="0" borderId="1" xfId="0" applyFont="1" applyBorder="1" applyAlignment="1">
      <alignment vertical="top"/>
    </xf>
    <xf numFmtId="0" fontId="23" fillId="0" borderId="19" xfId="0" applyFont="1" applyBorder="1" applyAlignment="1">
      <alignment vertical="top"/>
    </xf>
    <xf numFmtId="0" fontId="10" fillId="0" borderId="14" xfId="0" applyFont="1" applyBorder="1" applyAlignment="1">
      <alignment horizontal="left" vertical="top" wrapText="1"/>
    </xf>
    <xf numFmtId="0" fontId="17" fillId="0" borderId="28" xfId="0" applyFont="1" applyBorder="1" applyAlignment="1">
      <alignment horizontal="center" vertical="center"/>
    </xf>
    <xf numFmtId="0" fontId="17" fillId="0" borderId="29" xfId="0" applyFont="1" applyBorder="1" applyAlignment="1">
      <alignment horizontal="center" vertical="center"/>
    </xf>
    <xf numFmtId="0" fontId="9" fillId="0" borderId="1" xfId="0" applyFont="1" applyBorder="1" applyAlignment="1">
      <alignment horizontal="left" vertical="center"/>
    </xf>
    <xf numFmtId="0" fontId="7" fillId="0" borderId="0" xfId="0" applyFont="1" applyAlignment="1">
      <alignment vertical="center"/>
    </xf>
    <xf numFmtId="0" fontId="7" fillId="0" borderId="0" xfId="0" applyFont="1" applyAlignment="1">
      <alignment horizontal="center" vertical="center"/>
    </xf>
    <xf numFmtId="0" fontId="7" fillId="0" borderId="1" xfId="0" applyFont="1" applyBorder="1" applyAlignment="1">
      <alignment vertical="center"/>
    </xf>
    <xf numFmtId="0" fontId="23" fillId="0" borderId="25" xfId="0" applyFont="1" applyBorder="1" applyAlignment="1">
      <alignment vertical="center"/>
    </xf>
    <xf numFmtId="0" fontId="23" fillId="0" borderId="27" xfId="0" applyFont="1" applyBorder="1" applyAlignment="1">
      <alignment vertical="center"/>
    </xf>
    <xf numFmtId="0" fontId="23" fillId="0" borderId="28" xfId="0" applyFont="1" applyBorder="1" applyAlignment="1">
      <alignment vertical="center"/>
    </xf>
    <xf numFmtId="0" fontId="23" fillId="0" borderId="0" xfId="0" applyFont="1" applyAlignment="1">
      <alignment vertical="center"/>
    </xf>
    <xf numFmtId="0" fontId="23" fillId="0" borderId="29" xfId="0" applyFont="1" applyBorder="1" applyAlignment="1">
      <alignment vertical="center"/>
    </xf>
    <xf numFmtId="0" fontId="10" fillId="0" borderId="81" xfId="0" applyFont="1" applyBorder="1" applyAlignment="1">
      <alignment horizontal="left" vertical="center"/>
    </xf>
    <xf numFmtId="0" fontId="10" fillId="0" borderId="82" xfId="0" applyFont="1" applyBorder="1" applyAlignment="1">
      <alignment horizontal="left" vertical="center"/>
    </xf>
    <xf numFmtId="0" fontId="10" fillId="0" borderId="83" xfId="0" applyFont="1" applyBorder="1" applyAlignment="1">
      <alignment horizontal="left" vertical="center"/>
    </xf>
    <xf numFmtId="0" fontId="68" fillId="0" borderId="6" xfId="0" applyFont="1" applyBorder="1" applyAlignment="1">
      <alignment horizontal="center" vertical="center"/>
    </xf>
    <xf numFmtId="0" fontId="23" fillId="0" borderId="26" xfId="0" applyFont="1" applyBorder="1" applyAlignment="1">
      <alignment vertical="center"/>
    </xf>
    <xf numFmtId="0" fontId="23" fillId="0" borderId="1" xfId="0" applyFont="1" applyBorder="1" applyAlignment="1">
      <alignment vertical="center"/>
    </xf>
    <xf numFmtId="0" fontId="23" fillId="0" borderId="19" xfId="0" applyFont="1" applyBorder="1" applyAlignment="1">
      <alignment vertical="center"/>
    </xf>
    <xf numFmtId="0" fontId="65" fillId="0" borderId="33" xfId="0" applyFont="1" applyBorder="1" applyAlignment="1">
      <alignment horizontal="left" vertical="center" wrapText="1"/>
    </xf>
    <xf numFmtId="0" fontId="67" fillId="0" borderId="25" xfId="0" applyFont="1" applyBorder="1"/>
    <xf numFmtId="0" fontId="67" fillId="0" borderId="27" xfId="0" applyFont="1" applyBorder="1"/>
    <xf numFmtId="0" fontId="67" fillId="0" borderId="26" xfId="0" applyFont="1" applyBorder="1"/>
    <xf numFmtId="0" fontId="67" fillId="0" borderId="1" xfId="0" applyFont="1" applyBorder="1"/>
    <xf numFmtId="0" fontId="67" fillId="0" borderId="19" xfId="0" applyFont="1" applyBorder="1"/>
    <xf numFmtId="0" fontId="65" fillId="0" borderId="28" xfId="0" applyFont="1" applyBorder="1" applyAlignment="1">
      <alignment horizontal="left" vertical="top" wrapText="1"/>
    </xf>
    <xf numFmtId="0" fontId="65" fillId="0" borderId="0" xfId="0" applyFont="1" applyAlignment="1">
      <alignment horizontal="left" vertical="top" wrapText="1"/>
    </xf>
    <xf numFmtId="0" fontId="65" fillId="0" borderId="29" xfId="0" applyFont="1" applyBorder="1" applyAlignment="1">
      <alignment horizontal="left" vertical="top" wrapText="1"/>
    </xf>
    <xf numFmtId="0" fontId="65" fillId="0" borderId="26" xfId="0" applyFont="1" applyBorder="1" applyAlignment="1">
      <alignment horizontal="left" vertical="top" wrapText="1"/>
    </xf>
    <xf numFmtId="0" fontId="65" fillId="0" borderId="1" xfId="0" applyFont="1" applyBorder="1" applyAlignment="1">
      <alignment horizontal="left" vertical="top" wrapText="1"/>
    </xf>
    <xf numFmtId="0" fontId="65" fillId="0" borderId="19" xfId="0" applyFont="1" applyBorder="1" applyAlignment="1">
      <alignment horizontal="left" vertical="top" wrapText="1"/>
    </xf>
    <xf numFmtId="0" fontId="65" fillId="0" borderId="33" xfId="0" applyFont="1" applyBorder="1" applyAlignment="1">
      <alignment horizontal="left" vertical="top" wrapText="1"/>
    </xf>
    <xf numFmtId="0" fontId="65" fillId="0" borderId="25" xfId="0" applyFont="1" applyBorder="1" applyAlignment="1">
      <alignment horizontal="left" vertical="top" wrapText="1"/>
    </xf>
    <xf numFmtId="0" fontId="65" fillId="0" borderId="27" xfId="0" applyFont="1" applyBorder="1" applyAlignment="1">
      <alignment horizontal="left" vertical="top" wrapText="1"/>
    </xf>
    <xf numFmtId="0" fontId="65" fillId="0" borderId="33" xfId="0" applyFont="1" applyBorder="1" applyAlignment="1">
      <alignment vertical="top" wrapText="1"/>
    </xf>
    <xf numFmtId="0" fontId="67" fillId="0" borderId="25" xfId="0" applyFont="1" applyBorder="1" applyAlignment="1">
      <alignment vertical="top"/>
    </xf>
    <xf numFmtId="0" fontId="67" fillId="0" borderId="27" xfId="0" applyFont="1" applyBorder="1" applyAlignment="1">
      <alignment vertical="top"/>
    </xf>
    <xf numFmtId="0" fontId="65" fillId="0" borderId="28" xfId="0" applyFont="1" applyBorder="1" applyAlignment="1">
      <alignment vertical="top" wrapText="1"/>
    </xf>
    <xf numFmtId="0" fontId="67" fillId="0" borderId="0" xfId="0" applyFont="1" applyAlignment="1">
      <alignment vertical="top"/>
    </xf>
    <xf numFmtId="0" fontId="67" fillId="0" borderId="29" xfId="0" applyFont="1" applyBorder="1" applyAlignment="1">
      <alignment vertical="top"/>
    </xf>
    <xf numFmtId="0" fontId="65" fillId="0" borderId="26" xfId="0" applyFont="1" applyBorder="1" applyAlignment="1">
      <alignment vertical="top" wrapText="1"/>
    </xf>
    <xf numFmtId="0" fontId="67" fillId="0" borderId="1" xfId="0" applyFont="1" applyBorder="1" applyAlignment="1">
      <alignment vertical="top"/>
    </xf>
    <xf numFmtId="0" fontId="67" fillId="0" borderId="19" xfId="0" applyFont="1" applyBorder="1" applyAlignment="1">
      <alignment vertical="top"/>
    </xf>
    <xf numFmtId="0" fontId="67" fillId="0" borderId="28" xfId="0" applyFont="1" applyBorder="1" applyAlignment="1">
      <alignment horizontal="left" vertical="center" wrapText="1"/>
    </xf>
    <xf numFmtId="0" fontId="67" fillId="0" borderId="0" xfId="0" applyFont="1" applyAlignment="1">
      <alignment horizontal="left" vertical="center" wrapText="1"/>
    </xf>
    <xf numFmtId="0" fontId="67" fillId="0" borderId="29" xfId="0" applyFont="1" applyBorder="1" applyAlignment="1">
      <alignment horizontal="left" vertical="center" wrapText="1"/>
    </xf>
    <xf numFmtId="0" fontId="67" fillId="0" borderId="11" xfId="0" applyFont="1" applyBorder="1" applyAlignment="1">
      <alignment horizontal="left" vertical="center" wrapText="1"/>
    </xf>
    <xf numFmtId="0" fontId="67" fillId="0" borderId="24" xfId="0" applyFont="1" applyBorder="1" applyAlignment="1">
      <alignment horizontal="left" vertical="center" wrapText="1"/>
    </xf>
    <xf numFmtId="0" fontId="65" fillId="0" borderId="25" xfId="0" applyFont="1" applyBorder="1" applyAlignment="1">
      <alignment horizontal="left" vertical="center" wrapText="1"/>
    </xf>
    <xf numFmtId="0" fontId="65" fillId="0" borderId="27" xfId="0" applyFont="1" applyBorder="1" applyAlignment="1">
      <alignment horizontal="left" vertical="center" wrapText="1"/>
    </xf>
    <xf numFmtId="0" fontId="65" fillId="0" borderId="28" xfId="0" applyFont="1" applyBorder="1" applyAlignment="1">
      <alignment horizontal="left" vertical="center" wrapText="1"/>
    </xf>
    <xf numFmtId="0" fontId="65" fillId="0" borderId="1" xfId="0" applyFont="1" applyBorder="1" applyAlignment="1">
      <alignment horizontal="left" vertical="center" wrapText="1"/>
    </xf>
    <xf numFmtId="0" fontId="65" fillId="0" borderId="19" xfId="0" applyFont="1" applyBorder="1" applyAlignment="1">
      <alignment horizontal="left" vertical="center" wrapText="1"/>
    </xf>
    <xf numFmtId="0" fontId="67" fillId="0" borderId="14" xfId="0" applyFont="1" applyBorder="1" applyAlignment="1">
      <alignment horizontal="left" vertical="center" wrapText="1"/>
    </xf>
    <xf numFmtId="0" fontId="66" fillId="0" borderId="1" xfId="0" applyFont="1" applyBorder="1" applyAlignment="1">
      <alignment horizontal="left" vertical="center"/>
    </xf>
    <xf numFmtId="0" fontId="68" fillId="0" borderId="14" xfId="0" applyFont="1" applyBorder="1" applyAlignment="1">
      <alignment horizontal="center" vertical="center"/>
    </xf>
    <xf numFmtId="0" fontId="65" fillId="0" borderId="0" xfId="0" applyFont="1" applyAlignment="1">
      <alignment horizontal="left" vertical="center" wrapText="1"/>
    </xf>
    <xf numFmtId="0" fontId="65" fillId="0" borderId="29" xfId="0" applyFont="1" applyBorder="1" applyAlignment="1">
      <alignment horizontal="left" vertical="center" wrapText="1"/>
    </xf>
    <xf numFmtId="0" fontId="65" fillId="0" borderId="26" xfId="0" applyFont="1" applyBorder="1" applyAlignment="1">
      <alignment horizontal="left" vertical="center" wrapText="1"/>
    </xf>
    <xf numFmtId="0" fontId="9" fillId="0" borderId="14" xfId="0" applyFont="1" applyBorder="1" applyAlignment="1">
      <alignment vertical="center" wrapText="1"/>
    </xf>
    <xf numFmtId="0" fontId="23" fillId="0" borderId="11" xfId="0" applyFont="1" applyBorder="1" applyAlignment="1">
      <alignment horizontal="left" vertical="center" wrapText="1"/>
    </xf>
    <xf numFmtId="0" fontId="23" fillId="0" borderId="14" xfId="0" applyFont="1" applyBorder="1" applyAlignment="1">
      <alignment horizontal="left" vertical="center" wrapText="1"/>
    </xf>
    <xf numFmtId="0" fontId="10" fillId="0" borderId="21" xfId="0" applyFont="1" applyBorder="1" applyAlignment="1">
      <alignment vertical="center" wrapText="1"/>
    </xf>
    <xf numFmtId="0" fontId="10" fillId="0" borderId="22" xfId="0" applyFont="1" applyBorder="1" applyAlignment="1">
      <alignment vertical="center" wrapText="1"/>
    </xf>
    <xf numFmtId="0" fontId="10" fillId="0" borderId="20" xfId="0" applyFont="1" applyBorder="1" applyAlignment="1">
      <alignment vertical="center" wrapText="1"/>
    </xf>
    <xf numFmtId="0" fontId="23" fillId="0" borderId="28" xfId="0" applyFont="1" applyBorder="1" applyAlignment="1">
      <alignment horizontal="center"/>
    </xf>
    <xf numFmtId="0" fontId="23" fillId="0" borderId="29" xfId="0" applyFont="1" applyBorder="1" applyAlignment="1">
      <alignment horizontal="center"/>
    </xf>
    <xf numFmtId="0" fontId="17" fillId="0" borderId="24"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11" xfId="0" applyFont="1" applyBorder="1" applyAlignment="1">
      <alignment horizontal="center" vertical="center" wrapText="1"/>
    </xf>
    <xf numFmtId="0" fontId="36" fillId="0" borderId="14" xfId="0" applyFont="1" applyBorder="1" applyAlignment="1">
      <alignment horizontal="center"/>
    </xf>
    <xf numFmtId="0" fontId="36" fillId="0" borderId="14" xfId="0" applyFont="1" applyBorder="1" applyAlignment="1">
      <alignment horizontal="left" vertical="center"/>
    </xf>
    <xf numFmtId="0" fontId="9" fillId="0" borderId="6" xfId="0" applyFont="1" applyBorder="1" applyAlignment="1">
      <alignment horizontal="center" vertical="center"/>
    </xf>
    <xf numFmtId="0" fontId="9" fillId="0" borderId="11" xfId="0" applyFont="1" applyBorder="1" applyAlignment="1">
      <alignment horizontal="center" vertical="center"/>
    </xf>
    <xf numFmtId="0" fontId="23" fillId="0" borderId="28" xfId="0" applyFont="1" applyBorder="1"/>
    <xf numFmtId="0" fontId="23" fillId="0" borderId="29" xfId="0" applyFont="1" applyBorder="1"/>
    <xf numFmtId="0" fontId="35" fillId="0" borderId="33" xfId="0" applyFont="1" applyBorder="1" applyAlignment="1">
      <alignment horizontal="center"/>
    </xf>
    <xf numFmtId="0" fontId="35" fillId="0" borderId="27" xfId="0" applyFont="1" applyBorder="1" applyAlignment="1">
      <alignment horizontal="center"/>
    </xf>
    <xf numFmtId="0" fontId="35" fillId="0" borderId="28" xfId="0" applyFont="1" applyBorder="1" applyAlignment="1">
      <alignment horizontal="center"/>
    </xf>
    <xf numFmtId="0" fontId="35" fillId="0" borderId="29" xfId="0" applyFont="1" applyBorder="1" applyAlignment="1">
      <alignment horizontal="center"/>
    </xf>
    <xf numFmtId="0" fontId="35" fillId="0" borderId="26" xfId="0" applyFont="1" applyBorder="1" applyAlignment="1">
      <alignment horizontal="center"/>
    </xf>
    <xf numFmtId="0" fontId="35" fillId="0" borderId="19" xfId="0" applyFont="1" applyBorder="1" applyAlignment="1">
      <alignment horizontal="center"/>
    </xf>
    <xf numFmtId="0" fontId="36" fillId="0" borderId="14" xfId="0" applyFont="1" applyBorder="1" applyAlignment="1">
      <alignment horizontal="left" vertical="center" wrapText="1"/>
    </xf>
    <xf numFmtId="0" fontId="41" fillId="0" borderId="14" xfId="0" applyFont="1" applyBorder="1" applyAlignment="1">
      <alignment horizontal="center" vertical="center"/>
    </xf>
    <xf numFmtId="0" fontId="23" fillId="0" borderId="25" xfId="0" applyFont="1" applyBorder="1"/>
    <xf numFmtId="0" fontId="23" fillId="0" borderId="0" xfId="0" applyFont="1"/>
    <xf numFmtId="0" fontId="23" fillId="0" borderId="0" xfId="0" applyFont="1" applyAlignment="1">
      <alignment wrapText="1"/>
    </xf>
    <xf numFmtId="0" fontId="23" fillId="0" borderId="29" xfId="0" applyFont="1" applyBorder="1" applyAlignment="1">
      <alignment wrapText="1"/>
    </xf>
    <xf numFmtId="0" fontId="41" fillId="0" borderId="11" xfId="0" applyFont="1" applyBorder="1" applyAlignment="1">
      <alignment horizontal="center" vertical="center"/>
    </xf>
    <xf numFmtId="0" fontId="41" fillId="0" borderId="24" xfId="0" applyFont="1" applyBorder="1" applyAlignment="1">
      <alignment horizontal="center" vertical="center"/>
    </xf>
    <xf numFmtId="0" fontId="36" fillId="0" borderId="33" xfId="0" applyFont="1" applyBorder="1" applyAlignment="1">
      <alignment horizontal="center"/>
    </xf>
    <xf numFmtId="0" fontId="36" fillId="0" borderId="27" xfId="0" applyFont="1" applyBorder="1" applyAlignment="1">
      <alignment horizontal="center"/>
    </xf>
    <xf numFmtId="0" fontId="36" fillId="0" borderId="26" xfId="0" applyFont="1" applyBorder="1" applyAlignment="1">
      <alignment horizontal="center"/>
    </xf>
    <xf numFmtId="0" fontId="36" fillId="0" borderId="19" xfId="0" applyFont="1" applyBorder="1" applyAlignment="1">
      <alignment horizontal="center"/>
    </xf>
    <xf numFmtId="0" fontId="12" fillId="0" borderId="11" xfId="0" applyFont="1" applyBorder="1" applyAlignment="1">
      <alignment horizontal="center" vertical="center"/>
    </xf>
    <xf numFmtId="0" fontId="23" fillId="0" borderId="26" xfId="0" applyFont="1" applyBorder="1" applyAlignment="1">
      <alignment vertical="center" wrapText="1"/>
    </xf>
    <xf numFmtId="0" fontId="17" fillId="0" borderId="22" xfId="0" applyFont="1" applyBorder="1" applyAlignment="1">
      <alignment vertical="center" wrapText="1"/>
    </xf>
    <xf numFmtId="0" fontId="10" fillId="0" borderId="69" xfId="0" applyFont="1" applyBorder="1" applyAlignment="1">
      <alignment horizontal="left" vertical="center" wrapText="1"/>
    </xf>
    <xf numFmtId="0" fontId="17" fillId="0" borderId="28" xfId="0" applyFont="1" applyBorder="1" applyAlignment="1">
      <alignment horizontal="left" vertical="center" wrapText="1"/>
    </xf>
    <xf numFmtId="0" fontId="17" fillId="0" borderId="29" xfId="0" applyFont="1" applyBorder="1" applyAlignment="1">
      <alignment horizontal="left" vertical="center" wrapText="1"/>
    </xf>
    <xf numFmtId="0" fontId="18" fillId="0" borderId="1" xfId="0" applyFont="1" applyBorder="1" applyAlignment="1">
      <alignment horizontal="center" vertical="top" wrapText="1"/>
    </xf>
    <xf numFmtId="0" fontId="18" fillId="0" borderId="49" xfId="0" applyFont="1" applyBorder="1" applyAlignment="1">
      <alignment horizontal="center" vertical="top" wrapText="1"/>
    </xf>
    <xf numFmtId="0" fontId="18" fillId="0" borderId="33" xfId="0" applyFont="1" applyBorder="1" applyAlignment="1">
      <alignment horizontal="left" vertical="top" wrapText="1"/>
    </xf>
    <xf numFmtId="0" fontId="18" fillId="0" borderId="25" xfId="0" applyFont="1" applyBorder="1" applyAlignment="1">
      <alignment horizontal="left" vertical="top" wrapText="1"/>
    </xf>
    <xf numFmtId="0" fontId="18" fillId="0" borderId="48" xfId="0" applyFont="1" applyBorder="1" applyAlignment="1">
      <alignment horizontal="left" vertical="top" wrapText="1"/>
    </xf>
    <xf numFmtId="0" fontId="18" fillId="0" borderId="26" xfId="0" applyFont="1" applyBorder="1" applyAlignment="1">
      <alignment horizontal="left" vertical="top" wrapText="1"/>
    </xf>
    <xf numFmtId="0" fontId="18" fillId="0" borderId="1" xfId="0" applyFont="1" applyBorder="1" applyAlignment="1">
      <alignment horizontal="left" vertical="top" wrapText="1"/>
    </xf>
    <xf numFmtId="0" fontId="18" fillId="0" borderId="49" xfId="0" applyFont="1" applyBorder="1" applyAlignment="1">
      <alignment horizontal="left" vertical="top" wrapText="1"/>
    </xf>
    <xf numFmtId="0" fontId="17" fillId="0" borderId="25" xfId="0" applyFont="1" applyBorder="1" applyAlignment="1">
      <alignment vertical="center" wrapText="1"/>
    </xf>
    <xf numFmtId="0" fontId="8" fillId="0" borderId="6" xfId="0" applyFont="1" applyBorder="1" applyAlignment="1">
      <alignment horizontal="center" vertical="center"/>
    </xf>
    <xf numFmtId="0" fontId="67" fillId="0" borderId="33" xfId="0" applyFont="1" applyBorder="1" applyAlignment="1">
      <alignment horizontal="center"/>
    </xf>
    <xf numFmtId="0" fontId="67" fillId="0" borderId="27" xfId="0" applyFont="1" applyBorder="1" applyAlignment="1">
      <alignment horizontal="center"/>
    </xf>
    <xf numFmtId="0" fontId="67" fillId="0" borderId="26" xfId="0" applyFont="1" applyBorder="1" applyAlignment="1">
      <alignment horizontal="center"/>
    </xf>
    <xf numFmtId="0" fontId="67" fillId="0" borderId="19" xfId="0" applyFont="1" applyBorder="1" applyAlignment="1">
      <alignment horizontal="center"/>
    </xf>
    <xf numFmtId="0" fontId="67" fillId="0" borderId="28" xfId="0" applyFont="1" applyBorder="1" applyAlignment="1">
      <alignment horizontal="center"/>
    </xf>
    <xf numFmtId="0" fontId="67" fillId="0" borderId="29" xfId="0" applyFont="1" applyBorder="1" applyAlignment="1">
      <alignment horizontal="center"/>
    </xf>
    <xf numFmtId="0" fontId="28" fillId="0" borderId="57" xfId="0" applyFont="1" applyBorder="1" applyAlignment="1">
      <alignment horizontal="center" vertical="justify" wrapText="1"/>
    </xf>
    <xf numFmtId="0" fontId="28" fillId="0" borderId="58" xfId="0" applyFont="1" applyBorder="1" applyAlignment="1">
      <alignment horizontal="center" vertical="justify" wrapText="1"/>
    </xf>
    <xf numFmtId="0" fontId="28" fillId="0" borderId="59" xfId="0" applyFont="1" applyBorder="1" applyAlignment="1">
      <alignment horizontal="center" vertical="justify" wrapText="1"/>
    </xf>
    <xf numFmtId="0" fontId="28" fillId="0" borderId="42" xfId="0" applyFont="1" applyBorder="1" applyAlignment="1">
      <alignment horizontal="center" vertical="justify" wrapText="1"/>
    </xf>
    <xf numFmtId="0" fontId="28" fillId="0" borderId="0" xfId="0" applyFont="1" applyAlignment="1">
      <alignment horizontal="center" vertical="justify" wrapText="1"/>
    </xf>
    <xf numFmtId="0" fontId="28" fillId="0" borderId="43" xfId="0" applyFont="1" applyBorder="1" applyAlignment="1">
      <alignment horizontal="center" vertical="justify" wrapText="1"/>
    </xf>
    <xf numFmtId="0" fontId="7" fillId="0" borderId="25" xfId="0" applyFont="1" applyBorder="1" applyAlignment="1">
      <alignment horizontal="right"/>
    </xf>
    <xf numFmtId="0" fontId="7" fillId="0" borderId="33" xfId="0" applyFont="1" applyBorder="1" applyAlignment="1">
      <alignment horizontal="left" vertical="center" wrapText="1"/>
    </xf>
    <xf numFmtId="0" fontId="7" fillId="0" borderId="25" xfId="0" applyFont="1" applyBorder="1" applyAlignment="1">
      <alignment horizontal="left" vertical="center" wrapText="1"/>
    </xf>
    <xf numFmtId="0" fontId="7" fillId="0" borderId="27" xfId="0" applyFont="1" applyBorder="1" applyAlignment="1">
      <alignment horizontal="left" vertical="center" wrapText="1"/>
    </xf>
    <xf numFmtId="0" fontId="7" fillId="0" borderId="26" xfId="0" applyFont="1" applyBorder="1" applyAlignment="1">
      <alignment horizontal="left" vertical="center" wrapText="1"/>
    </xf>
    <xf numFmtId="0" fontId="7" fillId="0" borderId="1" xfId="0" applyFont="1" applyBorder="1" applyAlignment="1">
      <alignment horizontal="left" vertical="center" wrapText="1"/>
    </xf>
    <xf numFmtId="0" fontId="7" fillId="0" borderId="19" xfId="0" applyFont="1" applyBorder="1" applyAlignment="1">
      <alignment horizontal="left" vertical="center"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6" xfId="0" applyFont="1" applyBorder="1" applyAlignment="1">
      <alignment horizontal="center" vertical="center" wrapText="1"/>
    </xf>
    <xf numFmtId="0" fontId="10" fillId="0" borderId="33" xfId="0" applyFont="1" applyBorder="1" applyAlignment="1">
      <alignment horizontal="left" vertical="center"/>
    </xf>
    <xf numFmtId="0" fontId="7" fillId="0" borderId="60"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5" xfId="0" applyFont="1" applyBorder="1" applyAlignment="1">
      <alignment horizontal="right"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23" fillId="0" borderId="28" xfId="0" applyFont="1" applyBorder="1" applyAlignment="1">
      <alignment horizontal="left" vertical="center" wrapText="1"/>
    </xf>
    <xf numFmtId="0" fontId="23" fillId="0" borderId="0" xfId="0" applyFont="1" applyAlignment="1">
      <alignment horizontal="left" vertical="center" wrapText="1"/>
    </xf>
    <xf numFmtId="0" fontId="23" fillId="0" borderId="29" xfId="0" applyFont="1" applyBorder="1" applyAlignment="1">
      <alignment horizontal="left" vertical="center" wrapText="1"/>
    </xf>
    <xf numFmtId="0" fontId="17" fillId="0" borderId="21" xfId="0" applyFont="1" applyBorder="1" applyAlignment="1">
      <alignment horizontal="left" vertical="center"/>
    </xf>
    <xf numFmtId="0" fontId="17" fillId="0" borderId="22" xfId="0" applyFont="1" applyBorder="1" applyAlignment="1">
      <alignment horizontal="left" vertical="center"/>
    </xf>
    <xf numFmtId="0" fontId="17" fillId="0" borderId="20" xfId="0" applyFont="1" applyBorder="1" applyAlignment="1">
      <alignment horizontal="left" vertical="center"/>
    </xf>
    <xf numFmtId="0" fontId="7" fillId="0" borderId="21" xfId="0" applyFont="1" applyBorder="1" applyAlignment="1">
      <alignment horizontal="left" vertical="top" wrapText="1"/>
    </xf>
    <xf numFmtId="0" fontId="7" fillId="0" borderId="22" xfId="0" applyFont="1" applyBorder="1" applyAlignment="1">
      <alignment horizontal="left" vertical="top" wrapText="1"/>
    </xf>
    <xf numFmtId="0" fontId="7" fillId="0" borderId="20" xfId="0" applyFont="1" applyBorder="1" applyAlignment="1">
      <alignment horizontal="left" vertical="top" wrapText="1"/>
    </xf>
    <xf numFmtId="0" fontId="10" fillId="0" borderId="76" xfId="0" applyFont="1" applyBorder="1" applyAlignment="1">
      <alignment horizontal="left" vertical="center" wrapText="1"/>
    </xf>
    <xf numFmtId="0" fontId="10" fillId="0" borderId="77" xfId="0" applyFont="1" applyBorder="1" applyAlignment="1">
      <alignment horizontal="left" vertical="center" wrapText="1"/>
    </xf>
    <xf numFmtId="0" fontId="10" fillId="0" borderId="78" xfId="0" applyFont="1" applyBorder="1" applyAlignment="1">
      <alignment horizontal="left" vertical="center" wrapText="1"/>
    </xf>
    <xf numFmtId="0" fontId="10" fillId="0" borderId="31" xfId="0" applyFont="1" applyBorder="1" applyAlignment="1">
      <alignment horizontal="left" vertical="center" wrapText="1"/>
    </xf>
    <xf numFmtId="0" fontId="10" fillId="0" borderId="79" xfId="0" applyFont="1" applyBorder="1" applyAlignment="1">
      <alignment horizontal="left" vertical="center" wrapText="1"/>
    </xf>
    <xf numFmtId="0" fontId="10" fillId="0" borderId="80" xfId="0" applyFont="1" applyBorder="1" applyAlignment="1">
      <alignment horizontal="left" vertical="center" wrapText="1"/>
    </xf>
    <xf numFmtId="0" fontId="10" fillId="0" borderId="21" xfId="0" applyFont="1" applyBorder="1" applyAlignment="1">
      <alignment vertical="center"/>
    </xf>
    <xf numFmtId="0" fontId="10" fillId="0" borderId="22" xfId="0" applyFont="1" applyBorder="1" applyAlignment="1">
      <alignment vertical="center"/>
    </xf>
    <xf numFmtId="0" fontId="10" fillId="0" borderId="20" xfId="0" applyFont="1" applyBorder="1" applyAlignment="1">
      <alignment vertical="center"/>
    </xf>
    <xf numFmtId="0" fontId="71" fillId="0" borderId="21" xfId="0" applyFont="1" applyBorder="1" applyAlignment="1">
      <alignment horizontal="center" vertical="center"/>
    </xf>
    <xf numFmtId="0" fontId="71" fillId="0" borderId="20" xfId="0" applyFont="1" applyBorder="1" applyAlignment="1">
      <alignment horizontal="center" vertical="center"/>
    </xf>
    <xf numFmtId="0" fontId="79" fillId="0" borderId="21" xfId="0" applyFont="1" applyBorder="1" applyAlignment="1">
      <alignment horizontal="left" vertical="center" wrapText="1"/>
    </xf>
    <xf numFmtId="0" fontId="79" fillId="0" borderId="22" xfId="0" applyFont="1" applyBorder="1" applyAlignment="1">
      <alignment horizontal="left" vertical="center" wrapText="1"/>
    </xf>
    <xf numFmtId="0" fontId="0" fillId="0" borderId="22" xfId="0" applyBorder="1" applyAlignment="1">
      <alignment vertical="center"/>
    </xf>
    <xf numFmtId="0" fontId="36" fillId="0" borderId="28" xfId="0" applyFont="1" applyBorder="1" applyAlignment="1">
      <alignment horizontal="left" vertical="center" wrapText="1"/>
    </xf>
    <xf numFmtId="0" fontId="36" fillId="0" borderId="0" xfId="0" applyFont="1" applyAlignment="1">
      <alignment horizontal="left" vertical="center" wrapText="1"/>
    </xf>
    <xf numFmtId="0" fontId="36" fillId="0" borderId="29" xfId="0" applyFont="1" applyBorder="1" applyAlignment="1">
      <alignment horizontal="left" vertical="center" wrapText="1"/>
    </xf>
    <xf numFmtId="0" fontId="36" fillId="0" borderId="33" xfId="0" applyFont="1" applyBorder="1" applyAlignment="1">
      <alignment horizontal="left" vertical="top" wrapText="1"/>
    </xf>
    <xf numFmtId="0" fontId="36" fillId="0" borderId="25" xfId="0" applyFont="1" applyBorder="1" applyAlignment="1">
      <alignment horizontal="left" vertical="top" wrapText="1"/>
    </xf>
    <xf numFmtId="0" fontId="36" fillId="0" borderId="27" xfId="0" applyFont="1" applyBorder="1" applyAlignment="1">
      <alignment horizontal="left" vertical="top" wrapText="1"/>
    </xf>
    <xf numFmtId="0" fontId="36" fillId="0" borderId="26" xfId="0" applyFont="1" applyBorder="1" applyAlignment="1">
      <alignment horizontal="left" vertical="top" wrapText="1"/>
    </xf>
    <xf numFmtId="0" fontId="36" fillId="0" borderId="1" xfId="0" applyFont="1" applyBorder="1" applyAlignment="1">
      <alignment horizontal="left" vertical="top" wrapText="1"/>
    </xf>
    <xf numFmtId="0" fontId="36" fillId="0" borderId="19" xfId="0" applyFont="1" applyBorder="1" applyAlignment="1">
      <alignment horizontal="left" vertical="top" wrapText="1"/>
    </xf>
    <xf numFmtId="0" fontId="72" fillId="0" borderId="33" xfId="0" applyFont="1" applyBorder="1" applyAlignment="1">
      <alignment horizontal="center" vertical="top" wrapText="1"/>
    </xf>
    <xf numFmtId="0" fontId="72" fillId="0" borderId="27" xfId="0" applyFont="1" applyBorder="1" applyAlignment="1">
      <alignment horizontal="center" vertical="top" wrapText="1"/>
    </xf>
    <xf numFmtId="0" fontId="72" fillId="0" borderId="28" xfId="0" applyFont="1" applyBorder="1" applyAlignment="1">
      <alignment horizontal="center" vertical="top" wrapText="1"/>
    </xf>
    <xf numFmtId="0" fontId="72" fillId="0" borderId="29" xfId="0" applyFont="1" applyBorder="1" applyAlignment="1">
      <alignment horizontal="center" vertical="top" wrapText="1"/>
    </xf>
    <xf numFmtId="0" fontId="72" fillId="0" borderId="26" xfId="0" applyFont="1" applyBorder="1" applyAlignment="1">
      <alignment horizontal="center" vertical="top" wrapText="1"/>
    </xf>
    <xf numFmtId="0" fontId="72" fillId="0" borderId="19" xfId="0" applyFont="1" applyBorder="1" applyAlignment="1">
      <alignment horizontal="center" vertical="top" wrapText="1"/>
    </xf>
    <xf numFmtId="0" fontId="38" fillId="0" borderId="21" xfId="0" applyFont="1" applyBorder="1" applyAlignment="1">
      <alignment horizontal="center" vertical="center"/>
    </xf>
    <xf numFmtId="0" fontId="38" fillId="0" borderId="20" xfId="0" applyFont="1" applyBorder="1" applyAlignment="1">
      <alignment horizontal="center" vertical="center"/>
    </xf>
    <xf numFmtId="38" fontId="23" fillId="0" borderId="21" xfId="1" applyFont="1" applyFill="1" applyBorder="1" applyAlignment="1">
      <alignment horizontal="center"/>
    </xf>
    <xf numFmtId="38" fontId="23" fillId="0" borderId="20" xfId="1" applyFont="1" applyFill="1" applyBorder="1" applyAlignment="1">
      <alignment horizontal="center"/>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20" xfId="0" applyFont="1" applyBorder="1" applyAlignment="1">
      <alignment horizontal="left" vertical="center" wrapText="1"/>
    </xf>
    <xf numFmtId="0" fontId="79" fillId="0" borderId="20" xfId="0" applyFont="1" applyBorder="1" applyAlignment="1">
      <alignment horizontal="left" vertical="center" wrapText="1"/>
    </xf>
    <xf numFmtId="0" fontId="72" fillId="0" borderId="21" xfId="0" applyFont="1" applyBorder="1" applyAlignment="1">
      <alignment horizontal="center" vertical="center"/>
    </xf>
    <xf numFmtId="0" fontId="72" fillId="0" borderId="20" xfId="0" applyFont="1" applyBorder="1" applyAlignment="1">
      <alignment horizontal="center" vertical="center"/>
    </xf>
    <xf numFmtId="178" fontId="53" fillId="5" borderId="14" xfId="4" applyNumberFormat="1" applyFont="1" applyFill="1" applyBorder="1" applyAlignment="1">
      <alignment horizontal="center" vertical="center"/>
    </xf>
    <xf numFmtId="177" fontId="53" fillId="0" borderId="14" xfId="4" applyNumberFormat="1" applyFont="1" applyBorder="1" applyAlignment="1">
      <alignment horizontal="center" vertical="center"/>
    </xf>
    <xf numFmtId="0" fontId="53" fillId="0" borderId="0" xfId="4" applyFont="1" applyAlignment="1">
      <alignment horizontal="center" vertical="center"/>
    </xf>
    <xf numFmtId="0" fontId="53" fillId="0" borderId="1" xfId="4" applyFont="1" applyBorder="1" applyAlignment="1">
      <alignment horizontal="center" vertical="center"/>
    </xf>
    <xf numFmtId="0" fontId="53" fillId="0" borderId="14" xfId="4" applyFont="1" applyBorder="1" applyAlignment="1">
      <alignment horizontal="center" vertical="center"/>
    </xf>
    <xf numFmtId="0" fontId="53" fillId="5" borderId="14" xfId="4" applyFont="1" applyFill="1" applyBorder="1" applyAlignment="1">
      <alignment horizontal="center" vertical="center"/>
    </xf>
    <xf numFmtId="177" fontId="53" fillId="5" borderId="14" xfId="4" applyNumberFormat="1" applyFont="1" applyFill="1" applyBorder="1" applyAlignment="1">
      <alignment horizontal="center" vertical="center"/>
    </xf>
    <xf numFmtId="181" fontId="53" fillId="0" borderId="14" xfId="4" applyNumberFormat="1" applyFont="1" applyBorder="1" applyAlignment="1">
      <alignment horizontal="right" vertical="center"/>
    </xf>
    <xf numFmtId="181" fontId="53" fillId="0" borderId="14" xfId="5" applyNumberFormat="1" applyFont="1" applyFill="1" applyBorder="1" applyAlignment="1">
      <alignment horizontal="right" vertical="center"/>
    </xf>
    <xf numFmtId="181" fontId="53" fillId="0" borderId="21" xfId="4" applyNumberFormat="1" applyFont="1" applyBorder="1" applyAlignment="1">
      <alignment horizontal="right" vertical="center"/>
    </xf>
    <xf numFmtId="181" fontId="53" fillId="0" borderId="20" xfId="4" applyNumberFormat="1" applyFont="1" applyBorder="1" applyAlignment="1">
      <alignment horizontal="right" vertical="center"/>
    </xf>
    <xf numFmtId="0" fontId="53" fillId="5" borderId="21" xfId="4" applyFont="1" applyFill="1" applyBorder="1" applyAlignment="1">
      <alignment horizontal="center" vertical="center"/>
    </xf>
    <xf numFmtId="0" fontId="53" fillId="5" borderId="20" xfId="4" applyFont="1" applyFill="1" applyBorder="1" applyAlignment="1">
      <alignment horizontal="center" vertical="center"/>
    </xf>
    <xf numFmtId="181" fontId="53" fillId="0" borderId="14" xfId="4" applyNumberFormat="1" applyFont="1" applyBorder="1" applyAlignment="1">
      <alignment horizontal="center" vertical="center"/>
    </xf>
    <xf numFmtId="181" fontId="53" fillId="0" borderId="21" xfId="4" applyNumberFormat="1" applyFont="1" applyBorder="1" applyAlignment="1">
      <alignment horizontal="center" vertical="center"/>
    </xf>
    <xf numFmtId="181" fontId="53" fillId="0" borderId="20" xfId="4" applyNumberFormat="1" applyFont="1" applyBorder="1" applyAlignment="1">
      <alignment horizontal="center" vertical="center"/>
    </xf>
    <xf numFmtId="181" fontId="53" fillId="4" borderId="14" xfId="4" applyNumberFormat="1" applyFont="1" applyFill="1" applyBorder="1" applyAlignment="1" applyProtection="1">
      <alignment horizontal="right" vertical="center"/>
      <protection locked="0"/>
    </xf>
    <xf numFmtId="181" fontId="53" fillId="4" borderId="14" xfId="5" applyNumberFormat="1" applyFont="1" applyFill="1" applyBorder="1" applyAlignment="1" applyProtection="1">
      <alignment horizontal="right" vertical="center"/>
      <protection locked="0"/>
    </xf>
    <xf numFmtId="181" fontId="53" fillId="4" borderId="21" xfId="4" applyNumberFormat="1" applyFont="1" applyFill="1" applyBorder="1" applyAlignment="1" applyProtection="1">
      <alignment horizontal="right" vertical="center"/>
      <protection locked="0"/>
    </xf>
    <xf numFmtId="181" fontId="53" fillId="4" borderId="20" xfId="4" applyNumberFormat="1" applyFont="1" applyFill="1" applyBorder="1" applyAlignment="1" applyProtection="1">
      <alignment horizontal="right" vertical="center"/>
      <protection locked="0"/>
    </xf>
    <xf numFmtId="0" fontId="54" fillId="0" borderId="0" xfId="4" applyFont="1" applyAlignment="1">
      <alignment horizontal="center" vertical="center" wrapText="1"/>
    </xf>
    <xf numFmtId="0" fontId="53" fillId="4" borderId="21" xfId="4" applyFont="1" applyFill="1" applyBorder="1" applyAlignment="1" applyProtection="1">
      <alignment horizontal="center" vertical="center"/>
      <protection locked="0"/>
    </xf>
    <xf numFmtId="0" fontId="53" fillId="4" borderId="20" xfId="4" applyFont="1" applyFill="1" applyBorder="1" applyAlignment="1" applyProtection="1">
      <alignment horizontal="center" vertical="center"/>
      <protection locked="0"/>
    </xf>
    <xf numFmtId="0" fontId="54" fillId="5" borderId="0" xfId="4" applyFont="1" applyFill="1" applyAlignment="1" applyProtection="1">
      <alignment horizontal="left" vertical="center" wrapText="1"/>
      <protection locked="0"/>
    </xf>
    <xf numFmtId="1" fontId="49" fillId="0" borderId="145" xfId="4" applyNumberFormat="1" applyFont="1" applyBorder="1" applyAlignment="1">
      <alignment horizontal="center" vertical="center" wrapText="1"/>
    </xf>
    <xf numFmtId="1" fontId="49" fillId="0" borderId="144" xfId="4" applyNumberFormat="1" applyFont="1" applyBorder="1" applyAlignment="1">
      <alignment horizontal="center" vertical="center" wrapText="1"/>
    </xf>
    <xf numFmtId="0" fontId="49" fillId="4" borderId="66" xfId="4" applyFont="1" applyFill="1" applyBorder="1" applyAlignment="1" applyProtection="1">
      <alignment horizontal="left" vertical="center" wrapText="1"/>
      <protection locked="0"/>
    </xf>
    <xf numFmtId="0" fontId="49" fillId="4" borderId="25" xfId="4" applyFont="1" applyFill="1" applyBorder="1" applyAlignment="1" applyProtection="1">
      <alignment horizontal="left" vertical="center" wrapText="1"/>
      <protection locked="0"/>
    </xf>
    <xf numFmtId="0" fontId="49" fillId="4" borderId="48" xfId="4" applyFont="1" applyFill="1" applyBorder="1" applyAlignment="1" applyProtection="1">
      <alignment horizontal="left" vertical="center" wrapText="1"/>
      <protection locked="0"/>
    </xf>
    <xf numFmtId="0" fontId="49" fillId="4" borderId="67" xfId="4" applyFont="1" applyFill="1" applyBorder="1" applyAlignment="1" applyProtection="1">
      <alignment horizontal="left" vertical="center" wrapText="1"/>
      <protection locked="0"/>
    </xf>
    <xf numFmtId="0" fontId="49" fillId="4" borderId="1" xfId="4" applyFont="1" applyFill="1" applyBorder="1" applyAlignment="1" applyProtection="1">
      <alignment horizontal="left" vertical="center" wrapText="1"/>
      <protection locked="0"/>
    </xf>
    <xf numFmtId="0" fontId="49" fillId="4" borderId="49" xfId="4" applyFont="1" applyFill="1" applyBorder="1" applyAlignment="1" applyProtection="1">
      <alignment horizontal="left" vertical="center" wrapText="1"/>
      <protection locked="0"/>
    </xf>
    <xf numFmtId="180" fontId="49" fillId="0" borderId="135" xfId="4" applyNumberFormat="1" applyFont="1" applyBorder="1" applyAlignment="1">
      <alignment horizontal="center" vertical="center" wrapText="1"/>
    </xf>
    <xf numFmtId="180" fontId="49" fillId="0" borderId="136" xfId="4" applyNumberFormat="1" applyFont="1" applyBorder="1" applyAlignment="1">
      <alignment horizontal="center" vertical="center" wrapText="1"/>
    </xf>
    <xf numFmtId="180" fontId="49" fillId="0" borderId="137" xfId="4" applyNumberFormat="1" applyFont="1" applyBorder="1" applyAlignment="1">
      <alignment horizontal="center" vertical="center" wrapText="1"/>
    </xf>
    <xf numFmtId="0" fontId="54" fillId="0" borderId="0" xfId="4" applyFont="1" applyAlignment="1">
      <alignment horizontal="center" vertical="center"/>
    </xf>
    <xf numFmtId="0" fontId="54" fillId="5" borderId="0" xfId="4" applyFont="1" applyFill="1" applyAlignment="1" applyProtection="1">
      <alignment horizontal="center" vertical="center" wrapText="1"/>
      <protection locked="0"/>
    </xf>
    <xf numFmtId="0" fontId="49" fillId="0" borderId="138" xfId="4" applyFont="1" applyBorder="1" applyAlignment="1">
      <alignment horizontal="center" vertical="center"/>
    </xf>
    <xf numFmtId="0" fontId="49" fillId="0" borderId="119" xfId="4" applyFont="1" applyBorder="1" applyAlignment="1">
      <alignment horizontal="center" vertical="center"/>
    </xf>
    <xf numFmtId="0" fontId="49" fillId="2" borderId="66" xfId="4" applyFont="1" applyFill="1" applyBorder="1" applyAlignment="1" applyProtection="1">
      <alignment horizontal="center" vertical="center" shrinkToFit="1"/>
      <protection locked="0"/>
    </xf>
    <xf numFmtId="0" fontId="49" fillId="2" borderId="27" xfId="4" applyFont="1" applyFill="1" applyBorder="1" applyAlignment="1" applyProtection="1">
      <alignment horizontal="center" vertical="center" shrinkToFit="1"/>
      <protection locked="0"/>
    </xf>
    <xf numFmtId="0" fontId="49" fillId="2" borderId="108" xfId="4" applyFont="1" applyFill="1" applyBorder="1" applyAlignment="1" applyProtection="1">
      <alignment horizontal="center" vertical="center" shrinkToFit="1"/>
      <protection locked="0"/>
    </xf>
    <xf numFmtId="0" fontId="49" fillId="2" borderId="109" xfId="4" applyFont="1" applyFill="1" applyBorder="1" applyAlignment="1" applyProtection="1">
      <alignment horizontal="center" vertical="center" shrinkToFit="1"/>
      <protection locked="0"/>
    </xf>
    <xf numFmtId="0" fontId="49" fillId="2" borderId="33" xfId="4" applyFont="1" applyFill="1" applyBorder="1" applyAlignment="1" applyProtection="1">
      <alignment horizontal="center" vertical="center" wrapText="1"/>
      <protection locked="0"/>
    </xf>
    <xf numFmtId="0" fontId="49" fillId="2" borderId="27" xfId="4" applyFont="1" applyFill="1" applyBorder="1" applyAlignment="1" applyProtection="1">
      <alignment horizontal="center" vertical="center" wrapText="1"/>
      <protection locked="0"/>
    </xf>
    <xf numFmtId="0" fontId="49" fillId="2" borderId="35" xfId="4" applyFont="1" applyFill="1" applyBorder="1" applyAlignment="1" applyProtection="1">
      <alignment horizontal="center" vertical="center" wrapText="1"/>
      <protection locked="0"/>
    </xf>
    <xf numFmtId="0" fontId="49" fillId="2" borderId="109" xfId="4" applyFont="1" applyFill="1" applyBorder="1" applyAlignment="1" applyProtection="1">
      <alignment horizontal="center" vertical="center" wrapText="1"/>
      <protection locked="0"/>
    </xf>
    <xf numFmtId="0" fontId="49" fillId="2" borderId="33" xfId="4" applyFont="1" applyFill="1" applyBorder="1" applyAlignment="1" applyProtection="1">
      <alignment horizontal="center" vertical="center" shrinkToFit="1"/>
      <protection locked="0"/>
    </xf>
    <xf numFmtId="0" fontId="49" fillId="2" borderId="25" xfId="4" applyFont="1" applyFill="1" applyBorder="1" applyAlignment="1" applyProtection="1">
      <alignment horizontal="center" vertical="center" shrinkToFit="1"/>
      <protection locked="0"/>
    </xf>
    <xf numFmtId="0" fontId="49" fillId="2" borderId="35" xfId="4" applyFont="1" applyFill="1" applyBorder="1" applyAlignment="1" applyProtection="1">
      <alignment horizontal="center" vertical="center" shrinkToFit="1"/>
      <protection locked="0"/>
    </xf>
    <xf numFmtId="0" fontId="49" fillId="2" borderId="41" xfId="4" applyFont="1" applyFill="1" applyBorder="1" applyAlignment="1" applyProtection="1">
      <alignment horizontal="center" vertical="center" shrinkToFit="1"/>
      <protection locked="0"/>
    </xf>
    <xf numFmtId="0" fontId="49" fillId="4" borderId="21" xfId="4" applyFont="1" applyFill="1" applyBorder="1" applyAlignment="1" applyProtection="1">
      <alignment horizontal="center" vertical="center" shrinkToFit="1"/>
      <protection locked="0"/>
    </xf>
    <xf numFmtId="0" fontId="49" fillId="4" borderId="22" xfId="4" applyFont="1" applyFill="1" applyBorder="1" applyAlignment="1" applyProtection="1">
      <alignment horizontal="center" vertical="center" shrinkToFit="1"/>
      <protection locked="0"/>
    </xf>
    <xf numFmtId="0" fontId="49" fillId="4" borderId="20" xfId="4" applyFont="1" applyFill="1" applyBorder="1" applyAlignment="1" applyProtection="1">
      <alignment horizontal="center" vertical="center" shrinkToFit="1"/>
      <protection locked="0"/>
    </xf>
    <xf numFmtId="0" fontId="49" fillId="4" borderId="166" xfId="4" applyFont="1" applyFill="1" applyBorder="1" applyAlignment="1" applyProtection="1">
      <alignment horizontal="center" vertical="center" shrinkToFit="1"/>
      <protection locked="0"/>
    </xf>
    <xf numFmtId="0" fontId="49" fillId="4" borderId="38" xfId="4" applyFont="1" applyFill="1" applyBorder="1" applyAlignment="1" applyProtection="1">
      <alignment horizontal="center" vertical="center" shrinkToFit="1"/>
      <protection locked="0"/>
    </xf>
    <xf numFmtId="0" fontId="49" fillId="4" borderId="120" xfId="4" applyFont="1" applyFill="1" applyBorder="1" applyAlignment="1" applyProtection="1">
      <alignment horizontal="center" vertical="center" shrinkToFit="1"/>
      <protection locked="0"/>
    </xf>
    <xf numFmtId="0" fontId="49" fillId="0" borderId="143" xfId="4" applyFont="1" applyBorder="1" applyAlignment="1">
      <alignment horizontal="center" vertical="center" wrapText="1"/>
    </xf>
    <xf numFmtId="0" fontId="49" fillId="0" borderId="144" xfId="4" applyFont="1" applyBorder="1" applyAlignment="1">
      <alignment horizontal="center" vertical="center" wrapText="1"/>
    </xf>
    <xf numFmtId="0" fontId="49" fillId="0" borderId="132" xfId="4" applyFont="1" applyBorder="1" applyAlignment="1">
      <alignment horizontal="center" vertical="center"/>
    </xf>
    <xf numFmtId="0" fontId="49" fillId="2" borderId="67" xfId="4" applyFont="1" applyFill="1" applyBorder="1" applyAlignment="1" applyProtection="1">
      <alignment horizontal="center" vertical="center" shrinkToFit="1"/>
      <protection locked="0"/>
    </xf>
    <xf numFmtId="0" fontId="49" fillId="2" borderId="19" xfId="4" applyFont="1" applyFill="1" applyBorder="1" applyAlignment="1" applyProtection="1">
      <alignment horizontal="center" vertical="center" shrinkToFit="1"/>
      <protection locked="0"/>
    </xf>
    <xf numFmtId="0" fontId="49" fillId="2" borderId="26" xfId="4" applyFont="1" applyFill="1" applyBorder="1" applyAlignment="1" applyProtection="1">
      <alignment horizontal="center" vertical="center" wrapText="1"/>
      <protection locked="0"/>
    </xf>
    <xf numFmtId="0" fontId="49" fillId="2" borderId="19" xfId="4" applyFont="1" applyFill="1" applyBorder="1" applyAlignment="1" applyProtection="1">
      <alignment horizontal="center" vertical="center" wrapText="1"/>
      <protection locked="0"/>
    </xf>
    <xf numFmtId="0" fontId="49" fillId="2" borderId="26" xfId="4" applyFont="1" applyFill="1" applyBorder="1" applyAlignment="1" applyProtection="1">
      <alignment horizontal="center" vertical="center" shrinkToFit="1"/>
      <protection locked="0"/>
    </xf>
    <xf numFmtId="0" fontId="49" fillId="2" borderId="1" xfId="4" applyFont="1" applyFill="1" applyBorder="1" applyAlignment="1" applyProtection="1">
      <alignment horizontal="center" vertical="center" shrinkToFit="1"/>
      <protection locked="0"/>
    </xf>
    <xf numFmtId="0" fontId="49" fillId="4" borderId="108" xfId="4" applyFont="1" applyFill="1" applyBorder="1" applyAlignment="1" applyProtection="1">
      <alignment horizontal="left" vertical="center" wrapText="1"/>
      <protection locked="0"/>
    </xf>
    <xf numFmtId="0" fontId="49" fillId="4" borderId="41" xfId="4" applyFont="1" applyFill="1" applyBorder="1" applyAlignment="1" applyProtection="1">
      <alignment horizontal="left" vertical="center" wrapText="1"/>
      <protection locked="0"/>
    </xf>
    <xf numFmtId="0" fontId="49" fillId="4" borderId="50" xfId="4" applyFont="1" applyFill="1" applyBorder="1" applyAlignment="1" applyProtection="1">
      <alignment horizontal="left" vertical="center" wrapText="1"/>
      <protection locked="0"/>
    </xf>
    <xf numFmtId="180" fontId="49" fillId="0" borderId="154" xfId="4" applyNumberFormat="1" applyFont="1" applyBorder="1" applyAlignment="1">
      <alignment horizontal="center" vertical="center" wrapText="1"/>
    </xf>
    <xf numFmtId="180" fontId="49" fillId="0" borderId="155" xfId="4" applyNumberFormat="1" applyFont="1" applyBorder="1" applyAlignment="1">
      <alignment horizontal="center" vertical="center" wrapText="1"/>
    </xf>
    <xf numFmtId="180" fontId="49" fillId="0" borderId="156" xfId="4" applyNumberFormat="1" applyFont="1" applyBorder="1" applyAlignment="1">
      <alignment horizontal="center" vertical="center" wrapText="1"/>
    </xf>
    <xf numFmtId="0" fontId="49" fillId="4" borderId="5" xfId="4" applyFont="1" applyFill="1" applyBorder="1" applyAlignment="1" applyProtection="1">
      <alignment horizontal="left" vertical="center" wrapText="1"/>
      <protection locked="0"/>
    </xf>
    <xf numFmtId="0" fontId="49" fillId="4" borderId="0" xfId="4" applyFont="1" applyFill="1" applyAlignment="1" applyProtection="1">
      <alignment horizontal="left" vertical="center" wrapText="1"/>
      <protection locked="0"/>
    </xf>
    <xf numFmtId="0" fontId="49" fillId="4" borderId="7" xfId="4" applyFont="1" applyFill="1" applyBorder="1" applyAlignment="1" applyProtection="1">
      <alignment horizontal="left" vertical="center" wrapText="1"/>
      <protection locked="0"/>
    </xf>
    <xf numFmtId="180" fontId="49" fillId="0" borderId="130" xfId="4" applyNumberFormat="1" applyFont="1" applyBorder="1" applyAlignment="1">
      <alignment horizontal="center" vertical="center" wrapText="1"/>
    </xf>
    <xf numFmtId="180" fontId="49" fillId="0" borderId="129" xfId="4" applyNumberFormat="1" applyFont="1" applyBorder="1" applyAlignment="1">
      <alignment horizontal="center" vertical="center" wrapText="1"/>
    </xf>
    <xf numFmtId="180" fontId="49" fillId="0" borderId="131" xfId="4" applyNumberFormat="1" applyFont="1" applyBorder="1" applyAlignment="1">
      <alignment horizontal="center" vertical="center" wrapText="1"/>
    </xf>
    <xf numFmtId="0" fontId="49" fillId="2" borderId="5" xfId="4" applyFont="1" applyFill="1" applyBorder="1" applyAlignment="1" applyProtection="1">
      <alignment horizontal="center" vertical="center" shrinkToFit="1"/>
      <protection locked="0"/>
    </xf>
    <xf numFmtId="0" fontId="49" fillId="2" borderId="29" xfId="4" applyFont="1" applyFill="1" applyBorder="1" applyAlignment="1" applyProtection="1">
      <alignment horizontal="center" vertical="center" shrinkToFit="1"/>
      <protection locked="0"/>
    </xf>
    <xf numFmtId="0" fontId="49" fillId="2" borderId="28" xfId="4" applyFont="1" applyFill="1" applyBorder="1" applyAlignment="1" applyProtection="1">
      <alignment horizontal="center" vertical="center" wrapText="1"/>
      <protection locked="0"/>
    </xf>
    <xf numFmtId="0" fontId="49" fillId="2" borderId="29" xfId="4" applyFont="1" applyFill="1" applyBorder="1" applyAlignment="1" applyProtection="1">
      <alignment horizontal="center" vertical="center" wrapText="1"/>
      <protection locked="0"/>
    </xf>
    <xf numFmtId="0" fontId="49" fillId="2" borderId="28" xfId="4" applyFont="1" applyFill="1" applyBorder="1" applyAlignment="1" applyProtection="1">
      <alignment horizontal="center" vertical="center" shrinkToFit="1"/>
      <protection locked="0"/>
    </xf>
    <xf numFmtId="0" fontId="49" fillId="2" borderId="0" xfId="4" applyFont="1" applyFill="1" applyAlignment="1" applyProtection="1">
      <alignment horizontal="center" vertical="center" shrinkToFit="1"/>
      <protection locked="0"/>
    </xf>
    <xf numFmtId="0" fontId="49" fillId="0" borderId="13" xfId="4" applyFont="1" applyBorder="1" applyAlignment="1">
      <alignment horizontal="center" vertical="center"/>
    </xf>
    <xf numFmtId="0" fontId="49" fillId="0" borderId="22" xfId="4" applyFont="1" applyBorder="1" applyAlignment="1">
      <alignment horizontal="center" vertical="center"/>
    </xf>
    <xf numFmtId="0" fontId="49" fillId="0" borderId="117" xfId="4" applyFont="1" applyBorder="1" applyAlignment="1">
      <alignment horizontal="center" vertical="center"/>
    </xf>
    <xf numFmtId="0" fontId="49" fillId="0" borderId="114" xfId="4" applyFont="1" applyBorder="1" applyAlignment="1">
      <alignment horizontal="center" vertical="center"/>
    </xf>
    <xf numFmtId="0" fontId="49" fillId="0" borderId="116" xfId="4" applyFont="1" applyBorder="1" applyAlignment="1">
      <alignment horizontal="center" vertical="center"/>
    </xf>
    <xf numFmtId="0" fontId="49" fillId="0" borderId="118" xfId="4" applyFont="1" applyBorder="1" applyAlignment="1">
      <alignment horizontal="center" vertical="center"/>
    </xf>
    <xf numFmtId="0" fontId="49" fillId="0" borderId="2" xfId="4" applyFont="1" applyBorder="1" applyAlignment="1">
      <alignment horizontal="center" vertical="center" wrapText="1"/>
    </xf>
    <xf numFmtId="0" fontId="49" fillId="0" borderId="72" xfId="4" applyFont="1" applyBorder="1" applyAlignment="1">
      <alignment horizontal="center" vertical="center" wrapText="1"/>
    </xf>
    <xf numFmtId="0" fontId="49" fillId="0" borderId="5" xfId="4" applyFont="1" applyBorder="1" applyAlignment="1">
      <alignment horizontal="center" vertical="center" wrapText="1"/>
    </xf>
    <xf numFmtId="0" fontId="49" fillId="0" borderId="29" xfId="4" applyFont="1" applyBorder="1" applyAlignment="1">
      <alignment horizontal="center" vertical="center" wrapText="1"/>
    </xf>
    <xf numFmtId="0" fontId="49" fillId="0" borderId="108" xfId="4" applyFont="1" applyBorder="1" applyAlignment="1">
      <alignment horizontal="center" vertical="center" wrapText="1"/>
    </xf>
    <xf numFmtId="0" fontId="49" fillId="0" borderId="109" xfId="4" applyFont="1" applyBorder="1" applyAlignment="1">
      <alignment horizontal="center" vertical="center" wrapText="1"/>
    </xf>
    <xf numFmtId="0" fontId="53" fillId="0" borderId="68" xfId="4" applyFont="1" applyBorder="1" applyAlignment="1">
      <alignment horizontal="center" vertical="center" wrapText="1"/>
    </xf>
    <xf numFmtId="0" fontId="53" fillId="0" borderId="72" xfId="4" applyFont="1" applyBorder="1" applyAlignment="1">
      <alignment horizontal="center" vertical="center" wrapText="1"/>
    </xf>
    <xf numFmtId="0" fontId="53" fillId="0" borderId="28" xfId="4" applyFont="1" applyBorder="1" applyAlignment="1">
      <alignment horizontal="center" vertical="center" wrapText="1"/>
    </xf>
    <xf numFmtId="0" fontId="53" fillId="0" borderId="29" xfId="4" applyFont="1" applyBorder="1" applyAlignment="1">
      <alignment horizontal="center" vertical="center" wrapText="1"/>
    </xf>
    <xf numFmtId="0" fontId="53" fillId="0" borderId="35" xfId="4" applyFont="1" applyBorder="1" applyAlignment="1">
      <alignment horizontal="center" vertical="center" wrapText="1"/>
    </xf>
    <xf numFmtId="0" fontId="53" fillId="0" borderId="109" xfId="4" applyFont="1" applyBorder="1" applyAlignment="1">
      <alignment horizontal="center" vertical="center" wrapText="1"/>
    </xf>
    <xf numFmtId="0" fontId="49" fillId="0" borderId="68" xfId="4" applyFont="1" applyBorder="1" applyAlignment="1">
      <alignment horizontal="center" vertical="center" wrapText="1"/>
    </xf>
    <xf numFmtId="0" fontId="49" fillId="0" borderId="23" xfId="4" applyFont="1" applyBorder="1" applyAlignment="1">
      <alignment horizontal="center" vertical="center" wrapText="1"/>
    </xf>
    <xf numFmtId="0" fontId="49" fillId="0" borderId="28" xfId="4" applyFont="1" applyBorder="1" applyAlignment="1">
      <alignment horizontal="center" vertical="center" wrapText="1"/>
    </xf>
    <xf numFmtId="0" fontId="49" fillId="0" borderId="0" xfId="4" applyFont="1" applyAlignment="1">
      <alignment horizontal="center" vertical="center" wrapText="1"/>
    </xf>
    <xf numFmtId="0" fontId="49" fillId="0" borderId="35" xfId="4" applyFont="1" applyBorder="1" applyAlignment="1">
      <alignment horizontal="center" vertical="center" wrapText="1"/>
    </xf>
    <xf numFmtId="0" fontId="49" fillId="0" borderId="41" xfId="4" applyFont="1" applyBorder="1" applyAlignment="1">
      <alignment horizontal="center" vertical="center" wrapText="1"/>
    </xf>
    <xf numFmtId="0" fontId="49" fillId="0" borderId="23" xfId="4" quotePrefix="1" applyFont="1" applyBorder="1" applyAlignment="1">
      <alignment horizontal="center" vertical="center"/>
    </xf>
    <xf numFmtId="0" fontId="49" fillId="0" borderId="23" xfId="4" applyFont="1" applyBorder="1" applyAlignment="1">
      <alignment horizontal="center" vertical="center"/>
    </xf>
    <xf numFmtId="0" fontId="50" fillId="2" borderId="0" xfId="4" applyFont="1" applyFill="1" applyAlignment="1" applyProtection="1">
      <alignment horizontal="center" vertical="center" shrinkToFit="1"/>
      <protection locked="0"/>
    </xf>
    <xf numFmtId="0" fontId="50" fillId="3" borderId="0" xfId="4" applyFont="1" applyFill="1" applyAlignment="1" applyProtection="1">
      <alignment horizontal="center" vertical="center" shrinkToFit="1"/>
      <protection locked="0"/>
    </xf>
    <xf numFmtId="0" fontId="50" fillId="4" borderId="0" xfId="4" applyFont="1" applyFill="1" applyAlignment="1" applyProtection="1">
      <alignment horizontal="center" vertical="center"/>
      <protection locked="0"/>
    </xf>
    <xf numFmtId="0" fontId="50" fillId="0" borderId="0" xfId="4" applyFont="1" applyAlignment="1">
      <alignment horizontal="center" vertical="center"/>
    </xf>
    <xf numFmtId="0" fontId="49" fillId="2" borderId="21" xfId="4" applyFont="1" applyFill="1" applyBorder="1" applyAlignment="1" applyProtection="1">
      <alignment horizontal="center" vertical="center"/>
      <protection locked="0"/>
    </xf>
    <xf numFmtId="0" fontId="49" fillId="3" borderId="22" xfId="4" applyFont="1" applyFill="1" applyBorder="1" applyAlignment="1" applyProtection="1">
      <alignment horizontal="center" vertical="center"/>
      <protection locked="0"/>
    </xf>
    <xf numFmtId="0" fontId="49" fillId="3" borderId="20" xfId="4" applyFont="1" applyFill="1" applyBorder="1" applyAlignment="1" applyProtection="1">
      <alignment horizontal="center" vertical="center"/>
      <protection locked="0"/>
    </xf>
    <xf numFmtId="1" fontId="49" fillId="0" borderId="126" xfId="4" applyNumberFormat="1" applyFont="1" applyBorder="1" applyAlignment="1">
      <alignment horizontal="center" vertical="center" wrapText="1"/>
    </xf>
    <xf numFmtId="1" fontId="49" fillId="0" borderId="125" xfId="4" applyNumberFormat="1" applyFont="1" applyBorder="1" applyAlignment="1">
      <alignment horizontal="center" vertical="center" wrapText="1"/>
    </xf>
    <xf numFmtId="0" fontId="49" fillId="4" borderId="2" xfId="4" applyFont="1" applyFill="1" applyBorder="1" applyAlignment="1" applyProtection="1">
      <alignment horizontal="left" vertical="center" wrapText="1"/>
      <protection locked="0"/>
    </xf>
    <xf numFmtId="0" fontId="49" fillId="4" borderId="23" xfId="4" applyFont="1" applyFill="1" applyBorder="1" applyAlignment="1" applyProtection="1">
      <alignment horizontal="left" vertical="center" wrapText="1"/>
      <protection locked="0"/>
    </xf>
    <xf numFmtId="0" fontId="49" fillId="4" borderId="3" xfId="4" applyFont="1" applyFill="1" applyBorder="1" applyAlignment="1" applyProtection="1">
      <alignment horizontal="left" vertical="center" wrapText="1"/>
      <protection locked="0"/>
    </xf>
    <xf numFmtId="0" fontId="49" fillId="2" borderId="2" xfId="4" applyFont="1" applyFill="1" applyBorder="1" applyAlignment="1" applyProtection="1">
      <alignment horizontal="center" vertical="center" shrinkToFit="1"/>
      <protection locked="0"/>
    </xf>
    <xf numFmtId="0" fontId="49" fillId="2" borderId="72" xfId="4" applyFont="1" applyFill="1" applyBorder="1" applyAlignment="1" applyProtection="1">
      <alignment horizontal="center" vertical="center" shrinkToFit="1"/>
      <protection locked="0"/>
    </xf>
    <xf numFmtId="0" fontId="49" fillId="2" borderId="68" xfId="4" applyFont="1" applyFill="1" applyBorder="1" applyAlignment="1" applyProtection="1">
      <alignment horizontal="center" vertical="center" wrapText="1"/>
      <protection locked="0"/>
    </xf>
    <xf numFmtId="0" fontId="49" fillId="2" borderId="72" xfId="4" applyFont="1" applyFill="1" applyBorder="1" applyAlignment="1" applyProtection="1">
      <alignment horizontal="center" vertical="center" wrapText="1"/>
      <protection locked="0"/>
    </xf>
    <xf numFmtId="0" fontId="49" fillId="2" borderId="68" xfId="4" applyFont="1" applyFill="1" applyBorder="1" applyAlignment="1" applyProtection="1">
      <alignment horizontal="center" vertical="center" shrinkToFit="1"/>
      <protection locked="0"/>
    </xf>
    <xf numFmtId="0" fontId="49" fillId="2" borderId="23" xfId="4" applyFont="1" applyFill="1" applyBorder="1" applyAlignment="1" applyProtection="1">
      <alignment horizontal="center" vertical="center" shrinkToFit="1"/>
      <protection locked="0"/>
    </xf>
    <xf numFmtId="0" fontId="49" fillId="4" borderId="165" xfId="4" applyFont="1" applyFill="1" applyBorder="1" applyAlignment="1" applyProtection="1">
      <alignment horizontal="center" vertical="center" shrinkToFit="1"/>
      <protection locked="0"/>
    </xf>
    <xf numFmtId="0" fontId="49" fillId="4" borderId="40" xfId="4" applyFont="1" applyFill="1" applyBorder="1" applyAlignment="1" applyProtection="1">
      <alignment horizontal="center" vertical="center" shrinkToFit="1"/>
      <protection locked="0"/>
    </xf>
    <xf numFmtId="0" fontId="49" fillId="4" borderId="164" xfId="4" applyFont="1" applyFill="1" applyBorder="1" applyAlignment="1" applyProtection="1">
      <alignment horizontal="center" vertical="center" shrinkToFit="1"/>
      <protection locked="0"/>
    </xf>
    <xf numFmtId="0" fontId="49" fillId="0" borderId="124" xfId="4" applyFont="1" applyBorder="1" applyAlignment="1">
      <alignment horizontal="center" vertical="center" wrapText="1"/>
    </xf>
    <xf numFmtId="0" fontId="49" fillId="0" borderId="125" xfId="4" applyFont="1" applyBorder="1" applyAlignment="1">
      <alignment horizontal="center" vertical="center" wrapText="1"/>
    </xf>
    <xf numFmtId="0" fontId="54" fillId="0" borderId="115" xfId="4" applyFont="1" applyBorder="1" applyAlignment="1">
      <alignment horizontal="center" vertical="center" wrapText="1"/>
    </xf>
    <xf numFmtId="0" fontId="54" fillId="0" borderId="3" xfId="4" applyFont="1" applyBorder="1" applyAlignment="1">
      <alignment horizontal="center" vertical="center" wrapText="1"/>
    </xf>
    <xf numFmtId="0" fontId="54" fillId="0" borderId="42" xfId="4" applyFont="1" applyBorder="1" applyAlignment="1">
      <alignment horizontal="center" vertical="center" wrapText="1"/>
    </xf>
    <xf numFmtId="0" fontId="54" fillId="0" borderId="7" xfId="4" applyFont="1" applyBorder="1" applyAlignment="1">
      <alignment horizontal="center" vertical="center" wrapText="1"/>
    </xf>
    <xf numFmtId="0" fontId="54" fillId="0" borderId="121" xfId="4" applyFont="1" applyBorder="1" applyAlignment="1">
      <alignment horizontal="center" vertical="center" wrapText="1"/>
    </xf>
    <xf numFmtId="0" fontId="54" fillId="0" borderId="50" xfId="4" applyFont="1" applyBorder="1" applyAlignment="1">
      <alignment horizontal="center" vertical="center" wrapText="1"/>
    </xf>
    <xf numFmtId="0" fontId="54" fillId="0" borderId="2" xfId="4" applyFont="1" applyBorder="1" applyAlignment="1">
      <alignment horizontal="center" vertical="center" wrapText="1"/>
    </xf>
    <xf numFmtId="0" fontId="54" fillId="0" borderId="5" xfId="4" applyFont="1" applyBorder="1" applyAlignment="1">
      <alignment horizontal="center" vertical="center" wrapText="1"/>
    </xf>
    <xf numFmtId="0" fontId="54" fillId="0" borderId="108" xfId="4" applyFont="1" applyBorder="1" applyAlignment="1">
      <alignment horizontal="center" vertical="center" wrapText="1"/>
    </xf>
    <xf numFmtId="0" fontId="49" fillId="0" borderId="3" xfId="4" applyFont="1" applyBorder="1" applyAlignment="1">
      <alignment horizontal="center" vertical="center" wrapText="1"/>
    </xf>
    <xf numFmtId="0" fontId="49" fillId="0" borderId="7" xfId="4" applyFont="1" applyBorder="1" applyAlignment="1">
      <alignment horizontal="center" vertical="center" wrapText="1"/>
    </xf>
    <xf numFmtId="0" fontId="49" fillId="0" borderId="50" xfId="4" applyFont="1" applyBorder="1" applyAlignment="1">
      <alignment horizontal="center" vertical="center" wrapText="1"/>
    </xf>
    <xf numFmtId="0" fontId="49" fillId="4" borderId="21" xfId="4" applyFont="1" applyFill="1" applyBorder="1" applyAlignment="1" applyProtection="1">
      <alignment horizontal="center" vertical="center"/>
      <protection locked="0"/>
    </xf>
    <xf numFmtId="0" fontId="49" fillId="4" borderId="20" xfId="4" applyFont="1" applyFill="1" applyBorder="1" applyAlignment="1" applyProtection="1">
      <alignment horizontal="center" vertical="center"/>
      <protection locked="0"/>
    </xf>
    <xf numFmtId="0" fontId="49" fillId="5" borderId="21" xfId="4" applyFont="1" applyFill="1" applyBorder="1" applyAlignment="1">
      <alignment horizontal="center" vertical="center"/>
    </xf>
    <xf numFmtId="0" fontId="49" fillId="5" borderId="20" xfId="4" applyFont="1" applyFill="1" applyBorder="1" applyAlignment="1">
      <alignment horizontal="center" vertical="center"/>
    </xf>
    <xf numFmtId="0" fontId="49" fillId="2" borderId="116" xfId="4" applyFont="1" applyFill="1" applyBorder="1" applyAlignment="1" applyProtection="1">
      <alignment horizontal="center" vertical="center"/>
      <protection locked="0"/>
    </xf>
    <xf numFmtId="0" fontId="49" fillId="3" borderId="118" xfId="4" applyFont="1" applyFill="1" applyBorder="1" applyAlignment="1" applyProtection="1">
      <alignment horizontal="center" vertical="center"/>
      <protection locked="0"/>
    </xf>
    <xf numFmtId="0" fontId="49" fillId="2" borderId="13" xfId="4" applyFont="1" applyFill="1" applyBorder="1" applyAlignment="1" applyProtection="1">
      <alignment horizontal="center" vertical="center"/>
      <protection locked="0"/>
    </xf>
    <xf numFmtId="0" fontId="49" fillId="3" borderId="117" xfId="4" applyFont="1" applyFill="1" applyBorder="1" applyAlignment="1" applyProtection="1">
      <alignment horizontal="center" vertical="center"/>
      <protection locked="0"/>
    </xf>
    <xf numFmtId="0" fontId="49" fillId="3" borderId="148" xfId="4" applyFont="1" applyFill="1" applyBorder="1" applyAlignment="1" applyProtection="1">
      <alignment horizontal="center" vertical="center"/>
      <protection locked="0"/>
    </xf>
    <xf numFmtId="0" fontId="49" fillId="3" borderId="38" xfId="4" applyFont="1" applyFill="1" applyBorder="1" applyAlignment="1" applyProtection="1">
      <alignment horizontal="center" vertical="center"/>
      <protection locked="0"/>
    </xf>
    <xf numFmtId="0" fontId="49" fillId="3" borderId="149" xfId="4" applyFont="1" applyFill="1" applyBorder="1" applyAlignment="1" applyProtection="1">
      <alignment horizontal="center" vertical="center"/>
      <protection locked="0"/>
    </xf>
    <xf numFmtId="0" fontId="49" fillId="3" borderId="116" xfId="4" applyFont="1" applyFill="1" applyBorder="1" applyAlignment="1" applyProtection="1">
      <alignment horizontal="center" vertical="center"/>
      <protection locked="0"/>
    </xf>
    <xf numFmtId="0" fontId="49" fillId="3" borderId="13" xfId="4" applyFont="1" applyFill="1" applyBorder="1" applyAlignment="1" applyProtection="1">
      <alignment horizontal="center" vertical="center"/>
      <protection locked="0"/>
    </xf>
    <xf numFmtId="0" fontId="49" fillId="2" borderId="114" xfId="4" applyFont="1" applyFill="1" applyBorder="1" applyAlignment="1" applyProtection="1">
      <alignment horizontal="center" vertical="center"/>
      <protection locked="0"/>
    </xf>
    <xf numFmtId="0" fontId="49" fillId="2" borderId="122" xfId="4" applyFont="1" applyFill="1" applyBorder="1" applyAlignment="1" applyProtection="1">
      <alignment horizontal="center" vertical="center"/>
      <protection locked="0"/>
    </xf>
    <xf numFmtId="0" fontId="49" fillId="3" borderId="40" xfId="4" applyFont="1" applyFill="1" applyBorder="1" applyAlignment="1" applyProtection="1">
      <alignment horizontal="center" vertical="center"/>
      <protection locked="0"/>
    </xf>
    <xf numFmtId="0" fontId="49" fillId="3" borderId="123" xfId="4" applyFont="1" applyFill="1" applyBorder="1" applyAlignment="1" applyProtection="1">
      <alignment horizontal="center" vertical="center"/>
      <protection locked="0"/>
    </xf>
    <xf numFmtId="0" fontId="55" fillId="0" borderId="112" xfId="4" applyFont="1" applyBorder="1" applyAlignment="1">
      <alignment horizontal="center" vertical="center" wrapText="1"/>
    </xf>
    <xf numFmtId="0" fontId="55" fillId="0" borderId="113" xfId="4" applyFont="1" applyBorder="1" applyAlignment="1">
      <alignment horizontal="center" vertical="center" wrapText="1"/>
    </xf>
    <xf numFmtId="0" fontId="55" fillId="0" borderId="119" xfId="4" applyFont="1" applyBorder="1" applyAlignment="1">
      <alignment horizontal="center" vertical="center" wrapText="1"/>
    </xf>
    <xf numFmtId="0" fontId="49" fillId="0" borderId="3" xfId="4" applyFont="1" applyBorder="1" applyAlignment="1">
      <alignment horizontal="center" vertical="center"/>
    </xf>
    <xf numFmtId="0" fontId="49" fillId="0" borderId="5" xfId="4" applyFont="1" applyBorder="1" applyAlignment="1">
      <alignment horizontal="center" vertical="center"/>
    </xf>
    <xf numFmtId="0" fontId="49" fillId="0" borderId="0" xfId="4" applyFont="1" applyAlignment="1">
      <alignment horizontal="center" vertical="center"/>
    </xf>
    <xf numFmtId="0" fontId="49" fillId="0" borderId="7" xfId="4" applyFont="1" applyBorder="1" applyAlignment="1">
      <alignment horizontal="center" vertical="center"/>
    </xf>
    <xf numFmtId="0" fontId="49" fillId="0" borderId="108" xfId="4" applyFont="1" applyBorder="1" applyAlignment="1">
      <alignment horizontal="center" vertical="center"/>
    </xf>
    <xf numFmtId="0" fontId="49" fillId="0" borderId="41" xfId="4" applyFont="1" applyBorder="1" applyAlignment="1">
      <alignment horizontal="center" vertical="center"/>
    </xf>
    <xf numFmtId="0" fontId="49" fillId="0" borderId="50" xfId="4" applyFont="1" applyBorder="1" applyAlignment="1">
      <alignment horizontal="center" vertical="center"/>
    </xf>
    <xf numFmtId="0" fontId="82" fillId="5" borderId="14" xfId="4" applyFont="1" applyFill="1" applyBorder="1" applyAlignment="1">
      <alignment horizontal="center" vertical="center"/>
    </xf>
    <xf numFmtId="0" fontId="54" fillId="5" borderId="0" xfId="4" applyFont="1" applyFill="1" applyAlignment="1">
      <alignment horizontal="left" vertical="center" indent="1"/>
    </xf>
    <xf numFmtId="0" fontId="1" fillId="5" borderId="112" xfId="4" applyFill="1" applyBorder="1" applyAlignment="1">
      <alignment horizontal="center" vertical="center"/>
    </xf>
    <xf numFmtId="0" fontId="1" fillId="5" borderId="113" xfId="4" applyFill="1" applyBorder="1" applyAlignment="1">
      <alignment horizontal="center" vertical="center"/>
    </xf>
    <xf numFmtId="0" fontId="1" fillId="5" borderId="119" xfId="4" applyFill="1" applyBorder="1" applyAlignment="1">
      <alignment horizontal="center" vertical="center"/>
    </xf>
    <xf numFmtId="0" fontId="2" fillId="5" borderId="112" xfId="2" applyFill="1" applyBorder="1" applyAlignment="1">
      <alignment horizontal="center" vertical="center"/>
    </xf>
    <xf numFmtId="0" fontId="2" fillId="5" borderId="113" xfId="2" applyFill="1" applyBorder="1" applyAlignment="1">
      <alignment horizontal="center" vertical="center"/>
    </xf>
    <xf numFmtId="0" fontId="2" fillId="5" borderId="119" xfId="2" applyFill="1" applyBorder="1" applyAlignment="1">
      <alignment horizontal="center" vertical="center"/>
    </xf>
  </cellXfs>
  <cellStyles count="6">
    <cellStyle name="桁区切り" xfId="1" builtinId="6"/>
    <cellStyle name="桁区切り 2" xfId="3" xr:uid="{00000000-0005-0000-0000-000001000000}"/>
    <cellStyle name="桁区切り 3" xfId="5" xr:uid="{B40DB0B1-A89D-4EDE-9164-3D00B18CAC74}"/>
    <cellStyle name="標準" xfId="0" builtinId="0"/>
    <cellStyle name="標準 2" xfId="2" xr:uid="{00000000-0005-0000-0000-000003000000}"/>
    <cellStyle name="標準 3" xfId="4" xr:uid="{B05528BC-6E08-4222-9947-3F4681719673}"/>
  </cellStyles>
  <dxfs count="284">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19050</xdr:colOff>
      <xdr:row>1231</xdr:row>
      <xdr:rowOff>47625</xdr:rowOff>
    </xdr:from>
    <xdr:to>
      <xdr:col>20</xdr:col>
      <xdr:colOff>95250</xdr:colOff>
      <xdr:row>1232</xdr:row>
      <xdr:rowOff>57150</xdr:rowOff>
    </xdr:to>
    <xdr:sp macro="" textlink="">
      <xdr:nvSpPr>
        <xdr:cNvPr id="44529" name="Text Box 11">
          <a:extLst>
            <a:ext uri="{FF2B5EF4-FFF2-40B4-BE49-F238E27FC236}">
              <a16:creationId xmlns:a16="http://schemas.microsoft.com/office/drawing/2014/main" id="{00000000-0008-0000-0000-0000F1AD0000}"/>
            </a:ext>
          </a:extLst>
        </xdr:cNvPr>
        <xdr:cNvSpPr txBox="1">
          <a:spLocks noChangeArrowheads="1"/>
        </xdr:cNvSpPr>
      </xdr:nvSpPr>
      <xdr:spPr bwMode="auto">
        <a:xfrm>
          <a:off x="3676650" y="234791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28575</xdr:colOff>
      <xdr:row>123</xdr:row>
      <xdr:rowOff>66675</xdr:rowOff>
    </xdr:from>
    <xdr:to>
      <xdr:col>31</xdr:col>
      <xdr:colOff>38100</xdr:colOff>
      <xdr:row>125</xdr:row>
      <xdr:rowOff>25743</xdr:rowOff>
    </xdr:to>
    <xdr:sp macro="" textlink="">
      <xdr:nvSpPr>
        <xdr:cNvPr id="3" name="Rectangle 26">
          <a:extLst>
            <a:ext uri="{FF2B5EF4-FFF2-40B4-BE49-F238E27FC236}">
              <a16:creationId xmlns:a16="http://schemas.microsoft.com/office/drawing/2014/main" id="{00000000-0008-0000-0000-000003000000}"/>
            </a:ext>
          </a:extLst>
        </xdr:cNvPr>
        <xdr:cNvSpPr>
          <a:spLocks noChangeArrowheads="1"/>
        </xdr:cNvSpPr>
      </xdr:nvSpPr>
      <xdr:spPr bwMode="auto">
        <a:xfrm>
          <a:off x="381000" y="22879050"/>
          <a:ext cx="5229225" cy="340068"/>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・運営規程の概要　　　</a:t>
          </a:r>
          <a:r>
            <a:rPr lang="ja-JP" altLang="ja-JP" sz="1000" b="0" i="0" baseline="0">
              <a:effectLst/>
              <a:latin typeface="ＭＳ 明朝" panose="02020609040205080304" pitchFamily="17" charset="-128"/>
              <a:ea typeface="ＭＳ 明朝" panose="02020609040205080304" pitchFamily="17" charset="-128"/>
              <a:cs typeface="+mn-cs"/>
            </a:rPr>
            <a:t>・従業者の勤務体制</a:t>
          </a:r>
          <a:r>
            <a:rPr lang="ja-JP" altLang="en-US" sz="900" b="0" i="0" u="none" strike="noStrike" baseline="0">
              <a:solidFill>
                <a:srgbClr val="000000"/>
              </a:solidFill>
              <a:latin typeface="ＭＳ 明朝"/>
              <a:ea typeface="ＭＳ 明朝"/>
            </a:rPr>
            <a:t>　　　・事故発生時の対応　　　・苦情処理の体制      </a:t>
          </a:r>
        </a:p>
        <a:p>
          <a:pPr algn="l" rtl="0">
            <a:defRPr sz="1000"/>
          </a:pPr>
          <a:r>
            <a:rPr lang="ja-JP" altLang="en-US" sz="900" b="0" i="0" u="none" strike="noStrike" baseline="0">
              <a:solidFill>
                <a:srgbClr val="000000"/>
              </a:solidFill>
              <a:latin typeface="ＭＳ 明朝"/>
              <a:ea typeface="ＭＳ 明朝"/>
            </a:rPr>
            <a:t>・その他入所申込者がサービスを選択するために必要な重要事項　　</a:t>
          </a:r>
        </a:p>
      </xdr:txBody>
    </xdr:sp>
    <xdr:clientData/>
  </xdr:twoCellAnchor>
  <xdr:twoCellAnchor>
    <xdr:from>
      <xdr:col>1</xdr:col>
      <xdr:colOff>38100</xdr:colOff>
      <xdr:row>131</xdr:row>
      <xdr:rowOff>47625</xdr:rowOff>
    </xdr:from>
    <xdr:to>
      <xdr:col>31</xdr:col>
      <xdr:colOff>66675</xdr:colOff>
      <xdr:row>132</xdr:row>
      <xdr:rowOff>200025</xdr:rowOff>
    </xdr:to>
    <xdr:sp macro="" textlink="">
      <xdr:nvSpPr>
        <xdr:cNvPr id="4" name="Rectangle 27">
          <a:extLst>
            <a:ext uri="{FF2B5EF4-FFF2-40B4-BE49-F238E27FC236}">
              <a16:creationId xmlns:a16="http://schemas.microsoft.com/office/drawing/2014/main" id="{00000000-0008-0000-0000-000004000000}"/>
            </a:ext>
          </a:extLst>
        </xdr:cNvPr>
        <xdr:cNvSpPr>
          <a:spLocks noChangeArrowheads="1"/>
        </xdr:cNvSpPr>
      </xdr:nvSpPr>
      <xdr:spPr bwMode="auto">
        <a:xfrm>
          <a:off x="390525" y="24288750"/>
          <a:ext cx="5248275"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正当な理由がある場合とは、入院治療の必要がある場合、その他入所者に対し自ら適切</a:t>
          </a:r>
          <a:r>
            <a:rPr lang="ja-JP" altLang="en-US" sz="1000" b="0" i="0" u="none" strike="noStrike" baseline="0">
              <a:solidFill>
                <a:sysClr val="windowText" lastClr="000000"/>
              </a:solidFill>
              <a:latin typeface="ＭＳ 明朝"/>
              <a:ea typeface="ＭＳ 明朝"/>
            </a:rPr>
            <a:t>な介護医療院サービスを提供することが困難な場合です。</a:t>
          </a:r>
        </a:p>
      </xdr:txBody>
    </xdr:sp>
    <xdr:clientData/>
  </xdr:twoCellAnchor>
  <xdr:twoCellAnchor>
    <xdr:from>
      <xdr:col>1</xdr:col>
      <xdr:colOff>28575</xdr:colOff>
      <xdr:row>180</xdr:row>
      <xdr:rowOff>9525</xdr:rowOff>
    </xdr:from>
    <xdr:to>
      <xdr:col>31</xdr:col>
      <xdr:colOff>57150</xdr:colOff>
      <xdr:row>181</xdr:row>
      <xdr:rowOff>161925</xdr:rowOff>
    </xdr:to>
    <xdr:sp macro="" textlink="">
      <xdr:nvSpPr>
        <xdr:cNvPr id="5" name="Rectangle 28">
          <a:extLst>
            <a:ext uri="{FF2B5EF4-FFF2-40B4-BE49-F238E27FC236}">
              <a16:creationId xmlns:a16="http://schemas.microsoft.com/office/drawing/2014/main" id="{00000000-0008-0000-0000-000005000000}"/>
            </a:ext>
          </a:extLst>
        </xdr:cNvPr>
        <xdr:cNvSpPr>
          <a:spLocks noChangeArrowheads="1"/>
        </xdr:cNvSpPr>
      </xdr:nvSpPr>
      <xdr:spPr bwMode="auto">
        <a:xfrm>
          <a:off x="381000" y="33385125"/>
          <a:ext cx="5248275"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介護保険給付の対象となっているサービスとの間に重複関係が無いように料金徴収をしなければなりません。</a:t>
          </a:r>
        </a:p>
      </xdr:txBody>
    </xdr:sp>
    <xdr:clientData/>
  </xdr:twoCellAnchor>
  <xdr:twoCellAnchor>
    <xdr:from>
      <xdr:col>1</xdr:col>
      <xdr:colOff>38100</xdr:colOff>
      <xdr:row>350</xdr:row>
      <xdr:rowOff>0</xdr:rowOff>
    </xdr:from>
    <xdr:to>
      <xdr:col>31</xdr:col>
      <xdr:colOff>57150</xdr:colOff>
      <xdr:row>352</xdr:row>
      <xdr:rowOff>161925</xdr:rowOff>
    </xdr:to>
    <xdr:sp macro="" textlink="">
      <xdr:nvSpPr>
        <xdr:cNvPr id="6" name="Rectangle 30">
          <a:extLst>
            <a:ext uri="{FF2B5EF4-FFF2-40B4-BE49-F238E27FC236}">
              <a16:creationId xmlns:a16="http://schemas.microsoft.com/office/drawing/2014/main" id="{00000000-0008-0000-0000-000006000000}"/>
            </a:ext>
          </a:extLst>
        </xdr:cNvPr>
        <xdr:cNvSpPr>
          <a:spLocks noChangeArrowheads="1"/>
        </xdr:cNvSpPr>
      </xdr:nvSpPr>
      <xdr:spPr bwMode="auto">
        <a:xfrm>
          <a:off x="390525" y="50653950"/>
          <a:ext cx="5238750" cy="5429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体制の整備とは、次のようなものが考えられます。</a:t>
          </a:r>
        </a:p>
        <a:p>
          <a:pPr algn="l" rtl="0">
            <a:lnSpc>
              <a:spcPts val="1200"/>
            </a:lnSpc>
            <a:defRPr sz="1000"/>
          </a:pPr>
          <a:r>
            <a:rPr lang="ja-JP" altLang="en-US" sz="1000" b="0" i="0" u="none" strike="noStrike" baseline="0">
              <a:solidFill>
                <a:srgbClr val="000000"/>
              </a:solidFill>
              <a:latin typeface="ＭＳ 明朝"/>
              <a:ea typeface="ＭＳ 明朝"/>
            </a:rPr>
            <a:t>・ハイリスク者に対する褥瘡予防計画の作成　　・褥瘡対策のための指針の整備</a:t>
          </a:r>
        </a:p>
        <a:p>
          <a:pPr algn="l" rtl="0">
            <a:lnSpc>
              <a:spcPts val="1100"/>
            </a:lnSpc>
            <a:defRPr sz="1000"/>
          </a:pPr>
          <a:r>
            <a:rPr lang="ja-JP" altLang="en-US" sz="1000" b="0" i="0" u="none" strike="noStrike" baseline="0">
              <a:solidFill>
                <a:srgbClr val="000000"/>
              </a:solidFill>
              <a:latin typeface="ＭＳ 明朝"/>
              <a:ea typeface="ＭＳ 明朝"/>
            </a:rPr>
            <a:t>・褥瘡予防対策担当者、</a:t>
          </a:r>
          <a:r>
            <a:rPr lang="ja-JP" altLang="en-US" sz="1000" b="0" i="0" u="none" strike="noStrike" baseline="0">
              <a:solidFill>
                <a:sysClr val="windowText" lastClr="000000"/>
              </a:solidFill>
              <a:latin typeface="ＭＳ 明朝"/>
              <a:ea typeface="ＭＳ 明朝"/>
            </a:rPr>
            <a:t>対策</a:t>
          </a:r>
          <a:r>
            <a:rPr lang="ja-JP" altLang="en-US" sz="1000" b="0" i="0" u="none" strike="noStrike" baseline="0">
              <a:solidFill>
                <a:srgbClr val="000000"/>
              </a:solidFill>
              <a:latin typeface="ＭＳ 明朝"/>
              <a:ea typeface="ＭＳ 明朝"/>
            </a:rPr>
            <a:t>チームの設置　　　・褥瘡対策に関する職員教育</a:t>
          </a:r>
        </a:p>
      </xdr:txBody>
    </xdr:sp>
    <xdr:clientData/>
  </xdr:twoCellAnchor>
  <xdr:twoCellAnchor>
    <xdr:from>
      <xdr:col>1</xdr:col>
      <xdr:colOff>28575</xdr:colOff>
      <xdr:row>560</xdr:row>
      <xdr:rowOff>9526</xdr:rowOff>
    </xdr:from>
    <xdr:to>
      <xdr:col>31</xdr:col>
      <xdr:colOff>66675</xdr:colOff>
      <xdr:row>561</xdr:row>
      <xdr:rowOff>171450</xdr:rowOff>
    </xdr:to>
    <xdr:sp macro="" textlink="">
      <xdr:nvSpPr>
        <xdr:cNvPr id="7" name="Rectangle 33">
          <a:extLst>
            <a:ext uri="{FF2B5EF4-FFF2-40B4-BE49-F238E27FC236}">
              <a16:creationId xmlns:a16="http://schemas.microsoft.com/office/drawing/2014/main" id="{00000000-0008-0000-0000-000007000000}"/>
            </a:ext>
          </a:extLst>
        </xdr:cNvPr>
        <xdr:cNvSpPr>
          <a:spLocks noChangeArrowheads="1"/>
        </xdr:cNvSpPr>
      </xdr:nvSpPr>
      <xdr:spPr bwMode="auto">
        <a:xfrm>
          <a:off x="381000" y="78609826"/>
          <a:ext cx="5257800" cy="352424"/>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必要な措置は、具体的には就業規則や雇用契約書等に、業務上知りえた個人情報の漏洩を禁止し、違反した場合の違約金等の定めを置くこと等が考えられます。</a:t>
          </a:r>
        </a:p>
      </xdr:txBody>
    </xdr:sp>
    <xdr:clientData/>
  </xdr:twoCellAnchor>
  <xdr:twoCellAnchor>
    <xdr:from>
      <xdr:col>1</xdr:col>
      <xdr:colOff>38100</xdr:colOff>
      <xdr:row>567</xdr:row>
      <xdr:rowOff>180975</xdr:rowOff>
    </xdr:from>
    <xdr:to>
      <xdr:col>31</xdr:col>
      <xdr:colOff>66675</xdr:colOff>
      <xdr:row>570</xdr:row>
      <xdr:rowOff>95250</xdr:rowOff>
    </xdr:to>
    <xdr:sp macro="" textlink="">
      <xdr:nvSpPr>
        <xdr:cNvPr id="8" name="Rectangle 34">
          <a:extLst>
            <a:ext uri="{FF2B5EF4-FFF2-40B4-BE49-F238E27FC236}">
              <a16:creationId xmlns:a16="http://schemas.microsoft.com/office/drawing/2014/main" id="{00000000-0008-0000-0000-000008000000}"/>
            </a:ext>
          </a:extLst>
        </xdr:cNvPr>
        <xdr:cNvSpPr>
          <a:spLocks noChangeArrowheads="1"/>
        </xdr:cNvSpPr>
      </xdr:nvSpPr>
      <xdr:spPr bwMode="auto">
        <a:xfrm>
          <a:off x="390525" y="80114775"/>
          <a:ext cx="5248275" cy="4857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必要な措置とは、苦情受付窓口を設置し、苦情処理体制及び手順等の施設における苦情処理の措置を明確にすること。また、これらを</a:t>
          </a:r>
          <a:r>
            <a:rPr lang="ja-JP" altLang="en-US" sz="1000" b="0" i="0" u="none" strike="noStrike" baseline="0">
              <a:solidFill>
                <a:sysClr val="windowText" lastClr="000000"/>
              </a:solidFill>
              <a:latin typeface="ＭＳ 明朝"/>
              <a:ea typeface="ＭＳ 明朝"/>
            </a:rPr>
            <a:t>入所者等やそ</a:t>
          </a:r>
          <a:r>
            <a:rPr lang="ja-JP" altLang="en-US" sz="1000" b="0" i="0" u="none" strike="noStrike" baseline="0">
              <a:solidFill>
                <a:srgbClr val="000000"/>
              </a:solidFill>
              <a:latin typeface="ＭＳ 明朝"/>
              <a:ea typeface="ＭＳ 明朝"/>
            </a:rPr>
            <a:t>の家族にサービスの内容を説明する際の書類に記載し、施設へ掲示することが考えられます。</a:t>
          </a:r>
        </a:p>
      </xdr:txBody>
    </xdr:sp>
    <xdr:clientData/>
  </xdr:twoCellAnchor>
  <xdr:twoCellAnchor>
    <xdr:from>
      <xdr:col>1</xdr:col>
      <xdr:colOff>28575</xdr:colOff>
      <xdr:row>585</xdr:row>
      <xdr:rowOff>19050</xdr:rowOff>
    </xdr:from>
    <xdr:to>
      <xdr:col>31</xdr:col>
      <xdr:colOff>57150</xdr:colOff>
      <xdr:row>590</xdr:row>
      <xdr:rowOff>123825</xdr:rowOff>
    </xdr:to>
    <xdr:sp macro="" textlink="">
      <xdr:nvSpPr>
        <xdr:cNvPr id="9" name="Rectangle 35">
          <a:extLst>
            <a:ext uri="{FF2B5EF4-FFF2-40B4-BE49-F238E27FC236}">
              <a16:creationId xmlns:a16="http://schemas.microsoft.com/office/drawing/2014/main" id="{00000000-0008-0000-0000-000009000000}"/>
            </a:ext>
          </a:extLst>
        </xdr:cNvPr>
        <xdr:cNvSpPr>
          <a:spLocks noChangeArrowheads="1"/>
        </xdr:cNvSpPr>
      </xdr:nvSpPr>
      <xdr:spPr bwMode="auto">
        <a:xfrm>
          <a:off x="381000" y="81667350"/>
          <a:ext cx="5248275" cy="8667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・施設における介護事故の防止に関する基本的な考え方</a:t>
          </a:r>
        </a:p>
        <a:p>
          <a:pPr algn="l" rtl="0">
            <a:lnSpc>
              <a:spcPts val="1100"/>
            </a:lnSpc>
            <a:defRPr sz="1000"/>
          </a:pPr>
          <a:r>
            <a:rPr lang="ja-JP" altLang="en-US" sz="900" b="0" i="0" u="none" strike="noStrike" baseline="0">
              <a:solidFill>
                <a:srgbClr val="000000"/>
              </a:solidFill>
              <a:latin typeface="ＭＳ 明朝"/>
              <a:ea typeface="ＭＳ 明朝"/>
            </a:rPr>
            <a:t>・介護事故の防止のための委員会その他施設内の組織に関する事項</a:t>
          </a:r>
        </a:p>
        <a:p>
          <a:pPr algn="l" rtl="0">
            <a:lnSpc>
              <a:spcPts val="1100"/>
            </a:lnSpc>
            <a:defRPr sz="1000"/>
          </a:pPr>
          <a:r>
            <a:rPr lang="ja-JP" altLang="en-US" sz="900" b="0" i="0" u="none" strike="noStrike" baseline="0">
              <a:solidFill>
                <a:srgbClr val="000000"/>
              </a:solidFill>
              <a:latin typeface="ＭＳ 明朝"/>
              <a:ea typeface="ＭＳ 明朝"/>
            </a:rPr>
            <a:t>・介護事故防止のための職員研修に関する基本方針</a:t>
          </a:r>
        </a:p>
        <a:p>
          <a:pPr algn="l" rtl="0">
            <a:lnSpc>
              <a:spcPts val="1100"/>
            </a:lnSpc>
            <a:defRPr sz="1000"/>
          </a:pPr>
          <a:r>
            <a:rPr lang="ja-JP" altLang="en-US" sz="900" b="0" i="0" u="none" strike="noStrike" baseline="0">
              <a:solidFill>
                <a:srgbClr val="000000"/>
              </a:solidFill>
              <a:latin typeface="ＭＳ 明朝"/>
              <a:ea typeface="ＭＳ 明朝"/>
            </a:rPr>
            <a:t>・介護事故等の報告方法等の介護に係る安全の確保を目的とした改善のための方策に関する基本方針</a:t>
          </a:r>
        </a:p>
        <a:p>
          <a:pPr algn="l" rtl="0">
            <a:defRPr sz="1000"/>
          </a:pPr>
          <a:r>
            <a:rPr lang="ja-JP" altLang="en-US" sz="900" b="0" i="0" u="none" strike="noStrike" baseline="0">
              <a:solidFill>
                <a:srgbClr val="000000"/>
              </a:solidFill>
              <a:latin typeface="ＭＳ 明朝"/>
              <a:ea typeface="ＭＳ 明朝"/>
            </a:rPr>
            <a:t>・介護事故等発生時の対応に関する基本方針</a:t>
          </a:r>
          <a:endParaRPr lang="en-US" altLang="ja-JP" sz="900" b="0" i="0" u="none" strike="noStrike" baseline="0">
            <a:solidFill>
              <a:srgbClr val="000000"/>
            </a:solidFill>
            <a:latin typeface="ＭＳ 明朝"/>
            <a:ea typeface="ＭＳ 明朝"/>
          </a:endParaRPr>
        </a:p>
        <a:p>
          <a:pPr algn="l" rtl="0">
            <a:defRPr sz="1000"/>
          </a:pPr>
          <a:r>
            <a:rPr lang="ja-JP" altLang="en-US" sz="900" b="0" i="0" u="none" strike="noStrike" baseline="0">
              <a:solidFill>
                <a:srgbClr val="000000"/>
              </a:solidFill>
              <a:latin typeface="ＭＳ 明朝"/>
              <a:ea typeface="ＭＳ 明朝"/>
            </a:rPr>
            <a:t>・入所者等に対する当該指針の閲覧に関する基本方針</a:t>
          </a:r>
        </a:p>
        <a:p>
          <a:pPr algn="l" rtl="0">
            <a:lnSpc>
              <a:spcPts val="900"/>
            </a:lnSpc>
            <a:defRPr sz="1000"/>
          </a:pPr>
          <a:r>
            <a:rPr lang="ja-JP" altLang="en-US" sz="900" b="0" i="0" u="none" strike="noStrike" baseline="0">
              <a:solidFill>
                <a:srgbClr val="000000"/>
              </a:solidFill>
              <a:latin typeface="ＭＳ 明朝"/>
              <a:ea typeface="ＭＳ 明朝"/>
            </a:rPr>
            <a:t>・その他、介護事故等の発生の防止の推進のために必要な基本方針</a:t>
          </a:r>
        </a:p>
      </xdr:txBody>
    </xdr:sp>
    <xdr:clientData/>
  </xdr:twoCellAnchor>
  <xdr:twoCellAnchor editAs="oneCell">
    <xdr:from>
      <xdr:col>20</xdr:col>
      <xdr:colOff>19050</xdr:colOff>
      <xdr:row>1438</xdr:row>
      <xdr:rowOff>0</xdr:rowOff>
    </xdr:from>
    <xdr:to>
      <xdr:col>20</xdr:col>
      <xdr:colOff>95250</xdr:colOff>
      <xdr:row>1439</xdr:row>
      <xdr:rowOff>9525</xdr:rowOff>
    </xdr:to>
    <xdr:sp macro="" textlink="">
      <xdr:nvSpPr>
        <xdr:cNvPr id="44537" name="Text Box 38">
          <a:extLst>
            <a:ext uri="{FF2B5EF4-FFF2-40B4-BE49-F238E27FC236}">
              <a16:creationId xmlns:a16="http://schemas.microsoft.com/office/drawing/2014/main" id="{00000000-0008-0000-0000-0000F9AD0000}"/>
            </a:ext>
          </a:extLst>
        </xdr:cNvPr>
        <xdr:cNvSpPr txBox="1">
          <a:spLocks noChangeArrowheads="1"/>
        </xdr:cNvSpPr>
      </xdr:nvSpPr>
      <xdr:spPr bwMode="auto">
        <a:xfrm>
          <a:off x="3676650" y="278996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1231</xdr:row>
      <xdr:rowOff>47625</xdr:rowOff>
    </xdr:from>
    <xdr:to>
      <xdr:col>20</xdr:col>
      <xdr:colOff>95250</xdr:colOff>
      <xdr:row>1232</xdr:row>
      <xdr:rowOff>57150</xdr:rowOff>
    </xdr:to>
    <xdr:sp macro="" textlink="">
      <xdr:nvSpPr>
        <xdr:cNvPr id="44538" name="Text Box 42">
          <a:extLst>
            <a:ext uri="{FF2B5EF4-FFF2-40B4-BE49-F238E27FC236}">
              <a16:creationId xmlns:a16="http://schemas.microsoft.com/office/drawing/2014/main" id="{00000000-0008-0000-0000-0000FAAD0000}"/>
            </a:ext>
          </a:extLst>
        </xdr:cNvPr>
        <xdr:cNvSpPr txBox="1">
          <a:spLocks noChangeArrowheads="1"/>
        </xdr:cNvSpPr>
      </xdr:nvSpPr>
      <xdr:spPr bwMode="auto">
        <a:xfrm>
          <a:off x="3676650" y="2347912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1438</xdr:row>
      <xdr:rowOff>0</xdr:rowOff>
    </xdr:from>
    <xdr:to>
      <xdr:col>20</xdr:col>
      <xdr:colOff>95250</xdr:colOff>
      <xdr:row>1439</xdr:row>
      <xdr:rowOff>9525</xdr:rowOff>
    </xdr:to>
    <xdr:sp macro="" textlink="">
      <xdr:nvSpPr>
        <xdr:cNvPr id="44539" name="Text Box 62">
          <a:extLst>
            <a:ext uri="{FF2B5EF4-FFF2-40B4-BE49-F238E27FC236}">
              <a16:creationId xmlns:a16="http://schemas.microsoft.com/office/drawing/2014/main" id="{00000000-0008-0000-0000-0000FBAD0000}"/>
            </a:ext>
          </a:extLst>
        </xdr:cNvPr>
        <xdr:cNvSpPr txBox="1">
          <a:spLocks noChangeArrowheads="1"/>
        </xdr:cNvSpPr>
      </xdr:nvSpPr>
      <xdr:spPr bwMode="auto">
        <a:xfrm>
          <a:off x="3676650" y="278996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1438</xdr:row>
      <xdr:rowOff>0</xdr:rowOff>
    </xdr:from>
    <xdr:to>
      <xdr:col>20</xdr:col>
      <xdr:colOff>95250</xdr:colOff>
      <xdr:row>1439</xdr:row>
      <xdr:rowOff>9525</xdr:rowOff>
    </xdr:to>
    <xdr:sp macro="" textlink="">
      <xdr:nvSpPr>
        <xdr:cNvPr id="44540" name="Text Box 63">
          <a:extLst>
            <a:ext uri="{FF2B5EF4-FFF2-40B4-BE49-F238E27FC236}">
              <a16:creationId xmlns:a16="http://schemas.microsoft.com/office/drawing/2014/main" id="{00000000-0008-0000-0000-0000FCAD0000}"/>
            </a:ext>
          </a:extLst>
        </xdr:cNvPr>
        <xdr:cNvSpPr txBox="1">
          <a:spLocks noChangeArrowheads="1"/>
        </xdr:cNvSpPr>
      </xdr:nvSpPr>
      <xdr:spPr bwMode="auto">
        <a:xfrm>
          <a:off x="3676650" y="278996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1438</xdr:row>
      <xdr:rowOff>0</xdr:rowOff>
    </xdr:from>
    <xdr:to>
      <xdr:col>20</xdr:col>
      <xdr:colOff>95250</xdr:colOff>
      <xdr:row>1439</xdr:row>
      <xdr:rowOff>9525</xdr:rowOff>
    </xdr:to>
    <xdr:sp macro="" textlink="">
      <xdr:nvSpPr>
        <xdr:cNvPr id="44541" name="Text Box 64">
          <a:extLst>
            <a:ext uri="{FF2B5EF4-FFF2-40B4-BE49-F238E27FC236}">
              <a16:creationId xmlns:a16="http://schemas.microsoft.com/office/drawing/2014/main" id="{00000000-0008-0000-0000-0000FDAD0000}"/>
            </a:ext>
          </a:extLst>
        </xdr:cNvPr>
        <xdr:cNvSpPr txBox="1">
          <a:spLocks noChangeArrowheads="1"/>
        </xdr:cNvSpPr>
      </xdr:nvSpPr>
      <xdr:spPr bwMode="auto">
        <a:xfrm>
          <a:off x="3676650" y="2789967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28575</xdr:colOff>
      <xdr:row>504</xdr:row>
      <xdr:rowOff>19050</xdr:rowOff>
    </xdr:from>
    <xdr:to>
      <xdr:col>31</xdr:col>
      <xdr:colOff>85725</xdr:colOff>
      <xdr:row>505</xdr:row>
      <xdr:rowOff>171450</xdr:rowOff>
    </xdr:to>
    <xdr:sp macro="" textlink="">
      <xdr:nvSpPr>
        <xdr:cNvPr id="16" name="Rectangle 67">
          <a:extLst>
            <a:ext uri="{FF2B5EF4-FFF2-40B4-BE49-F238E27FC236}">
              <a16:creationId xmlns:a16="http://schemas.microsoft.com/office/drawing/2014/main" id="{00000000-0008-0000-0000-000010000000}"/>
            </a:ext>
          </a:extLst>
        </xdr:cNvPr>
        <xdr:cNvSpPr>
          <a:spLocks noChangeArrowheads="1"/>
        </xdr:cNvSpPr>
      </xdr:nvSpPr>
      <xdr:spPr bwMode="auto">
        <a:xfrm>
          <a:off x="381000" y="7233285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ただし、関係する職種、取り扱う事項等が相互に関係が深いと認められる他の介護を設置している場合、これと一体的に設置・運営することができます。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267</xdr:row>
      <xdr:rowOff>28575</xdr:rowOff>
    </xdr:from>
    <xdr:to>
      <xdr:col>31</xdr:col>
      <xdr:colOff>57150</xdr:colOff>
      <xdr:row>269</xdr:row>
      <xdr:rowOff>161925</xdr:rowOff>
    </xdr:to>
    <xdr:sp macro="" textlink="">
      <xdr:nvSpPr>
        <xdr:cNvPr id="18" name="Rectangle 71">
          <a:extLst>
            <a:ext uri="{FF2B5EF4-FFF2-40B4-BE49-F238E27FC236}">
              <a16:creationId xmlns:a16="http://schemas.microsoft.com/office/drawing/2014/main" id="{00000000-0008-0000-0000-000012000000}"/>
            </a:ext>
          </a:extLst>
        </xdr:cNvPr>
        <xdr:cNvSpPr>
          <a:spLocks noChangeArrowheads="1"/>
        </xdr:cNvSpPr>
      </xdr:nvSpPr>
      <xdr:spPr bwMode="auto">
        <a:xfrm>
          <a:off x="381000" y="39528750"/>
          <a:ext cx="5248275" cy="51435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・入所者及びその家族の生活に対する意向　・総合的な援助の方針</a:t>
          </a:r>
        </a:p>
        <a:p>
          <a:pPr algn="l" rtl="0">
            <a:lnSpc>
              <a:spcPts val="1100"/>
            </a:lnSpc>
            <a:defRPr sz="1000"/>
          </a:pPr>
          <a:r>
            <a:rPr lang="ja-JP" altLang="en-US" sz="900" b="0" i="0" u="none" strike="noStrike" baseline="0">
              <a:solidFill>
                <a:sysClr val="windowText" lastClr="000000"/>
              </a:solidFill>
              <a:latin typeface="ＭＳ 明朝"/>
              <a:ea typeface="ＭＳ 明朝"/>
            </a:rPr>
            <a:t>・生活全般の解決すべき課題　　　　・介護医療院サービスの目標及びその達成時期</a:t>
          </a:r>
        </a:p>
        <a:p>
          <a:pPr algn="l" rtl="0">
            <a:defRPr sz="1000"/>
          </a:pPr>
          <a:r>
            <a:rPr lang="ja-JP" altLang="en-US" sz="900" b="0" i="0" u="none" strike="noStrike" baseline="0">
              <a:solidFill>
                <a:sysClr val="windowText" lastClr="000000"/>
              </a:solidFill>
              <a:latin typeface="ＭＳ 明朝"/>
              <a:ea typeface="ＭＳ 明朝"/>
            </a:rPr>
            <a:t>・介護医療院サービスの内容　　　　・介護医療院サービス</a:t>
          </a:r>
          <a:r>
            <a:rPr lang="ja-JP" altLang="en-US" sz="900" b="0" i="0" u="none" strike="noStrike" baseline="0">
              <a:solidFill>
                <a:srgbClr val="000000"/>
              </a:solidFill>
              <a:latin typeface="ＭＳ 明朝"/>
              <a:ea typeface="ＭＳ 明朝"/>
            </a:rPr>
            <a:t>を提供する上での留意事項　等</a:t>
          </a:r>
        </a:p>
      </xdr:txBody>
    </xdr:sp>
    <xdr:clientData/>
  </xdr:twoCellAnchor>
  <xdr:twoCellAnchor>
    <xdr:from>
      <xdr:col>1</xdr:col>
      <xdr:colOff>28575</xdr:colOff>
      <xdr:row>389</xdr:row>
      <xdr:rowOff>180975</xdr:rowOff>
    </xdr:from>
    <xdr:to>
      <xdr:col>31</xdr:col>
      <xdr:colOff>47625</xdr:colOff>
      <xdr:row>390</xdr:row>
      <xdr:rowOff>171451</xdr:rowOff>
    </xdr:to>
    <xdr:sp macro="" textlink="">
      <xdr:nvSpPr>
        <xdr:cNvPr id="19" name="Rectangle 73">
          <a:extLst>
            <a:ext uri="{FF2B5EF4-FFF2-40B4-BE49-F238E27FC236}">
              <a16:creationId xmlns:a16="http://schemas.microsoft.com/office/drawing/2014/main" id="{00000000-0008-0000-0000-000013000000}"/>
            </a:ext>
          </a:extLst>
        </xdr:cNvPr>
        <xdr:cNvSpPr>
          <a:spLocks noChangeArrowheads="1"/>
        </xdr:cNvSpPr>
      </xdr:nvSpPr>
      <xdr:spPr bwMode="auto">
        <a:xfrm>
          <a:off x="381000" y="57626250"/>
          <a:ext cx="5238750" cy="180976"/>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同一敷地内にあること等により、管理業務に支障がない場合にはこの限りではありません。</a:t>
          </a:r>
        </a:p>
      </xdr:txBody>
    </xdr:sp>
    <xdr:clientData/>
  </xdr:twoCellAnchor>
  <xdr:twoCellAnchor>
    <xdr:from>
      <xdr:col>1</xdr:col>
      <xdr:colOff>47625</xdr:colOff>
      <xdr:row>510</xdr:row>
      <xdr:rowOff>57150</xdr:rowOff>
    </xdr:from>
    <xdr:to>
      <xdr:col>31</xdr:col>
      <xdr:colOff>19050</xdr:colOff>
      <xdr:row>513</xdr:row>
      <xdr:rowOff>171449</xdr:rowOff>
    </xdr:to>
    <xdr:sp macro="" textlink="">
      <xdr:nvSpPr>
        <xdr:cNvPr id="20" name="Rectangle 75">
          <a:extLst>
            <a:ext uri="{FF2B5EF4-FFF2-40B4-BE49-F238E27FC236}">
              <a16:creationId xmlns:a16="http://schemas.microsoft.com/office/drawing/2014/main" id="{00000000-0008-0000-0000-000014000000}"/>
            </a:ext>
          </a:extLst>
        </xdr:cNvPr>
        <xdr:cNvSpPr>
          <a:spLocks noChangeArrowheads="1"/>
        </xdr:cNvSpPr>
      </xdr:nvSpPr>
      <xdr:spPr bwMode="auto">
        <a:xfrm>
          <a:off x="400050" y="94926150"/>
          <a:ext cx="5191125" cy="685799"/>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平常時の対応</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　　　　　　　　　</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発生時の対応</a:t>
          </a:r>
          <a:r>
            <a:rPr lang="en-US" altLang="ja-JP" sz="900" b="0" i="0" u="none" strike="noStrike" baseline="0">
              <a:solidFill>
                <a:srgbClr val="000000"/>
              </a:solidFill>
              <a:latin typeface="ＭＳ 明朝"/>
              <a:ea typeface="ＭＳ 明朝"/>
            </a:rPr>
            <a:t>】</a:t>
          </a:r>
        </a:p>
        <a:p>
          <a:pPr algn="l" rtl="0">
            <a:lnSpc>
              <a:spcPts val="1100"/>
            </a:lnSpc>
            <a:defRPr sz="1000"/>
          </a:pPr>
          <a:r>
            <a:rPr lang="ja-JP" altLang="en-US" sz="900" b="0" i="0" u="none" strike="noStrike" baseline="0">
              <a:solidFill>
                <a:srgbClr val="000000"/>
              </a:solidFill>
              <a:latin typeface="ＭＳ 明朝"/>
              <a:ea typeface="ＭＳ 明朝"/>
            </a:rPr>
            <a:t>・施設内の衛生管理　　　　　　　　・発生状況の把握　　　・医療処置</a:t>
          </a:r>
        </a:p>
        <a:p>
          <a:pPr algn="l" rtl="0">
            <a:lnSpc>
              <a:spcPts val="1100"/>
            </a:lnSpc>
            <a:defRPr sz="1000"/>
          </a:pPr>
          <a:r>
            <a:rPr lang="ja-JP" altLang="en-US" sz="900" b="0" i="0" u="none" strike="noStrike" baseline="0">
              <a:solidFill>
                <a:srgbClr val="000000"/>
              </a:solidFill>
              <a:latin typeface="ＭＳ 明朝"/>
              <a:ea typeface="ＭＳ 明朝"/>
            </a:rPr>
            <a:t>・日常のケアにかかる感染対策　　　・感染拡大の防止　　　・行政への報告</a:t>
          </a:r>
        </a:p>
        <a:p>
          <a:pPr algn="l" rtl="0">
            <a:defRPr sz="1000"/>
          </a:pPr>
          <a:r>
            <a:rPr lang="ja-JP" altLang="en-US" sz="900" b="0" i="0" u="none" strike="noStrike" baseline="0">
              <a:solidFill>
                <a:srgbClr val="000000"/>
              </a:solidFill>
              <a:latin typeface="ＭＳ 明朝"/>
              <a:ea typeface="ＭＳ 明朝"/>
            </a:rPr>
            <a:t>　　　　　　　　　　　　　　　　　・関係機関との連携　　・施設内や関係機関の連絡体制</a:t>
          </a: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twoCellAnchor>
    <xdr:from>
      <xdr:col>1</xdr:col>
      <xdr:colOff>47625</xdr:colOff>
      <xdr:row>783</xdr:row>
      <xdr:rowOff>19050</xdr:rowOff>
    </xdr:from>
    <xdr:to>
      <xdr:col>31</xdr:col>
      <xdr:colOff>66675</xdr:colOff>
      <xdr:row>785</xdr:row>
      <xdr:rowOff>133350</xdr:rowOff>
    </xdr:to>
    <xdr:sp macro="" textlink="">
      <xdr:nvSpPr>
        <xdr:cNvPr id="21" name="Rectangle 76">
          <a:extLst>
            <a:ext uri="{FF2B5EF4-FFF2-40B4-BE49-F238E27FC236}">
              <a16:creationId xmlns:a16="http://schemas.microsoft.com/office/drawing/2014/main" id="{00000000-0008-0000-0000-000015000000}"/>
            </a:ext>
          </a:extLst>
        </xdr:cNvPr>
        <xdr:cNvSpPr>
          <a:spLocks noChangeArrowheads="1"/>
        </xdr:cNvSpPr>
      </xdr:nvSpPr>
      <xdr:spPr bwMode="auto">
        <a:xfrm>
          <a:off x="400050" y="126720600"/>
          <a:ext cx="5238750" cy="4953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en-US" altLang="ja-JP" sz="1000" b="0" i="0" u="none" strike="noStrike" baseline="0">
              <a:solidFill>
                <a:srgbClr val="000000"/>
              </a:solidFill>
              <a:latin typeface="ＭＳ 明朝"/>
              <a:ea typeface="ＭＳ 明朝"/>
            </a:rPr>
            <a:t>1</a:t>
          </a:r>
          <a:r>
            <a:rPr lang="ja-JP" altLang="en-US" sz="1000" b="0" i="0" u="none" strike="noStrike" baseline="0">
              <a:solidFill>
                <a:srgbClr val="000000"/>
              </a:solidFill>
              <a:latin typeface="ＭＳ 明朝"/>
              <a:ea typeface="ＭＳ 明朝"/>
            </a:rPr>
            <a:t>日平均夜勤職</a:t>
          </a:r>
          <a:r>
            <a:rPr lang="ja-JP" altLang="en-US" sz="1000" b="0" i="0" u="none" strike="noStrike" baseline="0">
              <a:solidFill>
                <a:sysClr val="windowText" lastClr="000000"/>
              </a:solidFill>
              <a:latin typeface="ＭＳ 明朝"/>
              <a:ea typeface="ＭＳ 明朝"/>
            </a:rPr>
            <a:t>員数とは、暦月ごとに夜勤時間帯（午後</a:t>
          </a:r>
          <a:r>
            <a:rPr lang="en-US" altLang="ja-JP" sz="1000" b="0" i="0" u="none" strike="noStrike" baseline="0">
              <a:solidFill>
                <a:sysClr val="windowText" lastClr="000000"/>
              </a:solidFill>
              <a:latin typeface="ＭＳ 明朝"/>
              <a:ea typeface="ＭＳ 明朝"/>
            </a:rPr>
            <a:t>10</a:t>
          </a:r>
          <a:r>
            <a:rPr lang="ja-JP" altLang="en-US" sz="1000" b="0" i="0" u="none" strike="noStrike" baseline="0">
              <a:solidFill>
                <a:sysClr val="windowText" lastClr="000000"/>
              </a:solidFill>
              <a:latin typeface="ＭＳ 明朝"/>
              <a:ea typeface="ＭＳ 明朝"/>
            </a:rPr>
            <a:t>時から翌日の午前</a:t>
          </a:r>
          <a:r>
            <a:rPr lang="en-US" altLang="ja-JP" sz="1000" b="0" i="0" u="none" strike="noStrike" baseline="0">
              <a:solidFill>
                <a:sysClr val="windowText" lastClr="000000"/>
              </a:solidFill>
              <a:latin typeface="ＭＳ 明朝"/>
              <a:ea typeface="ＭＳ 明朝"/>
            </a:rPr>
            <a:t>5</a:t>
          </a:r>
          <a:r>
            <a:rPr lang="ja-JP" altLang="en-US" sz="1000" b="0" i="0" u="none" strike="noStrike" baseline="0">
              <a:solidFill>
                <a:sysClr val="windowText" lastClr="000000"/>
              </a:solidFill>
              <a:latin typeface="ＭＳ 明朝"/>
              <a:ea typeface="ＭＳ 明朝"/>
            </a:rPr>
            <a:t>時までの時間を含めた連続した</a:t>
          </a:r>
          <a:r>
            <a:rPr lang="en-US" altLang="ja-JP" sz="1000" b="0" i="0" u="none" strike="noStrike" baseline="0">
              <a:solidFill>
                <a:sysClr val="windowText" lastClr="000000"/>
              </a:solidFill>
              <a:latin typeface="ＭＳ 明朝"/>
              <a:ea typeface="ＭＳ 明朝"/>
            </a:rPr>
            <a:t>16</a:t>
          </a:r>
          <a:r>
            <a:rPr lang="ja-JP" altLang="en-US" sz="1000" b="0" i="0" u="none" strike="noStrike" baseline="0">
              <a:solidFill>
                <a:sysClr val="windowText" lastClr="000000"/>
              </a:solidFill>
              <a:latin typeface="ＭＳ 明朝"/>
              <a:ea typeface="ＭＳ 明朝"/>
            </a:rPr>
            <a:t>時間）における</a:t>
          </a:r>
          <a:r>
            <a:rPr lang="ja-JP" altLang="en-US" sz="1000" b="0" i="0" u="none" strike="noStrike" baseline="0">
              <a:solidFill>
                <a:srgbClr val="000000"/>
              </a:solidFill>
              <a:latin typeface="ＭＳ 明朝"/>
              <a:ea typeface="ＭＳ 明朝"/>
            </a:rPr>
            <a:t>延夜勤時間数を、当該月の日数に</a:t>
          </a:r>
          <a:r>
            <a:rPr lang="en-US" altLang="ja-JP" sz="1000" b="0" i="0" u="none" strike="noStrike" baseline="0">
              <a:solidFill>
                <a:srgbClr val="000000"/>
              </a:solidFill>
              <a:latin typeface="ＭＳ 明朝"/>
              <a:ea typeface="ＭＳ 明朝"/>
            </a:rPr>
            <a:t>16</a:t>
          </a:r>
          <a:r>
            <a:rPr lang="ja-JP" altLang="en-US" sz="1000" b="0" i="0" u="none" strike="noStrike" baseline="0">
              <a:solidFill>
                <a:srgbClr val="000000"/>
              </a:solidFill>
              <a:latin typeface="ＭＳ 明朝"/>
              <a:ea typeface="ＭＳ 明朝"/>
            </a:rPr>
            <a:t>を乗じて得た数で除することによって算定します（小数点第</a:t>
          </a:r>
          <a:r>
            <a:rPr lang="en-US" altLang="ja-JP" sz="1000" b="0" i="0" u="none" strike="noStrike" baseline="0">
              <a:solidFill>
                <a:srgbClr val="000000"/>
              </a:solidFill>
              <a:latin typeface="ＭＳ 明朝"/>
              <a:ea typeface="ＭＳ 明朝"/>
            </a:rPr>
            <a:t>3</a:t>
          </a:r>
          <a:r>
            <a:rPr lang="ja-JP" altLang="en-US" sz="1000" b="0" i="0" u="none" strike="noStrike" baseline="0">
              <a:solidFill>
                <a:srgbClr val="000000"/>
              </a:solidFill>
              <a:latin typeface="ＭＳ 明朝"/>
              <a:ea typeface="ＭＳ 明朝"/>
            </a:rPr>
            <a:t>位以下切り捨て）。</a:t>
          </a:r>
        </a:p>
        <a:p>
          <a:pPr algn="l" rtl="0">
            <a:lnSpc>
              <a:spcPts val="1200"/>
            </a:lnSpc>
            <a:defRPr sz="1000"/>
          </a:pPr>
          <a:r>
            <a:rPr lang="ja-JP" altLang="en-US" sz="1000" b="0" i="0" u="none" strike="noStrike" baseline="0">
              <a:solidFill>
                <a:srgbClr val="000000"/>
              </a:solidFill>
              <a:latin typeface="ＭＳ 明朝"/>
              <a:ea typeface="ＭＳ 明朝"/>
            </a:rPr>
            <a:t>　　　　　　　　　　　　　　　　　　　　</a:t>
          </a:r>
        </a:p>
      </xdr:txBody>
    </xdr:sp>
    <xdr:clientData/>
  </xdr:twoCellAnchor>
  <xdr:twoCellAnchor>
    <xdr:from>
      <xdr:col>1</xdr:col>
      <xdr:colOff>28575</xdr:colOff>
      <xdr:row>307</xdr:row>
      <xdr:rowOff>28575</xdr:rowOff>
    </xdr:from>
    <xdr:to>
      <xdr:col>31</xdr:col>
      <xdr:colOff>57150</xdr:colOff>
      <xdr:row>308</xdr:row>
      <xdr:rowOff>173767</xdr:rowOff>
    </xdr:to>
    <xdr:sp macro="" textlink="">
      <xdr:nvSpPr>
        <xdr:cNvPr id="24" name="Rectangle 71">
          <a:extLst>
            <a:ext uri="{FF2B5EF4-FFF2-40B4-BE49-F238E27FC236}">
              <a16:creationId xmlns:a16="http://schemas.microsoft.com/office/drawing/2014/main" id="{00000000-0008-0000-0000-000018000000}"/>
            </a:ext>
          </a:extLst>
        </xdr:cNvPr>
        <xdr:cNvSpPr>
          <a:spLocks noChangeArrowheads="1"/>
        </xdr:cNvSpPr>
      </xdr:nvSpPr>
      <xdr:spPr bwMode="auto">
        <a:xfrm>
          <a:off x="381000" y="46872525"/>
          <a:ext cx="5248275" cy="335692"/>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介護医療院医師の指示等により他の医療機関を受診する場合には、介護医療院サービスの一環として介護医療院が対応する必要があるため、原則として介護医療院職員が付き添いをするものと考えます。</a:t>
          </a:r>
        </a:p>
      </xdr:txBody>
    </xdr:sp>
    <xdr:clientData/>
  </xdr:twoCellAnchor>
  <xdr:twoCellAnchor editAs="oneCell">
    <xdr:from>
      <xdr:col>20</xdr:col>
      <xdr:colOff>19050</xdr:colOff>
      <xdr:row>790</xdr:row>
      <xdr:rowOff>0</xdr:rowOff>
    </xdr:from>
    <xdr:to>
      <xdr:col>20</xdr:col>
      <xdr:colOff>95250</xdr:colOff>
      <xdr:row>791</xdr:row>
      <xdr:rowOff>0</xdr:rowOff>
    </xdr:to>
    <xdr:sp macro="" textlink="">
      <xdr:nvSpPr>
        <xdr:cNvPr id="44548" name="Text Box 38">
          <a:extLst>
            <a:ext uri="{FF2B5EF4-FFF2-40B4-BE49-F238E27FC236}">
              <a16:creationId xmlns:a16="http://schemas.microsoft.com/office/drawing/2014/main" id="{00000000-0008-0000-0000-000004AE0000}"/>
            </a:ext>
          </a:extLst>
        </xdr:cNvPr>
        <xdr:cNvSpPr txBox="1">
          <a:spLocks noChangeArrowheads="1"/>
        </xdr:cNvSpPr>
      </xdr:nvSpPr>
      <xdr:spPr bwMode="auto">
        <a:xfrm>
          <a:off x="3676650" y="147199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792</xdr:row>
      <xdr:rowOff>0</xdr:rowOff>
    </xdr:from>
    <xdr:to>
      <xdr:col>20</xdr:col>
      <xdr:colOff>95250</xdr:colOff>
      <xdr:row>793</xdr:row>
      <xdr:rowOff>0</xdr:rowOff>
    </xdr:to>
    <xdr:sp macro="" textlink="">
      <xdr:nvSpPr>
        <xdr:cNvPr id="44549" name="Text Box 62">
          <a:extLst>
            <a:ext uri="{FF2B5EF4-FFF2-40B4-BE49-F238E27FC236}">
              <a16:creationId xmlns:a16="http://schemas.microsoft.com/office/drawing/2014/main" id="{00000000-0008-0000-0000-000005AE0000}"/>
            </a:ext>
          </a:extLst>
        </xdr:cNvPr>
        <xdr:cNvSpPr txBox="1">
          <a:spLocks noChangeArrowheads="1"/>
        </xdr:cNvSpPr>
      </xdr:nvSpPr>
      <xdr:spPr bwMode="auto">
        <a:xfrm>
          <a:off x="3676650" y="147580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794</xdr:row>
      <xdr:rowOff>0</xdr:rowOff>
    </xdr:from>
    <xdr:to>
      <xdr:col>20</xdr:col>
      <xdr:colOff>95250</xdr:colOff>
      <xdr:row>795</xdr:row>
      <xdr:rowOff>0</xdr:rowOff>
    </xdr:to>
    <xdr:sp macro="" textlink="">
      <xdr:nvSpPr>
        <xdr:cNvPr id="44550" name="Text Box 63">
          <a:extLst>
            <a:ext uri="{FF2B5EF4-FFF2-40B4-BE49-F238E27FC236}">
              <a16:creationId xmlns:a16="http://schemas.microsoft.com/office/drawing/2014/main" id="{00000000-0008-0000-0000-000006AE0000}"/>
            </a:ext>
          </a:extLst>
        </xdr:cNvPr>
        <xdr:cNvSpPr txBox="1">
          <a:spLocks noChangeArrowheads="1"/>
        </xdr:cNvSpPr>
      </xdr:nvSpPr>
      <xdr:spPr bwMode="auto">
        <a:xfrm>
          <a:off x="3676650" y="147961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796</xdr:row>
      <xdr:rowOff>0</xdr:rowOff>
    </xdr:from>
    <xdr:to>
      <xdr:col>20</xdr:col>
      <xdr:colOff>95250</xdr:colOff>
      <xdr:row>797</xdr:row>
      <xdr:rowOff>0</xdr:rowOff>
    </xdr:to>
    <xdr:sp macro="" textlink="">
      <xdr:nvSpPr>
        <xdr:cNvPr id="44551" name="Text Box 64">
          <a:extLst>
            <a:ext uri="{FF2B5EF4-FFF2-40B4-BE49-F238E27FC236}">
              <a16:creationId xmlns:a16="http://schemas.microsoft.com/office/drawing/2014/main" id="{00000000-0008-0000-0000-000007AE0000}"/>
            </a:ext>
          </a:extLst>
        </xdr:cNvPr>
        <xdr:cNvSpPr txBox="1">
          <a:spLocks noChangeArrowheads="1"/>
        </xdr:cNvSpPr>
      </xdr:nvSpPr>
      <xdr:spPr bwMode="auto">
        <a:xfrm>
          <a:off x="3676650" y="148342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66676</xdr:colOff>
      <xdr:row>334</xdr:row>
      <xdr:rowOff>161925</xdr:rowOff>
    </xdr:from>
    <xdr:to>
      <xdr:col>30</xdr:col>
      <xdr:colOff>209551</xdr:colOff>
      <xdr:row>336</xdr:row>
      <xdr:rowOff>133350</xdr:rowOff>
    </xdr:to>
    <xdr:sp macro="" textlink="">
      <xdr:nvSpPr>
        <xdr:cNvPr id="27" name="Rectangle 71">
          <a:extLst>
            <a:ext uri="{FF2B5EF4-FFF2-40B4-BE49-F238E27FC236}">
              <a16:creationId xmlns:a16="http://schemas.microsoft.com/office/drawing/2014/main" id="{00000000-0008-0000-0000-00001B000000}"/>
            </a:ext>
          </a:extLst>
        </xdr:cNvPr>
        <xdr:cNvSpPr>
          <a:spLocks noChangeArrowheads="1"/>
        </xdr:cNvSpPr>
      </xdr:nvSpPr>
      <xdr:spPr bwMode="auto">
        <a:xfrm>
          <a:off x="419101" y="60950475"/>
          <a:ext cx="5143500" cy="3524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・助言を行った歯科医師　　　・歯科医師からの助言の要点</a:t>
          </a:r>
          <a:endParaRPr lang="en-US" altLang="ja-JP" sz="900" b="0" i="0" u="none" strike="noStrike" baseline="0">
            <a:solidFill>
              <a:sysClr val="windowText" lastClr="000000"/>
            </a:solidFill>
            <a:latin typeface="ＭＳ 明朝"/>
            <a:ea typeface="ＭＳ 明朝"/>
          </a:endParaRPr>
        </a:p>
        <a:p>
          <a:pPr algn="l" rtl="0">
            <a:lnSpc>
              <a:spcPts val="1100"/>
            </a:lnSpc>
            <a:defRPr sz="1000"/>
          </a:pPr>
          <a:r>
            <a:rPr lang="ja-JP" altLang="en-US" sz="900" b="0" i="0" u="none" strike="noStrike" baseline="0">
              <a:solidFill>
                <a:sysClr val="windowText" lastClr="000000"/>
              </a:solidFill>
              <a:latin typeface="ＭＳ 明朝"/>
              <a:ea typeface="ＭＳ 明朝"/>
            </a:rPr>
            <a:t>・具体的方策　　　　　　　　・当該施設における実施目標　　　・留意事項・特記事項</a:t>
          </a:r>
          <a:endParaRPr lang="ja-JP" altLang="en-US" sz="900" b="0" i="0" u="none" strike="noStrike" baseline="0">
            <a:solidFill>
              <a:srgbClr val="000000"/>
            </a:solidFill>
            <a:latin typeface="ＭＳ 明朝"/>
            <a:ea typeface="ＭＳ 明朝"/>
          </a:endParaRPr>
        </a:p>
      </xdr:txBody>
    </xdr:sp>
    <xdr:clientData/>
  </xdr:twoCellAnchor>
  <xdr:twoCellAnchor>
    <xdr:from>
      <xdr:col>1</xdr:col>
      <xdr:colOff>47626</xdr:colOff>
      <xdr:row>579</xdr:row>
      <xdr:rowOff>161925</xdr:rowOff>
    </xdr:from>
    <xdr:to>
      <xdr:col>31</xdr:col>
      <xdr:colOff>9526</xdr:colOff>
      <xdr:row>581</xdr:row>
      <xdr:rowOff>152400</xdr:rowOff>
    </xdr:to>
    <xdr:sp macro="" textlink="">
      <xdr:nvSpPr>
        <xdr:cNvPr id="28" name="Rectangle 34">
          <a:extLst>
            <a:ext uri="{FF2B5EF4-FFF2-40B4-BE49-F238E27FC236}">
              <a16:creationId xmlns:a16="http://schemas.microsoft.com/office/drawing/2014/main" id="{00000000-0008-0000-0000-00001C000000}"/>
            </a:ext>
          </a:extLst>
        </xdr:cNvPr>
        <xdr:cNvSpPr>
          <a:spLocks noChangeArrowheads="1"/>
        </xdr:cNvSpPr>
      </xdr:nvSpPr>
      <xdr:spPr bwMode="auto">
        <a:xfrm>
          <a:off x="400051" y="105317925"/>
          <a:ext cx="5181600" cy="3714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市町村が実施する事業には、介護サービス相談員派遣事業のほか、広く市町村が老人クラブ、婦人会その他の非営利団体や住民の協力を得て行う事業が含まれます。</a:t>
          </a:r>
        </a:p>
      </xdr:txBody>
    </xdr:sp>
    <xdr:clientData/>
  </xdr:twoCellAnchor>
  <xdr:twoCellAnchor>
    <xdr:from>
      <xdr:col>1</xdr:col>
      <xdr:colOff>38101</xdr:colOff>
      <xdr:row>596</xdr:row>
      <xdr:rowOff>0</xdr:rowOff>
    </xdr:from>
    <xdr:to>
      <xdr:col>31</xdr:col>
      <xdr:colOff>183465</xdr:colOff>
      <xdr:row>597</xdr:row>
      <xdr:rowOff>152400</xdr:rowOff>
    </xdr:to>
    <xdr:sp macro="" textlink="">
      <xdr:nvSpPr>
        <xdr:cNvPr id="30" name="Rectangle 67">
          <a:extLst>
            <a:ext uri="{FF2B5EF4-FFF2-40B4-BE49-F238E27FC236}">
              <a16:creationId xmlns:a16="http://schemas.microsoft.com/office/drawing/2014/main" id="{00000000-0008-0000-0000-00001E000000}"/>
            </a:ext>
          </a:extLst>
        </xdr:cNvPr>
        <xdr:cNvSpPr>
          <a:spLocks noChangeArrowheads="1"/>
        </xdr:cNvSpPr>
      </xdr:nvSpPr>
      <xdr:spPr bwMode="auto">
        <a:xfrm>
          <a:off x="411378" y="116314409"/>
          <a:ext cx="5680161" cy="345474"/>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208</xdr:row>
      <xdr:rowOff>19050</xdr:rowOff>
    </xdr:from>
    <xdr:to>
      <xdr:col>31</xdr:col>
      <xdr:colOff>85725</xdr:colOff>
      <xdr:row>209</xdr:row>
      <xdr:rowOff>171450</xdr:rowOff>
    </xdr:to>
    <xdr:sp macro="" textlink="">
      <xdr:nvSpPr>
        <xdr:cNvPr id="32" name="Rectangle 67">
          <a:extLst>
            <a:ext uri="{FF2B5EF4-FFF2-40B4-BE49-F238E27FC236}">
              <a16:creationId xmlns:a16="http://schemas.microsoft.com/office/drawing/2014/main" id="{00000000-0008-0000-0000-000020000000}"/>
            </a:ext>
          </a:extLst>
        </xdr:cNvPr>
        <xdr:cNvSpPr>
          <a:spLocks noChangeArrowheads="1"/>
        </xdr:cNvSpPr>
      </xdr:nvSpPr>
      <xdr:spPr bwMode="auto">
        <a:xfrm>
          <a:off x="381000" y="9469755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ただし、関係する職種、取り扱う事項等が相互に関係が深いと認められる他の介護を設置している場合、これと一体的に設置・運営することができます。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216</xdr:row>
      <xdr:rowOff>19050</xdr:rowOff>
    </xdr:from>
    <xdr:to>
      <xdr:col>31</xdr:col>
      <xdr:colOff>57150</xdr:colOff>
      <xdr:row>221</xdr:row>
      <xdr:rowOff>123825</xdr:rowOff>
    </xdr:to>
    <xdr:sp macro="" textlink="">
      <xdr:nvSpPr>
        <xdr:cNvPr id="33" name="Rectangle 35">
          <a:extLst>
            <a:ext uri="{FF2B5EF4-FFF2-40B4-BE49-F238E27FC236}">
              <a16:creationId xmlns:a16="http://schemas.microsoft.com/office/drawing/2014/main" id="{00000000-0008-0000-0000-000021000000}"/>
            </a:ext>
          </a:extLst>
        </xdr:cNvPr>
        <xdr:cNvSpPr>
          <a:spLocks noChangeArrowheads="1"/>
        </xdr:cNvSpPr>
      </xdr:nvSpPr>
      <xdr:spPr bwMode="auto">
        <a:xfrm>
          <a:off x="381000" y="108032550"/>
          <a:ext cx="5248275" cy="8667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・施設における身体的拘束適正化に関する基本的考え方</a:t>
          </a:r>
        </a:p>
        <a:p>
          <a:pPr algn="l" rtl="0">
            <a:lnSpc>
              <a:spcPts val="1100"/>
            </a:lnSpc>
            <a:defRPr sz="1000"/>
          </a:pPr>
          <a:r>
            <a:rPr lang="ja-JP" altLang="en-US" sz="900" b="0" i="0" u="none" strike="noStrike" baseline="0">
              <a:solidFill>
                <a:srgbClr val="000000"/>
              </a:solidFill>
              <a:latin typeface="ＭＳ 明朝"/>
              <a:ea typeface="ＭＳ 明朝"/>
            </a:rPr>
            <a:t>・</a:t>
          </a:r>
          <a:r>
            <a:rPr lang="ja-JP" altLang="ja-JP" sz="900" b="0" i="0" baseline="0">
              <a:effectLst/>
              <a:latin typeface="ＭＳ 明朝" panose="02020609040205080304" pitchFamily="17" charset="-128"/>
              <a:ea typeface="ＭＳ 明朝" panose="02020609040205080304" pitchFamily="17" charset="-128"/>
              <a:cs typeface="+mn-cs"/>
            </a:rPr>
            <a:t>身体的拘束適正化</a:t>
          </a:r>
          <a:r>
            <a:rPr lang="ja-JP" altLang="en-US" sz="900" b="0" i="0" u="none" strike="noStrike" baseline="0">
              <a:solidFill>
                <a:srgbClr val="000000"/>
              </a:solidFill>
              <a:latin typeface="ＭＳ 明朝"/>
              <a:ea typeface="ＭＳ 明朝"/>
            </a:rPr>
            <a:t>のための委員会その他施設内の組織に関する事項</a:t>
          </a:r>
        </a:p>
        <a:p>
          <a:pPr algn="l" rtl="0">
            <a:lnSpc>
              <a:spcPts val="1100"/>
            </a:lnSpc>
            <a:defRPr sz="1000"/>
          </a:pPr>
          <a:r>
            <a:rPr lang="ja-JP" altLang="en-US" sz="900" b="0" i="0" u="none" strike="noStrike" baseline="0">
              <a:solidFill>
                <a:srgbClr val="000000"/>
              </a:solidFill>
              <a:latin typeface="ＭＳ 明朝"/>
              <a:ea typeface="ＭＳ 明朝"/>
            </a:rPr>
            <a:t>・身体的拘束適正化のための職員研修に関する基本方針</a:t>
          </a:r>
        </a:p>
        <a:p>
          <a:pPr algn="l" rtl="0">
            <a:lnSpc>
              <a:spcPts val="1100"/>
            </a:lnSpc>
            <a:defRPr sz="1000"/>
          </a:pPr>
          <a:r>
            <a:rPr lang="ja-JP" altLang="en-US" sz="900" b="0" i="0" u="none" strike="noStrike" baseline="0">
              <a:solidFill>
                <a:srgbClr val="000000"/>
              </a:solidFill>
              <a:latin typeface="ＭＳ 明朝"/>
              <a:ea typeface="ＭＳ 明朝"/>
            </a:rPr>
            <a:t>・施設内で発生した身体的拘束の報告方法等のための方策に関する基本方針</a:t>
          </a:r>
          <a:br>
            <a:rPr lang="en-US" altLang="ja-JP" sz="900" b="0" i="0" u="none" strike="noStrike" baseline="0">
              <a:solidFill>
                <a:srgbClr val="000000"/>
              </a:solidFill>
              <a:latin typeface="ＭＳ 明朝"/>
              <a:ea typeface="ＭＳ 明朝"/>
            </a:rPr>
          </a:br>
          <a:r>
            <a:rPr lang="ja-JP" altLang="en-US" sz="900" b="0" i="0" u="none" strike="noStrike" baseline="0">
              <a:solidFill>
                <a:srgbClr val="000000"/>
              </a:solidFill>
              <a:latin typeface="ＭＳ 明朝"/>
              <a:ea typeface="ＭＳ 明朝"/>
            </a:rPr>
            <a:t>・身体的拘束発生時の対応に関する基本方針</a:t>
          </a:r>
          <a:br>
            <a:rPr lang="en-US" altLang="ja-JP" sz="900" b="0" i="0" u="none" strike="noStrike" baseline="0">
              <a:solidFill>
                <a:srgbClr val="000000"/>
              </a:solidFill>
              <a:latin typeface="ＭＳ 明朝"/>
              <a:ea typeface="ＭＳ 明朝"/>
            </a:rPr>
          </a:br>
          <a:r>
            <a:rPr lang="ja-JP" altLang="en-US" sz="900" b="0" i="0" u="none" strike="noStrike" baseline="0">
              <a:solidFill>
                <a:srgbClr val="000000"/>
              </a:solidFill>
              <a:latin typeface="ＭＳ 明朝"/>
              <a:ea typeface="ＭＳ 明朝"/>
            </a:rPr>
            <a:t>・入所者等に対する当該指針の閲覧に関する基本方針</a:t>
          </a:r>
        </a:p>
        <a:p>
          <a:pPr algn="l" rtl="0">
            <a:lnSpc>
              <a:spcPts val="900"/>
            </a:lnSpc>
            <a:defRPr sz="1000"/>
          </a:pPr>
          <a:r>
            <a:rPr lang="ja-JP" altLang="en-US" sz="900" b="0" i="0" u="none" strike="noStrike" baseline="0">
              <a:solidFill>
                <a:srgbClr val="000000"/>
              </a:solidFill>
              <a:latin typeface="ＭＳ 明朝"/>
              <a:ea typeface="ＭＳ 明朝"/>
            </a:rPr>
            <a:t>・その他、身体的拘束適正化の推進のために必要な基本方針</a:t>
          </a:r>
        </a:p>
      </xdr:txBody>
    </xdr:sp>
    <xdr:clientData/>
  </xdr:twoCellAnchor>
  <xdr:twoCellAnchor>
    <xdr:from>
      <xdr:col>1</xdr:col>
      <xdr:colOff>28575</xdr:colOff>
      <xdr:row>612</xdr:row>
      <xdr:rowOff>19050</xdr:rowOff>
    </xdr:from>
    <xdr:to>
      <xdr:col>31</xdr:col>
      <xdr:colOff>85725</xdr:colOff>
      <xdr:row>613</xdr:row>
      <xdr:rowOff>171450</xdr:rowOff>
    </xdr:to>
    <xdr:sp macro="" textlink="">
      <xdr:nvSpPr>
        <xdr:cNvPr id="31" name="Rectangle 67">
          <a:extLst>
            <a:ext uri="{FF2B5EF4-FFF2-40B4-BE49-F238E27FC236}">
              <a16:creationId xmlns:a16="http://schemas.microsoft.com/office/drawing/2014/main" id="{00000000-0008-0000-0000-00001F000000}"/>
            </a:ext>
          </a:extLst>
        </xdr:cNvPr>
        <xdr:cNvSpPr>
          <a:spLocks noChangeArrowheads="1"/>
        </xdr:cNvSpPr>
      </xdr:nvSpPr>
      <xdr:spPr bwMode="auto">
        <a:xfrm>
          <a:off x="375957" y="95425932"/>
          <a:ext cx="5424768"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47625</xdr:colOff>
      <xdr:row>617</xdr:row>
      <xdr:rowOff>79562</xdr:rowOff>
    </xdr:from>
    <xdr:to>
      <xdr:col>31</xdr:col>
      <xdr:colOff>19050</xdr:colOff>
      <xdr:row>625</xdr:row>
      <xdr:rowOff>85725</xdr:rowOff>
    </xdr:to>
    <xdr:sp macro="" textlink="">
      <xdr:nvSpPr>
        <xdr:cNvPr id="34" name="Rectangle 75">
          <a:extLst>
            <a:ext uri="{FF2B5EF4-FFF2-40B4-BE49-F238E27FC236}">
              <a16:creationId xmlns:a16="http://schemas.microsoft.com/office/drawing/2014/main" id="{00000000-0008-0000-0000-000022000000}"/>
            </a:ext>
          </a:extLst>
        </xdr:cNvPr>
        <xdr:cNvSpPr>
          <a:spLocks noChangeArrowheads="1"/>
        </xdr:cNvSpPr>
      </xdr:nvSpPr>
      <xdr:spPr bwMode="auto">
        <a:xfrm>
          <a:off x="400050" y="115522562"/>
          <a:ext cx="5191125" cy="1530163"/>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rtl="0"/>
          <a:r>
            <a:rPr lang="ja-JP" altLang="ja-JP" sz="1000" b="0" i="0" baseline="0">
              <a:effectLst/>
              <a:latin typeface="ＭＳ 明朝" panose="02020609040205080304" pitchFamily="17" charset="-128"/>
              <a:ea typeface="ＭＳ 明朝" panose="02020609040205080304" pitchFamily="17" charset="-128"/>
              <a:cs typeface="+mn-cs"/>
            </a:rPr>
            <a:t>・施設における</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の防止に関する基本的な考え方</a:t>
          </a: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虐待防止検討</a:t>
          </a:r>
          <a:r>
            <a:rPr lang="ja-JP" altLang="ja-JP" sz="1000" b="0" i="0" baseline="0">
              <a:effectLst/>
              <a:latin typeface="ＭＳ 明朝" panose="02020609040205080304" pitchFamily="17" charset="-128"/>
              <a:ea typeface="ＭＳ 明朝" panose="02020609040205080304" pitchFamily="17" charset="-128"/>
              <a:cs typeface="+mn-cs"/>
            </a:rPr>
            <a:t>委員会その他施設内の組織に関する事項</a:t>
          </a: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防止のための職員研修に関する基本方針</a:t>
          </a:r>
          <a:endParaRPr lang="ja-JP" altLang="ja-JP" sz="1000">
            <a:effectLst/>
            <a:latin typeface="ＭＳ 明朝" panose="02020609040205080304" pitchFamily="17" charset="-128"/>
            <a:ea typeface="ＭＳ 明朝" panose="02020609040205080304" pitchFamily="17" charset="-128"/>
          </a:endParaRPr>
        </a:p>
        <a:p>
          <a:pPr rtl="0">
            <a:lnSpc>
              <a:spcPts val="1200"/>
            </a:lnSpc>
          </a:pPr>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虐待等が発生した場合の対応方法に</a:t>
          </a:r>
          <a:r>
            <a:rPr lang="ja-JP" altLang="ja-JP" sz="1000" b="0" i="0" baseline="0">
              <a:effectLst/>
              <a:latin typeface="ＭＳ 明朝" panose="02020609040205080304" pitchFamily="17" charset="-128"/>
              <a:ea typeface="ＭＳ 明朝" panose="02020609040205080304" pitchFamily="17" charset="-128"/>
              <a:cs typeface="+mn-cs"/>
            </a:rPr>
            <a:t>関する基本方針</a:t>
          </a:r>
          <a:endParaRPr lang="en-US" altLang="ja-JP" sz="1000" b="0" i="0" baseline="0">
            <a:effectLst/>
            <a:latin typeface="ＭＳ 明朝" panose="02020609040205080304" pitchFamily="17" charset="-128"/>
            <a:ea typeface="ＭＳ 明朝" panose="02020609040205080304" pitchFamily="17" charset="-128"/>
            <a:cs typeface="+mn-cs"/>
          </a:endParaRPr>
        </a:p>
        <a:p>
          <a:pPr rtl="0"/>
          <a:r>
            <a:rPr lang="ja-JP" altLang="en-US" sz="1000">
              <a:effectLst/>
              <a:latin typeface="ＭＳ 明朝" panose="02020609040205080304" pitchFamily="17" charset="-128"/>
              <a:ea typeface="ＭＳ 明朝" panose="02020609040205080304" pitchFamily="17" charset="-128"/>
            </a:rPr>
            <a:t>・虐待等が発生した場合の相談・報告体制に関する事項</a:t>
          </a:r>
        </a:p>
        <a:p>
          <a:pPr rtl="0">
            <a:lnSpc>
              <a:spcPts val="1100"/>
            </a:lnSpc>
          </a:pPr>
          <a:r>
            <a:rPr lang="ja-JP" altLang="en-US" sz="1000">
              <a:effectLst/>
              <a:latin typeface="ＭＳ 明朝" panose="02020609040205080304" pitchFamily="17" charset="-128"/>
              <a:ea typeface="ＭＳ 明朝" panose="02020609040205080304" pitchFamily="17" charset="-128"/>
            </a:rPr>
            <a:t>・成年後見制度の利用支援に関する事項</a:t>
          </a:r>
          <a:endParaRPr lang="en-US" altLang="ja-JP" sz="1000">
            <a:effectLst/>
            <a:latin typeface="ＭＳ 明朝" panose="02020609040205080304" pitchFamily="17" charset="-128"/>
            <a:ea typeface="ＭＳ 明朝" panose="02020609040205080304" pitchFamily="17" charset="-128"/>
          </a:endParaRPr>
        </a:p>
        <a:p>
          <a:pPr rtl="0"/>
          <a:r>
            <a:rPr lang="ja-JP" altLang="en-US" sz="1000">
              <a:effectLst/>
              <a:latin typeface="ＭＳ 明朝" panose="02020609040205080304" pitchFamily="17" charset="-128"/>
              <a:ea typeface="ＭＳ 明朝" panose="02020609040205080304" pitchFamily="17" charset="-128"/>
            </a:rPr>
            <a:t>・虐待等に係る苦情解決方法に関する事項</a:t>
          </a:r>
        </a:p>
        <a:p>
          <a:pPr rtl="0">
            <a:lnSpc>
              <a:spcPts val="1100"/>
            </a:lnSpc>
          </a:pPr>
          <a:r>
            <a:rPr lang="ja-JP" altLang="en-US" sz="1000">
              <a:effectLst/>
              <a:latin typeface="ＭＳ 明朝" panose="02020609040205080304" pitchFamily="17" charset="-128"/>
              <a:ea typeface="ＭＳ 明朝" panose="02020609040205080304" pitchFamily="17" charset="-128"/>
            </a:rPr>
            <a:t>・入所者等に対する当該指針の閲覧に関する基本方針</a:t>
          </a:r>
        </a:p>
        <a:p>
          <a:pPr rtl="0"/>
          <a:r>
            <a:rPr lang="ja-JP" altLang="ja-JP" sz="1000" b="0" i="0" baseline="0">
              <a:effectLst/>
              <a:latin typeface="ＭＳ 明朝" panose="02020609040205080304" pitchFamily="17" charset="-128"/>
              <a:ea typeface="ＭＳ 明朝" panose="02020609040205080304" pitchFamily="17" charset="-128"/>
              <a:cs typeface="+mn-cs"/>
            </a:rPr>
            <a:t>・その他、</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の防止の推進のために必要</a:t>
          </a:r>
          <a:r>
            <a:rPr lang="ja-JP" altLang="en-US" sz="1000" b="0" i="0" baseline="0">
              <a:effectLst/>
              <a:latin typeface="ＭＳ 明朝" panose="02020609040205080304" pitchFamily="17" charset="-128"/>
              <a:ea typeface="ＭＳ 明朝" panose="02020609040205080304" pitchFamily="17" charset="-128"/>
              <a:cs typeface="+mn-cs"/>
            </a:rPr>
            <a:t>な事項</a:t>
          </a:r>
          <a:endParaRPr lang="en-US" altLang="ja-JP" sz="1000" b="0" i="0" baseline="0">
            <a:effectLst/>
            <a:latin typeface="ＭＳ 明朝" panose="02020609040205080304" pitchFamily="17" charset="-128"/>
            <a:ea typeface="ＭＳ 明朝" panose="02020609040205080304" pitchFamily="17" charset="-128"/>
            <a:cs typeface="+mn-cs"/>
          </a:endParaRPr>
        </a:p>
        <a:p>
          <a:pPr rtl="0">
            <a:lnSpc>
              <a:spcPts val="1100"/>
            </a:lnSpc>
          </a:pPr>
          <a:endParaRPr lang="ja-JP" altLang="ja-JP" sz="1000">
            <a:effectLst/>
            <a:latin typeface="ＭＳ 明朝" panose="02020609040205080304" pitchFamily="17" charset="-128"/>
            <a:ea typeface="ＭＳ 明朝" panose="02020609040205080304" pitchFamily="17" charset="-128"/>
          </a:endParaRPr>
        </a:p>
        <a:p>
          <a:pPr algn="l" rtl="0">
            <a:lnSpc>
              <a:spcPts val="1100"/>
            </a:lnSpc>
            <a:defRPr sz="1000"/>
          </a:pPr>
          <a:endParaRPr lang="ja-JP" altLang="en-US" sz="900" b="0" i="0" u="none" strike="noStrike" baseline="0">
            <a:solidFill>
              <a:srgbClr val="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101600</xdr:rowOff>
    </xdr:from>
    <xdr:to>
      <xdr:col>3</xdr:col>
      <xdr:colOff>114300</xdr:colOff>
      <xdr:row>2</xdr:row>
      <xdr:rowOff>190500</xdr:rowOff>
    </xdr:to>
    <xdr:sp macro="" textlink="">
      <xdr:nvSpPr>
        <xdr:cNvPr id="2" name="正方形/長方形 1">
          <a:extLst>
            <a:ext uri="{FF2B5EF4-FFF2-40B4-BE49-F238E27FC236}">
              <a16:creationId xmlns:a16="http://schemas.microsoft.com/office/drawing/2014/main" id="{C7CBD239-55C1-4A09-8D62-92C89CCF056F}"/>
            </a:ext>
          </a:extLst>
        </xdr:cNvPr>
        <xdr:cNvSpPr/>
      </xdr:nvSpPr>
      <xdr:spPr>
        <a:xfrm>
          <a:off x="0" y="358775"/>
          <a:ext cx="1238250"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B2F96D21-D4EC-4B5B-BF37-3F5014B4B8D7}"/>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38100</xdr:colOff>
      <xdr:row>77</xdr:row>
      <xdr:rowOff>161925</xdr:rowOff>
    </xdr:from>
    <xdr:to>
      <xdr:col>15</xdr:col>
      <xdr:colOff>609600</xdr:colOff>
      <xdr:row>86</xdr:row>
      <xdr:rowOff>200025</xdr:rowOff>
    </xdr:to>
    <xdr:sp macro="" textlink="">
      <xdr:nvSpPr>
        <xdr:cNvPr id="3" name="正方形/長方形 2">
          <a:extLst>
            <a:ext uri="{FF2B5EF4-FFF2-40B4-BE49-F238E27FC236}">
              <a16:creationId xmlns:a16="http://schemas.microsoft.com/office/drawing/2014/main" id="{AC6AC647-9201-429B-8C61-B875CC67C8A8}"/>
            </a:ext>
          </a:extLst>
        </xdr:cNvPr>
        <xdr:cNvSpPr/>
      </xdr:nvSpPr>
      <xdr:spPr>
        <a:xfrm>
          <a:off x="142875" y="178308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8D1FC2BD-D398-4813-AB7E-7AEA4981474A}"/>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87</xdr:row>
      <xdr:rowOff>57150</xdr:rowOff>
    </xdr:from>
    <xdr:to>
      <xdr:col>15</xdr:col>
      <xdr:colOff>600075</xdr:colOff>
      <xdr:row>96</xdr:row>
      <xdr:rowOff>95250</xdr:rowOff>
    </xdr:to>
    <xdr:sp macro="" textlink="">
      <xdr:nvSpPr>
        <xdr:cNvPr id="3" name="正方形/長方形 2">
          <a:extLst>
            <a:ext uri="{FF2B5EF4-FFF2-40B4-BE49-F238E27FC236}">
              <a16:creationId xmlns:a16="http://schemas.microsoft.com/office/drawing/2014/main" id="{E254AD67-B93A-4A2A-B681-15B7EAF92DD2}"/>
            </a:ext>
          </a:extLst>
        </xdr:cNvPr>
        <xdr:cNvSpPr/>
      </xdr:nvSpPr>
      <xdr:spPr>
        <a:xfrm>
          <a:off x="133350" y="202596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sheetPr>
  <dimension ref="A1:AI1697"/>
  <sheetViews>
    <sheetView tabSelected="1" view="pageBreakPreview" zoomScale="148" zoomScaleNormal="148" zoomScaleSheetLayoutView="148" zoomScalePageLayoutView="75" workbookViewId="0">
      <selection sqref="A1:AH1"/>
    </sheetView>
  </sheetViews>
  <sheetFormatPr defaultColWidth="9.85546875" defaultRowHeight="12.75" x14ac:dyDescent="0.15"/>
  <cols>
    <col min="1" max="1" width="5.28515625" style="18" customWidth="1"/>
    <col min="2" max="7" width="3.28515625" style="3" customWidth="1"/>
    <col min="8" max="8" width="1.42578125" style="3" customWidth="1"/>
    <col min="9" max="9" width="3.28515625" style="3" customWidth="1"/>
    <col min="10" max="10" width="1.42578125" style="3" customWidth="1"/>
    <col min="11" max="11" width="3.28515625" style="3" customWidth="1"/>
    <col min="12" max="12" width="1.42578125" style="3" customWidth="1"/>
    <col min="13" max="13" width="3.28515625" style="3" customWidth="1"/>
    <col min="14" max="14" width="1.5703125" style="3" customWidth="1"/>
    <col min="15" max="15" width="3.28515625" style="3" customWidth="1"/>
    <col min="16" max="16" width="1.42578125" style="3" customWidth="1"/>
    <col min="17" max="17" width="3.28515625" style="3" customWidth="1"/>
    <col min="18" max="18" width="1.42578125" style="3" customWidth="1"/>
    <col min="19" max="19" width="3.28515625" style="3" customWidth="1"/>
    <col min="20" max="20" width="1.42578125" style="3" customWidth="1"/>
    <col min="21" max="21" width="3.28515625" style="3" customWidth="1"/>
    <col min="22" max="22" width="1.42578125" style="3" customWidth="1"/>
    <col min="23" max="23" width="3.28515625" style="3" customWidth="1"/>
    <col min="24" max="24" width="1.42578125" style="3" customWidth="1"/>
    <col min="25" max="25" width="3.28515625" style="3" customWidth="1"/>
    <col min="26" max="26" width="1.42578125" style="3" customWidth="1"/>
    <col min="27" max="27" width="3.28515625" style="3" customWidth="1"/>
    <col min="28" max="28" width="1.42578125" style="3" customWidth="1"/>
    <col min="29" max="34" width="3.28515625" style="3" customWidth="1"/>
    <col min="35" max="16384" width="9.85546875" style="3"/>
  </cols>
  <sheetData>
    <row r="1" spans="1:34" ht="40.5" customHeight="1" x14ac:dyDescent="0.25">
      <c r="A1" s="663" t="s">
        <v>964</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663"/>
    </row>
    <row r="2" spans="1:34" ht="21" customHeight="1" x14ac:dyDescent="0.2">
      <c r="A2" s="664" t="s">
        <v>280</v>
      </c>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664"/>
    </row>
    <row r="3" spans="1:34" ht="12" customHeight="1" x14ac:dyDescent="0.15">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row>
    <row r="4" spans="1:34" ht="12" customHeight="1" x14ac:dyDescent="0.15">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row>
    <row r="5" spans="1:34" ht="12" customHeight="1" x14ac:dyDescent="0.15">
      <c r="A5" s="665" t="s">
        <v>145</v>
      </c>
      <c r="B5" s="666"/>
      <c r="C5" s="666"/>
      <c r="D5" s="666"/>
      <c r="E5" s="666"/>
      <c r="F5" s="666"/>
      <c r="G5" s="666"/>
      <c r="H5" s="20"/>
      <c r="I5" s="20"/>
      <c r="J5" s="20"/>
      <c r="K5" s="21"/>
      <c r="L5" s="20"/>
      <c r="M5" s="19" t="s">
        <v>115</v>
      </c>
      <c r="N5" s="19"/>
      <c r="O5" s="19"/>
      <c r="P5" s="19"/>
      <c r="Q5" s="19"/>
      <c r="R5" s="19"/>
      <c r="S5" s="19"/>
      <c r="T5" s="19"/>
      <c r="U5" s="19"/>
      <c r="V5" s="19"/>
      <c r="W5" s="19"/>
      <c r="X5" s="20"/>
      <c r="Y5" s="20"/>
      <c r="Z5" s="20"/>
      <c r="AA5" s="22"/>
      <c r="AB5" s="22"/>
      <c r="AC5" s="22"/>
      <c r="AD5" s="22"/>
      <c r="AE5" s="22"/>
      <c r="AF5" s="22"/>
      <c r="AG5" s="22"/>
      <c r="AH5" s="23"/>
    </row>
    <row r="6" spans="1:34" ht="12" customHeight="1" x14ac:dyDescent="0.15">
      <c r="A6" s="24"/>
      <c r="B6" s="25"/>
      <c r="C6" s="25"/>
      <c r="D6" s="25"/>
      <c r="E6" s="25"/>
      <c r="F6" s="25"/>
      <c r="G6" s="25"/>
      <c r="H6" s="18"/>
      <c r="I6" s="18"/>
      <c r="J6" s="26"/>
      <c r="K6" s="27"/>
      <c r="L6" s="26"/>
      <c r="M6" s="26"/>
      <c r="N6" s="26"/>
      <c r="O6" s="26"/>
      <c r="P6" s="26"/>
      <c r="Q6" s="26"/>
      <c r="R6" s="26"/>
      <c r="S6" s="26"/>
      <c r="T6" s="26"/>
      <c r="U6" s="26"/>
      <c r="V6" s="26"/>
      <c r="W6" s="26"/>
      <c r="X6" s="26"/>
      <c r="Y6" s="26"/>
      <c r="Z6" s="26"/>
      <c r="AA6" s="28"/>
      <c r="AB6" s="28"/>
      <c r="AC6" s="28"/>
      <c r="AD6" s="28"/>
      <c r="AE6" s="28"/>
      <c r="AF6" s="28"/>
      <c r="AG6" s="28"/>
      <c r="AH6" s="29"/>
    </row>
    <row r="7" spans="1:34" ht="12" customHeight="1" x14ac:dyDescent="0.15">
      <c r="A7" s="667" t="s">
        <v>281</v>
      </c>
      <c r="B7" s="668"/>
      <c r="C7" s="668"/>
      <c r="D7" s="668"/>
      <c r="E7" s="670"/>
      <c r="F7" s="670"/>
      <c r="G7" s="671" t="s">
        <v>147</v>
      </c>
      <c r="H7" s="670"/>
      <c r="I7" s="670"/>
      <c r="J7" s="670"/>
      <c r="K7" s="708" t="s">
        <v>148</v>
      </c>
      <c r="L7" s="30"/>
      <c r="M7" s="710"/>
      <c r="N7" s="710"/>
      <c r="O7" s="690"/>
      <c r="P7" s="690"/>
      <c r="Q7" s="690"/>
      <c r="R7" s="690"/>
      <c r="S7" s="690"/>
      <c r="T7" s="690"/>
      <c r="U7" s="690"/>
      <c r="V7" s="690"/>
      <c r="W7" s="690"/>
      <c r="X7" s="690"/>
      <c r="Y7" s="690"/>
      <c r="Z7" s="690"/>
      <c r="AA7" s="690"/>
      <c r="AB7" s="690"/>
      <c r="AC7" s="690"/>
      <c r="AD7" s="690"/>
      <c r="AE7" s="690"/>
      <c r="AF7" s="690"/>
      <c r="AG7" s="690"/>
      <c r="AH7" s="691"/>
    </row>
    <row r="8" spans="1:34" ht="12" customHeight="1" x14ac:dyDescent="0.15">
      <c r="A8" s="669"/>
      <c r="B8" s="668"/>
      <c r="C8" s="668"/>
      <c r="D8" s="668"/>
      <c r="E8" s="670"/>
      <c r="F8" s="670"/>
      <c r="G8" s="668"/>
      <c r="H8" s="670"/>
      <c r="I8" s="670"/>
      <c r="J8" s="670"/>
      <c r="K8" s="709"/>
      <c r="L8" s="32"/>
      <c r="M8" s="690"/>
      <c r="N8" s="690"/>
      <c r="O8" s="690"/>
      <c r="P8" s="690"/>
      <c r="Q8" s="690"/>
      <c r="R8" s="690"/>
      <c r="S8" s="690"/>
      <c r="T8" s="690"/>
      <c r="U8" s="690"/>
      <c r="V8" s="690"/>
      <c r="W8" s="690"/>
      <c r="X8" s="690"/>
      <c r="Y8" s="690"/>
      <c r="Z8" s="690"/>
      <c r="AA8" s="690"/>
      <c r="AB8" s="690"/>
      <c r="AC8" s="690"/>
      <c r="AD8" s="690"/>
      <c r="AE8" s="690"/>
      <c r="AF8" s="690"/>
      <c r="AG8" s="690"/>
      <c r="AH8" s="691"/>
    </row>
    <row r="9" spans="1:34" ht="12" customHeight="1" x14ac:dyDescent="0.15">
      <c r="A9" s="33"/>
      <c r="B9" s="34"/>
      <c r="C9" s="34"/>
      <c r="D9" s="34"/>
      <c r="E9" s="34"/>
      <c r="F9" s="34"/>
      <c r="G9" s="34"/>
      <c r="H9" s="34"/>
      <c r="I9" s="34"/>
      <c r="J9" s="34"/>
      <c r="K9" s="35"/>
      <c r="L9" s="34"/>
      <c r="M9" s="34"/>
      <c r="N9" s="34"/>
      <c r="O9" s="34"/>
      <c r="P9" s="34"/>
      <c r="Q9" s="34"/>
      <c r="R9" s="34"/>
      <c r="S9" s="34"/>
      <c r="T9" s="34"/>
      <c r="U9" s="34"/>
      <c r="V9" s="34"/>
      <c r="W9" s="34"/>
      <c r="X9" s="34"/>
      <c r="Y9" s="34"/>
      <c r="Z9" s="34"/>
      <c r="AA9" s="36"/>
      <c r="AB9" s="36"/>
      <c r="AC9" s="36"/>
      <c r="AD9" s="36"/>
      <c r="AE9" s="36"/>
      <c r="AF9" s="36"/>
      <c r="AG9" s="36"/>
      <c r="AH9" s="37"/>
    </row>
    <row r="10" spans="1:34" ht="12" customHeight="1" x14ac:dyDescent="0.15">
      <c r="A10" s="38" t="s">
        <v>143</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row>
    <row r="11" spans="1:34" s="41" customFormat="1" ht="14.25" customHeight="1" x14ac:dyDescent="0.15">
      <c r="A11" s="39" t="s">
        <v>282</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row>
    <row r="12" spans="1:34" ht="12" customHeight="1" x14ac:dyDescent="0.15">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row>
    <row r="13" spans="1:34" ht="12" customHeight="1" x14ac:dyDescent="0.15">
      <c r="A13" s="711" t="s">
        <v>27</v>
      </c>
      <c r="B13" s="712"/>
      <c r="C13" s="717" t="s">
        <v>2</v>
      </c>
      <c r="D13" s="718"/>
      <c r="E13" s="718"/>
      <c r="F13" s="718"/>
      <c r="G13" s="718"/>
      <c r="H13" s="707">
        <v>1</v>
      </c>
      <c r="I13" s="707"/>
      <c r="J13" s="707">
        <v>4</v>
      </c>
      <c r="K13" s="707"/>
      <c r="L13" s="707"/>
      <c r="M13" s="707"/>
      <c r="N13" s="707"/>
      <c r="O13" s="707"/>
      <c r="P13" s="707"/>
      <c r="Q13" s="707"/>
      <c r="R13" s="707"/>
      <c r="S13" s="707"/>
      <c r="T13" s="707"/>
      <c r="U13" s="707"/>
      <c r="V13" s="707"/>
      <c r="W13" s="707"/>
      <c r="X13" s="707"/>
      <c r="Y13" s="707"/>
      <c r="Z13" s="707"/>
      <c r="AA13" s="707"/>
      <c r="AB13" s="675"/>
      <c r="AC13" s="676"/>
      <c r="AD13" s="676"/>
      <c r="AE13" s="676"/>
      <c r="AF13" s="676"/>
      <c r="AG13" s="676"/>
      <c r="AH13" s="677"/>
    </row>
    <row r="14" spans="1:34" ht="12" customHeight="1" x14ac:dyDescent="0.15">
      <c r="A14" s="713"/>
      <c r="B14" s="714"/>
      <c r="C14" s="681" t="s">
        <v>146</v>
      </c>
      <c r="D14" s="682"/>
      <c r="E14" s="682"/>
      <c r="F14" s="682"/>
      <c r="G14" s="682"/>
      <c r="H14" s="707"/>
      <c r="I14" s="707"/>
      <c r="J14" s="707"/>
      <c r="K14" s="707"/>
      <c r="L14" s="707"/>
      <c r="M14" s="707"/>
      <c r="N14" s="707"/>
      <c r="O14" s="707"/>
      <c r="P14" s="707"/>
      <c r="Q14" s="707"/>
      <c r="R14" s="707"/>
      <c r="S14" s="707"/>
      <c r="T14" s="707"/>
      <c r="U14" s="707"/>
      <c r="V14" s="707"/>
      <c r="W14" s="707"/>
      <c r="X14" s="707"/>
      <c r="Y14" s="707"/>
      <c r="Z14" s="707"/>
      <c r="AA14" s="707"/>
      <c r="AB14" s="678"/>
      <c r="AC14" s="679"/>
      <c r="AD14" s="679"/>
      <c r="AE14" s="679"/>
      <c r="AF14" s="679"/>
      <c r="AG14" s="679"/>
      <c r="AH14" s="680"/>
    </row>
    <row r="15" spans="1:34" ht="9" customHeight="1" x14ac:dyDescent="0.15">
      <c r="A15" s="713"/>
      <c r="B15" s="714"/>
      <c r="C15" s="683" t="s">
        <v>31</v>
      </c>
      <c r="D15" s="684"/>
      <c r="E15" s="684"/>
      <c r="F15" s="684"/>
      <c r="G15" s="685"/>
      <c r="H15" s="689"/>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1"/>
    </row>
    <row r="16" spans="1:34" ht="9" customHeight="1" x14ac:dyDescent="0.15">
      <c r="A16" s="713"/>
      <c r="B16" s="714"/>
      <c r="C16" s="686"/>
      <c r="D16" s="687"/>
      <c r="E16" s="687"/>
      <c r="F16" s="687"/>
      <c r="G16" s="688"/>
      <c r="H16" s="692"/>
      <c r="I16" s="693"/>
      <c r="J16" s="693"/>
      <c r="K16" s="693"/>
      <c r="L16" s="693"/>
      <c r="M16" s="693"/>
      <c r="N16" s="693"/>
      <c r="O16" s="693"/>
      <c r="P16" s="693"/>
      <c r="Q16" s="693"/>
      <c r="R16" s="693"/>
      <c r="S16" s="693"/>
      <c r="T16" s="693"/>
      <c r="U16" s="693"/>
      <c r="V16" s="693"/>
      <c r="W16" s="693"/>
      <c r="X16" s="693"/>
      <c r="Y16" s="693"/>
      <c r="Z16" s="693"/>
      <c r="AA16" s="693"/>
      <c r="AB16" s="693"/>
      <c r="AC16" s="693"/>
      <c r="AD16" s="693"/>
      <c r="AE16" s="693"/>
      <c r="AF16" s="693"/>
      <c r="AG16" s="693"/>
      <c r="AH16" s="694"/>
    </row>
    <row r="17" spans="1:34" ht="12" customHeight="1" x14ac:dyDescent="0.15">
      <c r="A17" s="713"/>
      <c r="B17" s="714"/>
      <c r="C17" s="24"/>
      <c r="D17" s="31"/>
      <c r="E17" s="31"/>
      <c r="F17" s="31"/>
      <c r="G17" s="44"/>
      <c r="H17" s="695"/>
      <c r="I17" s="696"/>
      <c r="J17" s="696"/>
      <c r="K17" s="696"/>
      <c r="L17" s="696"/>
      <c r="M17" s="696"/>
      <c r="N17" s="696"/>
      <c r="O17" s="696"/>
      <c r="P17" s="696"/>
      <c r="Q17" s="696"/>
      <c r="R17" s="696"/>
      <c r="S17" s="696"/>
      <c r="T17" s="696"/>
      <c r="U17" s="696"/>
      <c r="V17" s="696"/>
      <c r="W17" s="696"/>
      <c r="X17" s="696"/>
      <c r="Y17" s="696"/>
      <c r="Z17" s="696"/>
      <c r="AA17" s="696"/>
      <c r="AB17" s="696"/>
      <c r="AC17" s="696"/>
      <c r="AD17" s="696"/>
      <c r="AE17" s="696"/>
      <c r="AF17" s="696"/>
      <c r="AG17" s="696"/>
      <c r="AH17" s="697"/>
    </row>
    <row r="18" spans="1:34" ht="12" customHeight="1" x14ac:dyDescent="0.15">
      <c r="A18" s="713"/>
      <c r="B18" s="714"/>
      <c r="C18" s="704" t="s">
        <v>30</v>
      </c>
      <c r="D18" s="705"/>
      <c r="E18" s="705"/>
      <c r="F18" s="705"/>
      <c r="G18" s="706"/>
      <c r="H18" s="698"/>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699"/>
      <c r="AG18" s="699"/>
      <c r="AH18" s="700"/>
    </row>
    <row r="19" spans="1:34" ht="12" customHeight="1" x14ac:dyDescent="0.15">
      <c r="A19" s="713"/>
      <c r="B19" s="714"/>
      <c r="C19" s="33"/>
      <c r="D19" s="34"/>
      <c r="E19" s="34"/>
      <c r="F19" s="34"/>
      <c r="G19" s="46"/>
      <c r="H19" s="701"/>
      <c r="I19" s="702"/>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3"/>
    </row>
    <row r="20" spans="1:34" ht="12" customHeight="1" x14ac:dyDescent="0.15">
      <c r="A20" s="713"/>
      <c r="B20" s="714"/>
      <c r="C20" s="47" t="s">
        <v>139</v>
      </c>
      <c r="D20" s="48"/>
      <c r="E20" s="48"/>
      <c r="F20" s="48"/>
      <c r="G20" s="49"/>
      <c r="H20" s="48" t="s">
        <v>116</v>
      </c>
      <c r="I20" s="48"/>
      <c r="J20" s="719"/>
      <c r="K20" s="719"/>
      <c r="L20" s="719"/>
      <c r="M20" s="719"/>
      <c r="N20" s="48"/>
      <c r="O20" s="48" t="s">
        <v>117</v>
      </c>
      <c r="P20" s="48"/>
      <c r="Q20" s="719"/>
      <c r="R20" s="719"/>
      <c r="S20" s="719"/>
      <c r="T20" s="719"/>
      <c r="U20" s="719"/>
      <c r="V20" s="719"/>
      <c r="W20" s="48"/>
      <c r="X20" s="48"/>
      <c r="Y20" s="48"/>
      <c r="Z20" s="48"/>
      <c r="AA20" s="48"/>
      <c r="AB20" s="48"/>
      <c r="AC20" s="48"/>
      <c r="AD20" s="48"/>
      <c r="AE20" s="48"/>
      <c r="AF20" s="48"/>
      <c r="AG20" s="48"/>
      <c r="AH20" s="49"/>
    </row>
    <row r="21" spans="1:34" ht="12" customHeight="1" x14ac:dyDescent="0.15">
      <c r="A21" s="713"/>
      <c r="B21" s="714"/>
      <c r="C21" s="704" t="s">
        <v>32</v>
      </c>
      <c r="D21" s="705"/>
      <c r="E21" s="705"/>
      <c r="F21" s="705"/>
      <c r="G21" s="706"/>
      <c r="H21" s="737"/>
      <c r="I21" s="738"/>
      <c r="J21" s="738"/>
      <c r="K21" s="738"/>
      <c r="L21" s="738"/>
      <c r="M21" s="738"/>
      <c r="N21" s="738"/>
      <c r="O21" s="738"/>
      <c r="P21" s="738"/>
      <c r="Q21" s="738"/>
      <c r="R21" s="738"/>
      <c r="S21" s="738"/>
      <c r="T21" s="738"/>
      <c r="U21" s="738"/>
      <c r="V21" s="738"/>
      <c r="W21" s="738"/>
      <c r="X21" s="738"/>
      <c r="Y21" s="738"/>
      <c r="Z21" s="738"/>
      <c r="AA21" s="738"/>
      <c r="AB21" s="738"/>
      <c r="AC21" s="738"/>
      <c r="AD21" s="738"/>
      <c r="AE21" s="738"/>
      <c r="AF21" s="738"/>
      <c r="AG21" s="738"/>
      <c r="AH21" s="739"/>
    </row>
    <row r="22" spans="1:34" ht="12" customHeight="1" x14ac:dyDescent="0.15">
      <c r="A22" s="713"/>
      <c r="B22" s="714"/>
      <c r="C22" s="50"/>
      <c r="D22" s="31"/>
      <c r="E22" s="31"/>
      <c r="F22" s="31"/>
      <c r="G22" s="44"/>
      <c r="H22" s="740"/>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2"/>
    </row>
    <row r="23" spans="1:34" ht="12" customHeight="1" x14ac:dyDescent="0.15">
      <c r="A23" s="713"/>
      <c r="B23" s="714"/>
      <c r="C23" s="51"/>
      <c r="D23" s="52"/>
      <c r="E23" s="52"/>
      <c r="F23" s="20"/>
      <c r="G23" s="53"/>
      <c r="H23" s="743" t="s">
        <v>139</v>
      </c>
      <c r="I23" s="744"/>
      <c r="J23" s="744"/>
      <c r="K23" s="744"/>
      <c r="L23" s="744"/>
      <c r="M23" s="744"/>
      <c r="N23" s="744"/>
      <c r="O23" s="744"/>
      <c r="P23" s="744"/>
      <c r="Q23" s="744"/>
      <c r="R23" s="744"/>
      <c r="S23" s="745"/>
      <c r="T23" s="683" t="s">
        <v>3</v>
      </c>
      <c r="U23" s="684"/>
      <c r="V23" s="684"/>
      <c r="W23" s="684"/>
      <c r="X23" s="684"/>
      <c r="Y23" s="685"/>
      <c r="Z23" s="743"/>
      <c r="AA23" s="744"/>
      <c r="AB23" s="744"/>
      <c r="AC23" s="744"/>
      <c r="AD23" s="744"/>
      <c r="AE23" s="744"/>
      <c r="AF23" s="744"/>
      <c r="AG23" s="744"/>
      <c r="AH23" s="745"/>
    </row>
    <row r="24" spans="1:34" ht="12" customHeight="1" x14ac:dyDescent="0.15">
      <c r="A24" s="713"/>
      <c r="B24" s="714"/>
      <c r="C24" s="704" t="s">
        <v>140</v>
      </c>
      <c r="D24" s="705"/>
      <c r="E24" s="705"/>
      <c r="F24" s="705"/>
      <c r="G24" s="706"/>
      <c r="H24" s="746"/>
      <c r="I24" s="670"/>
      <c r="J24" s="670"/>
      <c r="K24" s="670"/>
      <c r="L24" s="670"/>
      <c r="M24" s="670"/>
      <c r="N24" s="670"/>
      <c r="O24" s="670"/>
      <c r="P24" s="670"/>
      <c r="Q24" s="670"/>
      <c r="R24" s="670"/>
      <c r="S24" s="747"/>
      <c r="T24" s="704"/>
      <c r="U24" s="705"/>
      <c r="V24" s="705"/>
      <c r="W24" s="705"/>
      <c r="X24" s="705"/>
      <c r="Y24" s="706"/>
      <c r="Z24" s="746"/>
      <c r="AA24" s="670"/>
      <c r="AB24" s="670"/>
      <c r="AC24" s="670"/>
      <c r="AD24" s="670"/>
      <c r="AE24" s="670"/>
      <c r="AF24" s="670"/>
      <c r="AG24" s="670"/>
      <c r="AH24" s="747"/>
    </row>
    <row r="25" spans="1:34" ht="12" customHeight="1" x14ac:dyDescent="0.15">
      <c r="A25" s="715"/>
      <c r="B25" s="716"/>
      <c r="C25" s="33"/>
      <c r="D25" s="34"/>
      <c r="E25" s="34"/>
      <c r="F25" s="34"/>
      <c r="G25" s="46"/>
      <c r="H25" s="748"/>
      <c r="I25" s="749"/>
      <c r="J25" s="749"/>
      <c r="K25" s="749"/>
      <c r="L25" s="749"/>
      <c r="M25" s="749"/>
      <c r="N25" s="749"/>
      <c r="O25" s="749"/>
      <c r="P25" s="749"/>
      <c r="Q25" s="749"/>
      <c r="R25" s="749"/>
      <c r="S25" s="750"/>
      <c r="T25" s="751"/>
      <c r="U25" s="730"/>
      <c r="V25" s="730"/>
      <c r="W25" s="730"/>
      <c r="X25" s="730"/>
      <c r="Y25" s="752"/>
      <c r="Z25" s="748"/>
      <c r="AA25" s="749"/>
      <c r="AB25" s="749"/>
      <c r="AC25" s="749"/>
      <c r="AD25" s="749"/>
      <c r="AE25" s="749"/>
      <c r="AF25" s="749"/>
      <c r="AG25" s="749"/>
      <c r="AH25" s="750"/>
    </row>
    <row r="26" spans="1:34" ht="12" customHeight="1" x14ac:dyDescent="0.15">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row>
    <row r="27" spans="1:34" ht="12" customHeight="1" x14ac:dyDescent="0.15">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row>
    <row r="28" spans="1:34" ht="15" customHeight="1" x14ac:dyDescent="0.15">
      <c r="A28" s="711" t="s">
        <v>283</v>
      </c>
      <c r="B28" s="712"/>
      <c r="C28" s="683" t="s">
        <v>150</v>
      </c>
      <c r="D28" s="720"/>
      <c r="E28" s="720"/>
      <c r="F28" s="720"/>
      <c r="G28" s="723">
        <f>SUM(K30:M37)</f>
        <v>0</v>
      </c>
      <c r="H28" s="723"/>
      <c r="I28" s="723"/>
      <c r="J28" s="723"/>
      <c r="K28" s="723"/>
      <c r="L28" s="723"/>
      <c r="M28" s="723"/>
      <c r="N28" s="54"/>
      <c r="O28" s="684" t="s">
        <v>284</v>
      </c>
      <c r="P28" s="684"/>
      <c r="Q28" s="725"/>
      <c r="R28" s="711" t="s">
        <v>151</v>
      </c>
      <c r="S28" s="727"/>
      <c r="T28" s="712"/>
      <c r="U28" s="684" t="s">
        <v>4</v>
      </c>
      <c r="V28" s="684"/>
      <c r="W28" s="684"/>
      <c r="X28" s="684"/>
      <c r="Y28" s="55"/>
      <c r="Z28" s="723">
        <f>SUM(AD30:AF37)</f>
        <v>0</v>
      </c>
      <c r="AA28" s="723"/>
      <c r="AB28" s="723"/>
      <c r="AC28" s="723"/>
      <c r="AD28" s="723"/>
      <c r="AE28" s="723"/>
      <c r="AF28" s="723"/>
      <c r="AG28" s="684" t="s">
        <v>152</v>
      </c>
      <c r="AH28" s="725"/>
    </row>
    <row r="29" spans="1:34" ht="15" customHeight="1" x14ac:dyDescent="0.15">
      <c r="A29" s="713"/>
      <c r="B29" s="714"/>
      <c r="C29" s="721"/>
      <c r="D29" s="722"/>
      <c r="E29" s="722"/>
      <c r="F29" s="722"/>
      <c r="G29" s="724"/>
      <c r="H29" s="724"/>
      <c r="I29" s="724"/>
      <c r="J29" s="724"/>
      <c r="K29" s="724"/>
      <c r="L29" s="724"/>
      <c r="M29" s="724"/>
      <c r="N29" s="56"/>
      <c r="O29" s="722"/>
      <c r="P29" s="722"/>
      <c r="Q29" s="726"/>
      <c r="R29" s="713"/>
      <c r="S29" s="728"/>
      <c r="T29" s="714"/>
      <c r="U29" s="730"/>
      <c r="V29" s="730"/>
      <c r="W29" s="730"/>
      <c r="X29" s="730"/>
      <c r="Y29" s="34"/>
      <c r="Z29" s="724"/>
      <c r="AA29" s="724"/>
      <c r="AB29" s="724"/>
      <c r="AC29" s="724"/>
      <c r="AD29" s="724"/>
      <c r="AE29" s="724"/>
      <c r="AF29" s="724"/>
      <c r="AG29" s="722"/>
      <c r="AH29" s="726"/>
    </row>
    <row r="30" spans="1:34" ht="15" customHeight="1" x14ac:dyDescent="0.15">
      <c r="A30" s="713"/>
      <c r="B30" s="714"/>
      <c r="C30" s="755" t="s">
        <v>265</v>
      </c>
      <c r="D30" s="719"/>
      <c r="E30" s="719"/>
      <c r="F30" s="719"/>
      <c r="G30" s="719"/>
      <c r="H30" s="719"/>
      <c r="I30" s="719"/>
      <c r="J30" s="756"/>
      <c r="K30" s="757"/>
      <c r="L30" s="758"/>
      <c r="M30" s="759"/>
      <c r="N30" s="173"/>
      <c r="O30" s="684" t="s">
        <v>264</v>
      </c>
      <c r="P30" s="684"/>
      <c r="Q30" s="685"/>
      <c r="R30" s="713"/>
      <c r="S30" s="728"/>
      <c r="T30" s="714"/>
      <c r="U30" s="755" t="s">
        <v>265</v>
      </c>
      <c r="V30" s="719"/>
      <c r="W30" s="719"/>
      <c r="X30" s="719"/>
      <c r="Y30" s="719"/>
      <c r="Z30" s="719"/>
      <c r="AA30" s="719"/>
      <c r="AB30" s="756"/>
      <c r="AC30" s="757"/>
      <c r="AD30" s="758"/>
      <c r="AE30" s="759"/>
      <c r="AF30" s="55"/>
      <c r="AG30" s="684" t="s">
        <v>152</v>
      </c>
      <c r="AH30" s="725"/>
    </row>
    <row r="31" spans="1:34" ht="15" customHeight="1" x14ac:dyDescent="0.15">
      <c r="A31" s="713"/>
      <c r="B31" s="714"/>
      <c r="C31" s="731" t="s">
        <v>542</v>
      </c>
      <c r="D31" s="732"/>
      <c r="E31" s="732"/>
      <c r="F31" s="732"/>
      <c r="G31" s="732"/>
      <c r="H31" s="732"/>
      <c r="I31" s="732"/>
      <c r="J31" s="733"/>
      <c r="K31" s="734"/>
      <c r="L31" s="735"/>
      <c r="M31" s="736"/>
      <c r="N31" s="57"/>
      <c r="O31" s="668" t="s">
        <v>263</v>
      </c>
      <c r="P31" s="668"/>
      <c r="Q31" s="753"/>
      <c r="R31" s="713"/>
      <c r="S31" s="728"/>
      <c r="T31" s="714"/>
      <c r="U31" s="731" t="s">
        <v>542</v>
      </c>
      <c r="V31" s="732"/>
      <c r="W31" s="732"/>
      <c r="X31" s="732"/>
      <c r="Y31" s="732"/>
      <c r="Z31" s="732"/>
      <c r="AA31" s="732"/>
      <c r="AB31" s="733"/>
      <c r="AC31" s="734"/>
      <c r="AD31" s="735"/>
      <c r="AE31" s="736"/>
      <c r="AF31" s="31"/>
      <c r="AG31" s="705" t="s">
        <v>152</v>
      </c>
      <c r="AH31" s="706"/>
    </row>
    <row r="32" spans="1:34" ht="15" customHeight="1" x14ac:dyDescent="0.15">
      <c r="A32" s="713"/>
      <c r="B32" s="714"/>
      <c r="C32" s="731" t="s">
        <v>543</v>
      </c>
      <c r="D32" s="732"/>
      <c r="E32" s="732"/>
      <c r="F32" s="732"/>
      <c r="G32" s="732"/>
      <c r="H32" s="732"/>
      <c r="I32" s="732"/>
      <c r="J32" s="733"/>
      <c r="K32" s="574"/>
      <c r="L32" s="575"/>
      <c r="M32" s="576"/>
      <c r="N32" s="30"/>
      <c r="O32" s="705" t="s">
        <v>149</v>
      </c>
      <c r="P32" s="705"/>
      <c r="Q32" s="753"/>
      <c r="R32" s="713"/>
      <c r="S32" s="728"/>
      <c r="T32" s="714"/>
      <c r="U32" s="731" t="s">
        <v>543</v>
      </c>
      <c r="V32" s="732"/>
      <c r="W32" s="732"/>
      <c r="X32" s="732"/>
      <c r="Y32" s="732"/>
      <c r="Z32" s="732"/>
      <c r="AA32" s="732"/>
      <c r="AB32" s="733"/>
      <c r="AC32" s="574"/>
      <c r="AD32" s="575"/>
      <c r="AE32" s="576"/>
      <c r="AF32" s="32"/>
      <c r="AG32" s="705" t="s">
        <v>152</v>
      </c>
      <c r="AH32" s="706"/>
    </row>
    <row r="33" spans="1:34" ht="15" customHeight="1" x14ac:dyDescent="0.15">
      <c r="A33" s="713"/>
      <c r="B33" s="714"/>
      <c r="C33" s="754" t="s">
        <v>544</v>
      </c>
      <c r="D33" s="690"/>
      <c r="E33" s="690"/>
      <c r="F33" s="690"/>
      <c r="G33" s="690"/>
      <c r="H33" s="690"/>
      <c r="I33" s="690"/>
      <c r="J33" s="690"/>
      <c r="K33" s="16"/>
      <c r="L33" s="16"/>
      <c r="M33" s="16"/>
      <c r="N33" s="16"/>
      <c r="O33" s="18"/>
      <c r="P33" s="18"/>
      <c r="Q33" s="59"/>
      <c r="R33" s="713"/>
      <c r="S33" s="728"/>
      <c r="T33" s="714"/>
      <c r="U33" s="754" t="s">
        <v>544</v>
      </c>
      <c r="V33" s="690"/>
      <c r="W33" s="690"/>
      <c r="X33" s="690"/>
      <c r="Y33" s="690"/>
      <c r="Z33" s="690"/>
      <c r="AA33" s="690"/>
      <c r="AB33" s="690"/>
      <c r="AC33" s="16"/>
      <c r="AD33" s="16"/>
      <c r="AE33" s="16"/>
      <c r="AF33" s="32"/>
      <c r="AG33" s="705"/>
      <c r="AH33" s="706"/>
    </row>
    <row r="34" spans="1:34" ht="15" customHeight="1" x14ac:dyDescent="0.15">
      <c r="A34" s="713"/>
      <c r="B34" s="714"/>
      <c r="C34" s="47"/>
      <c r="D34" s="61" t="s">
        <v>6</v>
      </c>
      <c r="E34" s="573"/>
      <c r="F34" s="573"/>
      <c r="G34" s="573"/>
      <c r="H34" s="573"/>
      <c r="I34" s="61"/>
      <c r="J34" s="61" t="s">
        <v>7</v>
      </c>
      <c r="K34" s="574"/>
      <c r="L34" s="575"/>
      <c r="M34" s="576"/>
      <c r="N34" s="30"/>
      <c r="O34" s="705" t="s">
        <v>149</v>
      </c>
      <c r="P34" s="705"/>
      <c r="Q34" s="753"/>
      <c r="R34" s="713"/>
      <c r="S34" s="728"/>
      <c r="T34" s="714"/>
      <c r="U34" s="47"/>
      <c r="V34" s="61" t="s">
        <v>6</v>
      </c>
      <c r="W34" s="573"/>
      <c r="X34" s="573"/>
      <c r="Y34" s="573"/>
      <c r="Z34" s="573"/>
      <c r="AA34" s="61"/>
      <c r="AB34" s="61" t="s">
        <v>7</v>
      </c>
      <c r="AC34" s="574"/>
      <c r="AD34" s="575"/>
      <c r="AE34" s="576"/>
      <c r="AF34" s="32"/>
      <c r="AG34" s="705" t="s">
        <v>152</v>
      </c>
      <c r="AH34" s="706"/>
    </row>
    <row r="35" spans="1:34" ht="15" customHeight="1" x14ac:dyDescent="0.15">
      <c r="A35" s="713"/>
      <c r="B35" s="714"/>
      <c r="C35" s="171"/>
      <c r="D35" s="61" t="s">
        <v>6</v>
      </c>
      <c r="E35" s="573"/>
      <c r="F35" s="573"/>
      <c r="G35" s="573"/>
      <c r="H35" s="573"/>
      <c r="I35" s="61"/>
      <c r="J35" s="61" t="s">
        <v>7</v>
      </c>
      <c r="K35" s="574"/>
      <c r="L35" s="575"/>
      <c r="M35" s="576"/>
      <c r="N35" s="30"/>
      <c r="O35" s="705" t="s">
        <v>149</v>
      </c>
      <c r="P35" s="705"/>
      <c r="Q35" s="753"/>
      <c r="R35" s="713"/>
      <c r="S35" s="728"/>
      <c r="T35" s="714"/>
      <c r="U35" s="171"/>
      <c r="V35" s="61" t="s">
        <v>6</v>
      </c>
      <c r="W35" s="573"/>
      <c r="X35" s="573"/>
      <c r="Y35" s="573"/>
      <c r="Z35" s="573"/>
      <c r="AA35" s="61"/>
      <c r="AB35" s="61" t="s">
        <v>7</v>
      </c>
      <c r="AC35" s="574"/>
      <c r="AD35" s="575"/>
      <c r="AE35" s="576"/>
      <c r="AF35" s="32"/>
      <c r="AG35" s="705" t="s">
        <v>152</v>
      </c>
      <c r="AH35" s="753"/>
    </row>
    <row r="36" spans="1:34" ht="15" customHeight="1" x14ac:dyDescent="0.15">
      <c r="A36" s="713"/>
      <c r="B36" s="714"/>
      <c r="C36" s="171"/>
      <c r="D36" s="61" t="s">
        <v>6</v>
      </c>
      <c r="E36" s="573"/>
      <c r="F36" s="573"/>
      <c r="G36" s="573"/>
      <c r="H36" s="573"/>
      <c r="I36" s="61"/>
      <c r="J36" s="61" t="s">
        <v>7</v>
      </c>
      <c r="K36" s="574"/>
      <c r="L36" s="575"/>
      <c r="M36" s="576"/>
      <c r="N36" s="30"/>
      <c r="O36" s="705" t="s">
        <v>149</v>
      </c>
      <c r="P36" s="705"/>
      <c r="Q36" s="753"/>
      <c r="R36" s="713"/>
      <c r="S36" s="728"/>
      <c r="T36" s="714"/>
      <c r="U36" s="171"/>
      <c r="V36" s="61" t="s">
        <v>6</v>
      </c>
      <c r="W36" s="573"/>
      <c r="X36" s="573"/>
      <c r="Y36" s="573"/>
      <c r="Z36" s="573"/>
      <c r="AA36" s="61"/>
      <c r="AB36" s="61" t="s">
        <v>7</v>
      </c>
      <c r="AC36" s="574"/>
      <c r="AD36" s="575"/>
      <c r="AE36" s="576"/>
      <c r="AF36" s="16"/>
      <c r="AG36" s="705" t="s">
        <v>152</v>
      </c>
      <c r="AH36" s="753"/>
    </row>
    <row r="37" spans="1:34" ht="15" customHeight="1" x14ac:dyDescent="0.15">
      <c r="A37" s="715"/>
      <c r="B37" s="716"/>
      <c r="C37" s="60" t="s">
        <v>5</v>
      </c>
      <c r="D37" s="61"/>
      <c r="E37" s="573"/>
      <c r="F37" s="573"/>
      <c r="G37" s="573"/>
      <c r="H37" s="573"/>
      <c r="I37" s="61"/>
      <c r="J37" s="61"/>
      <c r="K37" s="760"/>
      <c r="L37" s="760"/>
      <c r="M37" s="760"/>
      <c r="N37" s="62"/>
      <c r="O37" s="730"/>
      <c r="P37" s="730"/>
      <c r="Q37" s="726"/>
      <c r="R37" s="715"/>
      <c r="S37" s="729"/>
      <c r="T37" s="716"/>
      <c r="U37" s="172"/>
      <c r="V37" s="202"/>
      <c r="W37" s="202"/>
      <c r="X37" s="202"/>
      <c r="Y37" s="202"/>
      <c r="Z37" s="202"/>
      <c r="AA37" s="202"/>
      <c r="AB37" s="202"/>
      <c r="AC37" s="201"/>
      <c r="AD37" s="62"/>
      <c r="AE37" s="62"/>
      <c r="AF37" s="62"/>
      <c r="AG37" s="730"/>
      <c r="AH37" s="726"/>
    </row>
    <row r="38" spans="1:34" ht="15" customHeight="1" x14ac:dyDescent="0.15">
      <c r="A38" s="761" t="s">
        <v>153</v>
      </c>
      <c r="B38" s="761"/>
      <c r="C38" s="761"/>
      <c r="D38" s="761"/>
      <c r="E38" s="762"/>
      <c r="F38" s="762"/>
      <c r="G38" s="762"/>
      <c r="H38" s="762"/>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row>
    <row r="39" spans="1:34" ht="12" customHeight="1" x14ac:dyDescent="0.15">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row>
    <row r="40" spans="1:34" ht="15" customHeight="1" x14ac:dyDescent="0.15">
      <c r="A40" s="763" t="s">
        <v>545</v>
      </c>
      <c r="B40" s="764"/>
      <c r="C40" s="764"/>
      <c r="D40" s="765"/>
      <c r="E40" s="772" t="s">
        <v>258</v>
      </c>
      <c r="F40" s="773"/>
      <c r="G40" s="773"/>
      <c r="H40" s="773"/>
      <c r="I40" s="773"/>
      <c r="J40" s="773"/>
      <c r="K40" s="773"/>
      <c r="L40" s="773"/>
      <c r="M40" s="773"/>
      <c r="N40" s="773"/>
      <c r="O40" s="773"/>
      <c r="P40" s="773"/>
      <c r="Q40" s="773"/>
      <c r="R40" s="773"/>
      <c r="S40" s="773"/>
      <c r="T40" s="773"/>
      <c r="U40" s="773"/>
      <c r="V40" s="773"/>
      <c r="W40" s="774"/>
      <c r="X40" s="775" t="s">
        <v>142</v>
      </c>
      <c r="Y40" s="776"/>
      <c r="Z40" s="781" t="s">
        <v>260</v>
      </c>
      <c r="AA40" s="761"/>
      <c r="AB40" s="761"/>
      <c r="AC40" s="761"/>
      <c r="AD40" s="761"/>
      <c r="AE40" s="761"/>
      <c r="AF40" s="761"/>
      <c r="AG40" s="761"/>
      <c r="AH40" s="782"/>
    </row>
    <row r="41" spans="1:34" ht="15" customHeight="1" x14ac:dyDescent="0.15">
      <c r="A41" s="766"/>
      <c r="B41" s="767"/>
      <c r="C41" s="767"/>
      <c r="D41" s="768"/>
      <c r="E41" s="754" t="s">
        <v>285</v>
      </c>
      <c r="F41" s="762"/>
      <c r="G41" s="762"/>
      <c r="H41" s="762"/>
      <c r="I41" s="762"/>
      <c r="J41" s="762"/>
      <c r="K41" s="762"/>
      <c r="L41" s="762"/>
      <c r="M41" s="762"/>
      <c r="N41" s="38"/>
      <c r="O41" s="783"/>
      <c r="P41" s="784"/>
      <c r="Q41" s="784"/>
      <c r="R41" s="784"/>
      <c r="S41" s="784"/>
      <c r="T41" s="784"/>
      <c r="U41" s="785"/>
      <c r="V41" s="705" t="s">
        <v>28</v>
      </c>
      <c r="W41" s="753"/>
      <c r="X41" s="777"/>
      <c r="Y41" s="778"/>
      <c r="Z41" s="65"/>
      <c r="AA41" s="787"/>
      <c r="AB41" s="788"/>
      <c r="AC41" s="788"/>
      <c r="AD41" s="788"/>
      <c r="AE41" s="788"/>
      <c r="AF41" s="789"/>
      <c r="AG41" s="790" t="s">
        <v>28</v>
      </c>
      <c r="AH41" s="791"/>
    </row>
    <row r="42" spans="1:34" ht="15" customHeight="1" x14ac:dyDescent="0.15">
      <c r="A42" s="766"/>
      <c r="B42" s="767"/>
      <c r="C42" s="767"/>
      <c r="D42" s="768"/>
      <c r="E42" s="754" t="s">
        <v>286</v>
      </c>
      <c r="F42" s="690"/>
      <c r="G42" s="690"/>
      <c r="H42" s="690"/>
      <c r="I42" s="690"/>
      <c r="J42" s="690"/>
      <c r="K42" s="690"/>
      <c r="L42" s="690"/>
      <c r="M42" s="690"/>
      <c r="N42" s="31"/>
      <c r="O42" s="783"/>
      <c r="P42" s="784"/>
      <c r="Q42" s="784"/>
      <c r="R42" s="784"/>
      <c r="S42" s="784"/>
      <c r="T42" s="784"/>
      <c r="U42" s="785"/>
      <c r="V42" s="705" t="s">
        <v>28</v>
      </c>
      <c r="W42" s="753"/>
      <c r="X42" s="777"/>
      <c r="Y42" s="778"/>
      <c r="Z42" s="50"/>
      <c r="AA42" s="32"/>
      <c r="AB42" s="32"/>
      <c r="AC42" s="32"/>
      <c r="AD42" s="32"/>
      <c r="AE42" s="32"/>
      <c r="AF42" s="32"/>
      <c r="AG42" s="32"/>
      <c r="AH42" s="58"/>
    </row>
    <row r="43" spans="1:34" ht="15" customHeight="1" x14ac:dyDescent="0.15">
      <c r="A43" s="766"/>
      <c r="B43" s="767"/>
      <c r="C43" s="767"/>
      <c r="D43" s="768"/>
      <c r="E43" s="704" t="s">
        <v>259</v>
      </c>
      <c r="F43" s="668"/>
      <c r="G43" s="668"/>
      <c r="H43" s="668"/>
      <c r="I43" s="668"/>
      <c r="J43" s="668"/>
      <c r="K43" s="668"/>
      <c r="L43" s="668"/>
      <c r="M43" s="668"/>
      <c r="N43" s="31"/>
      <c r="O43" s="783"/>
      <c r="P43" s="784"/>
      <c r="Q43" s="784"/>
      <c r="R43" s="784"/>
      <c r="S43" s="784"/>
      <c r="T43" s="784"/>
      <c r="U43" s="785"/>
      <c r="V43" s="705" t="s">
        <v>28</v>
      </c>
      <c r="W43" s="753"/>
      <c r="X43" s="777"/>
      <c r="Y43" s="778"/>
      <c r="Z43" s="754" t="s">
        <v>261</v>
      </c>
      <c r="AA43" s="762"/>
      <c r="AB43" s="762"/>
      <c r="AC43" s="762"/>
      <c r="AD43" s="762"/>
      <c r="AE43" s="762"/>
      <c r="AF43" s="762"/>
      <c r="AG43" s="762"/>
      <c r="AH43" s="786"/>
    </row>
    <row r="44" spans="1:34" ht="15" customHeight="1" x14ac:dyDescent="0.15">
      <c r="A44" s="766"/>
      <c r="B44" s="767"/>
      <c r="C44" s="767"/>
      <c r="D44" s="768"/>
      <c r="E44" s="66"/>
      <c r="F44" s="36"/>
      <c r="G44" s="36"/>
      <c r="H44" s="36"/>
      <c r="I44" s="36"/>
      <c r="J44" s="36"/>
      <c r="K44" s="36"/>
      <c r="L44" s="36"/>
      <c r="M44" s="36"/>
      <c r="N44" s="36"/>
      <c r="O44" s="36"/>
      <c r="P44" s="36"/>
      <c r="Q44" s="36"/>
      <c r="R44" s="36"/>
      <c r="S44" s="36"/>
      <c r="T44" s="36"/>
      <c r="U44" s="36"/>
      <c r="V44" s="36"/>
      <c r="W44" s="37"/>
      <c r="X44" s="777"/>
      <c r="Y44" s="778"/>
      <c r="Z44" s="65"/>
      <c r="AA44" s="787"/>
      <c r="AB44" s="788"/>
      <c r="AC44" s="788"/>
      <c r="AD44" s="788"/>
      <c r="AE44" s="788"/>
      <c r="AF44" s="789"/>
      <c r="AG44" s="790" t="s">
        <v>28</v>
      </c>
      <c r="AH44" s="791"/>
    </row>
    <row r="45" spans="1:34" ht="15" customHeight="1" x14ac:dyDescent="0.15">
      <c r="A45" s="766"/>
      <c r="B45" s="767"/>
      <c r="C45" s="767"/>
      <c r="D45" s="768"/>
      <c r="E45" s="746" t="s">
        <v>141</v>
      </c>
      <c r="F45" s="670"/>
      <c r="G45" s="670"/>
      <c r="H45" s="670"/>
      <c r="I45" s="670"/>
      <c r="J45" s="670"/>
      <c r="K45" s="670"/>
      <c r="L45" s="670"/>
      <c r="M45" s="670"/>
      <c r="N45" s="670"/>
      <c r="O45" s="670"/>
      <c r="P45" s="670"/>
      <c r="Q45" s="670"/>
      <c r="R45" s="670"/>
      <c r="S45" s="670"/>
      <c r="T45" s="670"/>
      <c r="U45" s="670"/>
      <c r="V45" s="670"/>
      <c r="W45" s="747"/>
      <c r="X45" s="777"/>
      <c r="Y45" s="778"/>
      <c r="Z45" s="50"/>
      <c r="AA45" s="32"/>
      <c r="AB45" s="32"/>
      <c r="AC45" s="32"/>
      <c r="AD45" s="32"/>
      <c r="AE45" s="32"/>
      <c r="AF45" s="32"/>
      <c r="AG45" s="32"/>
      <c r="AH45" s="58"/>
    </row>
    <row r="46" spans="1:34" ht="15" customHeight="1" x14ac:dyDescent="0.15">
      <c r="A46" s="766"/>
      <c r="B46" s="767"/>
      <c r="C46" s="767"/>
      <c r="D46" s="768"/>
      <c r="E46" s="754" t="s">
        <v>287</v>
      </c>
      <c r="F46" s="762"/>
      <c r="G46" s="762"/>
      <c r="H46" s="762"/>
      <c r="I46" s="762"/>
      <c r="J46" s="762"/>
      <c r="K46" s="762"/>
      <c r="L46" s="762"/>
      <c r="M46" s="762"/>
      <c r="N46" s="38"/>
      <c r="O46" s="783"/>
      <c r="P46" s="784"/>
      <c r="Q46" s="784"/>
      <c r="R46" s="784"/>
      <c r="S46" s="784"/>
      <c r="T46" s="784"/>
      <c r="U46" s="785"/>
      <c r="V46" s="705" t="s">
        <v>28</v>
      </c>
      <c r="W46" s="753"/>
      <c r="X46" s="777"/>
      <c r="Y46" s="778"/>
      <c r="Z46" s="754" t="s">
        <v>262</v>
      </c>
      <c r="AA46" s="762"/>
      <c r="AB46" s="762"/>
      <c r="AC46" s="762"/>
      <c r="AD46" s="762"/>
      <c r="AE46" s="762"/>
      <c r="AF46" s="762"/>
      <c r="AG46" s="762"/>
      <c r="AH46" s="786"/>
    </row>
    <row r="47" spans="1:34" ht="15" customHeight="1" x14ac:dyDescent="0.15">
      <c r="A47" s="766"/>
      <c r="B47" s="767"/>
      <c r="C47" s="767"/>
      <c r="D47" s="768"/>
      <c r="E47" s="754" t="s">
        <v>288</v>
      </c>
      <c r="F47" s="762"/>
      <c r="G47" s="762"/>
      <c r="H47" s="762"/>
      <c r="I47" s="762"/>
      <c r="J47" s="762"/>
      <c r="K47" s="762"/>
      <c r="L47" s="762"/>
      <c r="M47" s="762"/>
      <c r="N47" s="31"/>
      <c r="O47" s="783"/>
      <c r="P47" s="784"/>
      <c r="Q47" s="784"/>
      <c r="R47" s="784"/>
      <c r="S47" s="784"/>
      <c r="T47" s="784"/>
      <c r="U47" s="785"/>
      <c r="V47" s="705" t="s">
        <v>28</v>
      </c>
      <c r="W47" s="753"/>
      <c r="X47" s="777"/>
      <c r="Y47" s="778"/>
      <c r="Z47" s="65"/>
      <c r="AA47" s="787"/>
      <c r="AB47" s="788"/>
      <c r="AC47" s="788"/>
      <c r="AD47" s="788"/>
      <c r="AE47" s="788"/>
      <c r="AF47" s="789"/>
      <c r="AG47" s="790" t="s">
        <v>28</v>
      </c>
      <c r="AH47" s="791"/>
    </row>
    <row r="48" spans="1:34" ht="15" customHeight="1" x14ac:dyDescent="0.15">
      <c r="A48" s="766"/>
      <c r="B48" s="767"/>
      <c r="C48" s="767"/>
      <c r="D48" s="768"/>
      <c r="E48" s="704" t="s">
        <v>259</v>
      </c>
      <c r="F48" s="705"/>
      <c r="G48" s="705"/>
      <c r="H48" s="705"/>
      <c r="I48" s="705"/>
      <c r="J48" s="705"/>
      <c r="K48" s="705"/>
      <c r="L48" s="705"/>
      <c r="M48" s="705"/>
      <c r="N48" s="31"/>
      <c r="O48" s="783"/>
      <c r="P48" s="784"/>
      <c r="Q48" s="784"/>
      <c r="R48" s="784"/>
      <c r="S48" s="784"/>
      <c r="T48" s="784"/>
      <c r="U48" s="785"/>
      <c r="V48" s="705" t="s">
        <v>28</v>
      </c>
      <c r="W48" s="753"/>
      <c r="X48" s="777"/>
      <c r="Y48" s="778"/>
      <c r="Z48" s="50"/>
      <c r="AA48" s="32"/>
      <c r="AB48" s="32"/>
      <c r="AC48" s="32"/>
      <c r="AD48" s="32"/>
      <c r="AE48" s="32"/>
      <c r="AF48" s="32"/>
      <c r="AG48" s="32"/>
      <c r="AH48" s="58"/>
    </row>
    <row r="49" spans="1:34" ht="15" customHeight="1" x14ac:dyDescent="0.15">
      <c r="A49" s="769"/>
      <c r="B49" s="770"/>
      <c r="C49" s="770"/>
      <c r="D49" s="771"/>
      <c r="E49" s="50"/>
      <c r="F49" s="32"/>
      <c r="G49" s="67"/>
      <c r="H49" s="67"/>
      <c r="I49" s="67"/>
      <c r="J49" s="67"/>
      <c r="K49" s="67"/>
      <c r="L49" s="67"/>
      <c r="M49" s="67"/>
      <c r="N49" s="67"/>
      <c r="O49" s="67"/>
      <c r="P49" s="67"/>
      <c r="Q49" s="67"/>
      <c r="R49" s="67"/>
      <c r="S49" s="67"/>
      <c r="T49" s="67"/>
      <c r="U49" s="67"/>
      <c r="V49" s="67"/>
      <c r="W49" s="68"/>
      <c r="X49" s="779"/>
      <c r="Y49" s="780"/>
      <c r="Z49" s="69"/>
      <c r="AA49" s="67"/>
      <c r="AB49" s="67"/>
      <c r="AC49" s="67"/>
      <c r="AD49" s="67"/>
      <c r="AE49" s="67"/>
      <c r="AF49" s="67"/>
      <c r="AG49" s="67"/>
      <c r="AH49" s="68"/>
    </row>
    <row r="50" spans="1:34" ht="15" customHeight="1" x14ac:dyDescent="0.15">
      <c r="A50" s="775" t="s">
        <v>144</v>
      </c>
      <c r="B50" s="825"/>
      <c r="C50" s="825"/>
      <c r="D50" s="825"/>
      <c r="E50" s="683" t="s">
        <v>8</v>
      </c>
      <c r="F50" s="684"/>
      <c r="G50" s="63"/>
      <c r="H50" s="720"/>
      <c r="I50" s="720"/>
      <c r="J50" s="823" t="s">
        <v>9</v>
      </c>
      <c r="K50" s="720"/>
      <c r="L50" s="720"/>
      <c r="M50" s="70"/>
      <c r="N50" s="683" t="s">
        <v>118</v>
      </c>
      <c r="O50" s="684"/>
      <c r="P50" s="684"/>
      <c r="Q50" s="63"/>
      <c r="R50" s="684"/>
      <c r="S50" s="684"/>
      <c r="T50" s="684" t="s">
        <v>9</v>
      </c>
      <c r="U50" s="684"/>
      <c r="V50" s="684"/>
      <c r="W50" s="55"/>
      <c r="X50" s="70"/>
      <c r="Y50" s="683" t="s">
        <v>29</v>
      </c>
      <c r="Z50" s="684"/>
      <c r="AA50" s="684"/>
      <c r="AB50" s="55"/>
      <c r="AC50" s="70"/>
      <c r="AD50" s="720"/>
      <c r="AE50" s="720"/>
      <c r="AF50" s="823" t="s">
        <v>9</v>
      </c>
      <c r="AG50" s="803"/>
      <c r="AH50" s="804"/>
    </row>
    <row r="51" spans="1:34" ht="15" customHeight="1" x14ac:dyDescent="0.15">
      <c r="A51" s="779"/>
      <c r="B51" s="826"/>
      <c r="C51" s="826"/>
      <c r="D51" s="826"/>
      <c r="E51" s="751"/>
      <c r="F51" s="730"/>
      <c r="G51" s="34"/>
      <c r="H51" s="722"/>
      <c r="I51" s="722"/>
      <c r="J51" s="824"/>
      <c r="K51" s="722"/>
      <c r="L51" s="722"/>
      <c r="M51" s="34"/>
      <c r="N51" s="751"/>
      <c r="O51" s="730"/>
      <c r="P51" s="730"/>
      <c r="Q51" s="61"/>
      <c r="R51" s="730"/>
      <c r="S51" s="730"/>
      <c r="T51" s="730"/>
      <c r="U51" s="730"/>
      <c r="V51" s="730"/>
      <c r="W51" s="34"/>
      <c r="X51" s="34"/>
      <c r="Y51" s="751"/>
      <c r="Z51" s="730"/>
      <c r="AA51" s="730"/>
      <c r="AB51" s="34"/>
      <c r="AC51" s="34"/>
      <c r="AD51" s="722"/>
      <c r="AE51" s="722"/>
      <c r="AF51" s="824"/>
      <c r="AG51" s="805"/>
      <c r="AH51" s="806"/>
    </row>
    <row r="52" spans="1:34" s="41" customFormat="1" ht="16.5" customHeight="1" x14ac:dyDescent="0.15">
      <c r="A52" s="807" t="s">
        <v>289</v>
      </c>
      <c r="B52" s="808"/>
      <c r="C52" s="808"/>
      <c r="D52" s="808"/>
      <c r="E52" s="809"/>
      <c r="F52" s="809"/>
      <c r="G52" s="808"/>
      <c r="H52" s="808"/>
      <c r="I52" s="808"/>
      <c r="J52" s="808"/>
      <c r="K52" s="808"/>
      <c r="L52" s="808"/>
      <c r="M52" s="808"/>
      <c r="N52" s="808"/>
      <c r="O52" s="808"/>
      <c r="P52" s="808"/>
      <c r="Q52" s="808"/>
      <c r="R52" s="808"/>
      <c r="S52" s="808"/>
      <c r="T52" s="808"/>
      <c r="U52" s="808"/>
      <c r="V52" s="808"/>
      <c r="W52" s="808"/>
      <c r="X52" s="808"/>
      <c r="Y52" s="808"/>
      <c r="Z52" s="808"/>
      <c r="AA52" s="808"/>
      <c r="AB52" s="808"/>
      <c r="AC52" s="808"/>
      <c r="AD52" s="808"/>
      <c r="AE52" s="808"/>
      <c r="AF52" s="808"/>
      <c r="AG52" s="808"/>
      <c r="AH52" s="808"/>
    </row>
    <row r="53" spans="1:34" s="41" customFormat="1" ht="16.5" customHeight="1" x14ac:dyDescent="0.15">
      <c r="A53" s="809"/>
      <c r="B53" s="809"/>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row>
    <row r="54" spans="1:34" s="41" customFormat="1" ht="16.5" customHeight="1" x14ac:dyDescent="0.15">
      <c r="A54" s="810" t="s">
        <v>290</v>
      </c>
      <c r="B54" s="810"/>
      <c r="C54" s="810"/>
      <c r="D54" s="810"/>
      <c r="E54" s="810"/>
      <c r="F54" s="810"/>
      <c r="G54" s="810"/>
      <c r="H54" s="810"/>
      <c r="I54" s="810"/>
      <c r="J54" s="810"/>
      <c r="K54" s="810"/>
      <c r="L54" s="810"/>
      <c r="M54" s="810"/>
      <c r="N54" s="810"/>
      <c r="O54" s="810"/>
      <c r="P54" s="810"/>
      <c r="Q54" s="810"/>
      <c r="R54" s="810"/>
      <c r="S54" s="810"/>
      <c r="T54" s="810"/>
      <c r="U54" s="810"/>
      <c r="V54" s="810"/>
      <c r="W54" s="810"/>
      <c r="X54" s="810"/>
      <c r="Y54" s="810"/>
      <c r="Z54" s="810"/>
      <c r="AA54" s="810"/>
      <c r="AB54" s="810"/>
      <c r="AC54" s="810"/>
      <c r="AD54" s="810"/>
      <c r="AE54" s="810"/>
      <c r="AF54" s="810"/>
      <c r="AG54" s="810"/>
      <c r="AH54" s="810"/>
    </row>
    <row r="55" spans="1:34" s="41" customFormat="1" ht="16.5" customHeight="1" x14ac:dyDescent="0.15">
      <c r="A55" s="810"/>
      <c r="B55" s="810"/>
      <c r="C55" s="810"/>
      <c r="D55" s="810"/>
      <c r="E55" s="810"/>
      <c r="F55" s="810"/>
      <c r="G55" s="810"/>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row>
    <row r="56" spans="1:34" ht="12" customHeight="1" x14ac:dyDescent="0.15">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row>
    <row r="57" spans="1:34" ht="15" customHeight="1" thickBot="1" x14ac:dyDescent="0.2"/>
    <row r="58" spans="1:34" ht="22.5" customHeight="1" thickBot="1" x14ac:dyDescent="0.2">
      <c r="A58" s="811" t="s">
        <v>272</v>
      </c>
      <c r="B58" s="812"/>
      <c r="C58" s="812"/>
      <c r="D58" s="812"/>
      <c r="E58" s="812"/>
      <c r="F58" s="812"/>
      <c r="G58" s="813"/>
    </row>
    <row r="59" spans="1:34" ht="17.25" customHeight="1" x14ac:dyDescent="0.15">
      <c r="A59" s="39"/>
      <c r="B59" s="71"/>
      <c r="C59" s="71"/>
      <c r="D59" s="71"/>
      <c r="E59" s="71"/>
      <c r="F59" s="71"/>
      <c r="G59" s="71"/>
    </row>
    <row r="60" spans="1:34" ht="15" customHeight="1" x14ac:dyDescent="0.15">
      <c r="C60" s="814" t="s">
        <v>73</v>
      </c>
      <c r="D60" s="815"/>
      <c r="E60" s="815"/>
      <c r="F60" s="815"/>
      <c r="G60" s="815"/>
      <c r="H60" s="815"/>
      <c r="I60" s="815"/>
      <c r="J60" s="815"/>
      <c r="K60" s="815"/>
      <c r="L60" s="815"/>
      <c r="M60" s="815"/>
      <c r="N60" s="815"/>
      <c r="O60" s="815"/>
      <c r="P60" s="815"/>
      <c r="Q60" s="815"/>
      <c r="R60" s="815"/>
      <c r="S60" s="815"/>
      <c r="T60" s="815"/>
      <c r="U60" s="815"/>
      <c r="V60" s="815"/>
      <c r="W60" s="815"/>
      <c r="X60" s="815"/>
      <c r="Y60" s="815"/>
      <c r="Z60" s="815"/>
      <c r="AA60" s="815"/>
      <c r="AB60" s="815"/>
      <c r="AC60" s="815"/>
      <c r="AD60" s="816"/>
      <c r="AE60" s="72"/>
    </row>
    <row r="61" spans="1:34" ht="26.25" customHeight="1" x14ac:dyDescent="0.15">
      <c r="C61" s="817"/>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9"/>
      <c r="AE61" s="72"/>
    </row>
    <row r="62" spans="1:34" ht="15.75" customHeight="1" x14ac:dyDescent="0.15">
      <c r="C62" s="820"/>
      <c r="D62" s="821"/>
      <c r="E62" s="821"/>
      <c r="F62" s="821"/>
      <c r="G62" s="821"/>
      <c r="H62" s="821"/>
      <c r="I62" s="821"/>
      <c r="J62" s="821"/>
      <c r="K62" s="821"/>
      <c r="L62" s="821"/>
      <c r="M62" s="821"/>
      <c r="N62" s="821"/>
      <c r="O62" s="821"/>
      <c r="P62" s="821"/>
      <c r="Q62" s="821"/>
      <c r="R62" s="821"/>
      <c r="S62" s="821"/>
      <c r="T62" s="821"/>
      <c r="U62" s="821"/>
      <c r="V62" s="821"/>
      <c r="W62" s="821"/>
      <c r="X62" s="821"/>
      <c r="Y62" s="821"/>
      <c r="Z62" s="821"/>
      <c r="AA62" s="821"/>
      <c r="AB62" s="821"/>
      <c r="AC62" s="821"/>
      <c r="AD62" s="822"/>
      <c r="AE62" s="72"/>
    </row>
    <row r="63" spans="1:34" ht="11.25" customHeight="1" x14ac:dyDescent="0.15"/>
    <row r="64" spans="1:34" ht="15" customHeight="1" x14ac:dyDescent="0.15">
      <c r="A64" s="801" t="s">
        <v>72</v>
      </c>
      <c r="B64" s="801"/>
      <c r="C64" s="801"/>
      <c r="D64" s="801"/>
      <c r="E64" s="801"/>
      <c r="F64" s="801"/>
      <c r="G64" s="801"/>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row>
    <row r="65" spans="1:34" ht="8.25" customHeight="1" x14ac:dyDescent="0.15">
      <c r="A65" s="4"/>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row>
    <row r="66" spans="1:34" ht="12" customHeight="1" x14ac:dyDescent="0.15">
      <c r="A66" s="73" t="s">
        <v>291</v>
      </c>
    </row>
    <row r="67" spans="1:34" ht="15" customHeight="1" x14ac:dyDescent="0.15"/>
    <row r="68" spans="1:34" ht="6.75" customHeight="1" x14ac:dyDescent="0.15"/>
    <row r="69" spans="1:34" s="74" customFormat="1" ht="15" customHeight="1" x14ac:dyDescent="0.15">
      <c r="A69" s="1" t="s">
        <v>241</v>
      </c>
      <c r="G69" s="167"/>
      <c r="H69" s="168"/>
      <c r="I69" s="168"/>
      <c r="J69" s="168"/>
      <c r="K69" s="168"/>
      <c r="L69" s="802"/>
      <c r="M69" s="802"/>
      <c r="N69" s="802"/>
      <c r="O69" s="802"/>
      <c r="P69" s="802"/>
      <c r="Q69" s="802"/>
      <c r="R69" s="802"/>
      <c r="S69" s="802"/>
      <c r="T69" s="802"/>
      <c r="U69" s="802"/>
      <c r="V69" s="802"/>
      <c r="W69" s="802"/>
      <c r="X69" s="802"/>
      <c r="Y69" s="802"/>
    </row>
    <row r="70" spans="1:34" s="74" customFormat="1" ht="15" customHeight="1" x14ac:dyDescent="0.15">
      <c r="A70" s="792" t="s">
        <v>33</v>
      </c>
      <c r="B70" s="449" t="s">
        <v>242</v>
      </c>
      <c r="C70" s="450"/>
      <c r="D70" s="450"/>
      <c r="E70" s="450"/>
      <c r="F70" s="450"/>
      <c r="G70" s="450"/>
      <c r="H70" s="450"/>
      <c r="I70" s="450"/>
      <c r="J70" s="450"/>
      <c r="K70" s="450"/>
      <c r="L70" s="450"/>
      <c r="M70" s="450"/>
      <c r="N70" s="450"/>
      <c r="O70" s="450"/>
      <c r="P70" s="450"/>
      <c r="Q70" s="450"/>
      <c r="R70" s="450"/>
      <c r="S70" s="450"/>
      <c r="T70" s="450"/>
      <c r="U70" s="450"/>
      <c r="V70" s="450"/>
      <c r="W70" s="450"/>
      <c r="X70" s="450"/>
      <c r="Y70" s="450"/>
      <c r="Z70" s="450"/>
      <c r="AA70" s="450"/>
      <c r="AB70" s="450"/>
      <c r="AC70" s="450"/>
      <c r="AD70" s="450"/>
      <c r="AE70" s="450"/>
      <c r="AF70" s="484"/>
      <c r="AG70" s="795"/>
      <c r="AH70" s="796"/>
    </row>
    <row r="71" spans="1:34" s="74" customFormat="1" ht="15" customHeight="1" x14ac:dyDescent="0.15">
      <c r="A71" s="793"/>
      <c r="B71" s="538"/>
      <c r="C71" s="539"/>
      <c r="D71" s="539"/>
      <c r="E71" s="539"/>
      <c r="F71" s="539"/>
      <c r="G71" s="539"/>
      <c r="H71" s="539"/>
      <c r="I71" s="539"/>
      <c r="J71" s="539"/>
      <c r="K71" s="539"/>
      <c r="L71" s="539"/>
      <c r="M71" s="539"/>
      <c r="N71" s="539"/>
      <c r="O71" s="539"/>
      <c r="P71" s="539"/>
      <c r="Q71" s="539"/>
      <c r="R71" s="539"/>
      <c r="S71" s="539"/>
      <c r="T71" s="539"/>
      <c r="U71" s="539"/>
      <c r="V71" s="539"/>
      <c r="W71" s="539"/>
      <c r="X71" s="539"/>
      <c r="Y71" s="539"/>
      <c r="Z71" s="539"/>
      <c r="AA71" s="539"/>
      <c r="AB71" s="539"/>
      <c r="AC71" s="539"/>
      <c r="AD71" s="539"/>
      <c r="AE71" s="539"/>
      <c r="AF71" s="620"/>
      <c r="AG71" s="797"/>
      <c r="AH71" s="798"/>
    </row>
    <row r="72" spans="1:34" s="74" customFormat="1" ht="15" customHeight="1" x14ac:dyDescent="0.15">
      <c r="A72" s="793"/>
      <c r="B72" s="538"/>
      <c r="C72" s="539"/>
      <c r="D72" s="539"/>
      <c r="E72" s="539"/>
      <c r="F72" s="539"/>
      <c r="G72" s="539"/>
      <c r="H72" s="539"/>
      <c r="I72" s="539"/>
      <c r="J72" s="539"/>
      <c r="K72" s="539"/>
      <c r="L72" s="539"/>
      <c r="M72" s="539"/>
      <c r="N72" s="539"/>
      <c r="O72" s="539"/>
      <c r="P72" s="539"/>
      <c r="Q72" s="539"/>
      <c r="R72" s="539"/>
      <c r="S72" s="539"/>
      <c r="T72" s="539"/>
      <c r="U72" s="539"/>
      <c r="V72" s="539"/>
      <c r="W72" s="539"/>
      <c r="X72" s="539"/>
      <c r="Y72" s="539"/>
      <c r="Z72" s="539"/>
      <c r="AA72" s="539"/>
      <c r="AB72" s="539"/>
      <c r="AC72" s="539"/>
      <c r="AD72" s="539"/>
      <c r="AE72" s="539"/>
      <c r="AF72" s="620"/>
      <c r="AG72" s="797"/>
      <c r="AH72" s="798"/>
    </row>
    <row r="73" spans="1:34" s="74" customFormat="1" ht="15" customHeight="1" x14ac:dyDescent="0.15">
      <c r="A73" s="794"/>
      <c r="B73" s="453"/>
      <c r="C73" s="454"/>
      <c r="D73" s="454"/>
      <c r="E73" s="454"/>
      <c r="F73" s="454"/>
      <c r="G73" s="454"/>
      <c r="H73" s="454"/>
      <c r="I73" s="454"/>
      <c r="J73" s="454"/>
      <c r="K73" s="454"/>
      <c r="L73" s="454"/>
      <c r="M73" s="454"/>
      <c r="N73" s="454"/>
      <c r="O73" s="454"/>
      <c r="P73" s="454"/>
      <c r="Q73" s="454"/>
      <c r="R73" s="454"/>
      <c r="S73" s="454"/>
      <c r="T73" s="454"/>
      <c r="U73" s="454"/>
      <c r="V73" s="454"/>
      <c r="W73" s="454"/>
      <c r="X73" s="454"/>
      <c r="Y73" s="454"/>
      <c r="Z73" s="454"/>
      <c r="AA73" s="454"/>
      <c r="AB73" s="454"/>
      <c r="AC73" s="454"/>
      <c r="AD73" s="454"/>
      <c r="AE73" s="454"/>
      <c r="AF73" s="485"/>
      <c r="AG73" s="799"/>
      <c r="AH73" s="800"/>
    </row>
    <row r="74" spans="1:34" s="74" customFormat="1" ht="15" customHeight="1" x14ac:dyDescent="0.15">
      <c r="A74" s="792" t="s">
        <v>13</v>
      </c>
      <c r="B74" s="449" t="s">
        <v>243</v>
      </c>
      <c r="C74" s="450"/>
      <c r="D74" s="450"/>
      <c r="E74" s="450"/>
      <c r="F74" s="450"/>
      <c r="G74" s="450"/>
      <c r="H74" s="450"/>
      <c r="I74" s="450"/>
      <c r="J74" s="450"/>
      <c r="K74" s="450"/>
      <c r="L74" s="450"/>
      <c r="M74" s="450"/>
      <c r="N74" s="450"/>
      <c r="O74" s="450"/>
      <c r="P74" s="450"/>
      <c r="Q74" s="450"/>
      <c r="R74" s="450"/>
      <c r="S74" s="450"/>
      <c r="T74" s="450"/>
      <c r="U74" s="450"/>
      <c r="V74" s="450"/>
      <c r="W74" s="450"/>
      <c r="X74" s="450"/>
      <c r="Y74" s="450"/>
      <c r="Z74" s="450"/>
      <c r="AA74" s="450"/>
      <c r="AB74" s="450"/>
      <c r="AC74" s="450"/>
      <c r="AD74" s="450"/>
      <c r="AE74" s="450"/>
      <c r="AF74" s="484"/>
      <c r="AG74" s="795"/>
      <c r="AH74" s="796"/>
    </row>
    <row r="75" spans="1:34" s="74" customFormat="1" ht="15" customHeight="1" x14ac:dyDescent="0.15">
      <c r="A75" s="793"/>
      <c r="B75" s="538"/>
      <c r="C75" s="539"/>
      <c r="D75" s="539"/>
      <c r="E75" s="539"/>
      <c r="F75" s="539"/>
      <c r="G75" s="539"/>
      <c r="H75" s="539"/>
      <c r="I75" s="539"/>
      <c r="J75" s="539"/>
      <c r="K75" s="539"/>
      <c r="L75" s="539"/>
      <c r="M75" s="539"/>
      <c r="N75" s="539"/>
      <c r="O75" s="539"/>
      <c r="P75" s="539"/>
      <c r="Q75" s="539"/>
      <c r="R75" s="539"/>
      <c r="S75" s="539"/>
      <c r="T75" s="539"/>
      <c r="U75" s="539"/>
      <c r="V75" s="539"/>
      <c r="W75" s="539"/>
      <c r="X75" s="539"/>
      <c r="Y75" s="539"/>
      <c r="Z75" s="539"/>
      <c r="AA75" s="539"/>
      <c r="AB75" s="539"/>
      <c r="AC75" s="539"/>
      <c r="AD75" s="539"/>
      <c r="AE75" s="539"/>
      <c r="AF75" s="620"/>
      <c r="AG75" s="797"/>
      <c r="AH75" s="798"/>
    </row>
    <row r="76" spans="1:34" s="74" customFormat="1" ht="15" customHeight="1" x14ac:dyDescent="0.15">
      <c r="A76" s="794"/>
      <c r="B76" s="453"/>
      <c r="C76" s="454"/>
      <c r="D76" s="454"/>
      <c r="E76" s="454"/>
      <c r="F76" s="454"/>
      <c r="G76" s="454"/>
      <c r="H76" s="454"/>
      <c r="I76" s="454"/>
      <c r="J76" s="454"/>
      <c r="K76" s="454"/>
      <c r="L76" s="454"/>
      <c r="M76" s="454"/>
      <c r="N76" s="454"/>
      <c r="O76" s="454"/>
      <c r="P76" s="454"/>
      <c r="Q76" s="454"/>
      <c r="R76" s="454"/>
      <c r="S76" s="454"/>
      <c r="T76" s="454"/>
      <c r="U76" s="454"/>
      <c r="V76" s="454"/>
      <c r="W76" s="454"/>
      <c r="X76" s="454"/>
      <c r="Y76" s="454"/>
      <c r="Z76" s="454"/>
      <c r="AA76" s="454"/>
      <c r="AB76" s="454"/>
      <c r="AC76" s="454"/>
      <c r="AD76" s="454"/>
      <c r="AE76" s="454"/>
      <c r="AF76" s="485"/>
      <c r="AG76" s="799"/>
      <c r="AH76" s="800"/>
    </row>
    <row r="77" spans="1:34" s="74" customFormat="1" ht="15" customHeight="1" x14ac:dyDescent="0.15">
      <c r="A77" s="792" t="s">
        <v>14</v>
      </c>
      <c r="B77" s="449" t="s">
        <v>266</v>
      </c>
      <c r="C77" s="450"/>
      <c r="D77" s="450"/>
      <c r="E77" s="450"/>
      <c r="F77" s="450"/>
      <c r="G77" s="450"/>
      <c r="H77" s="450"/>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0"/>
      <c r="AF77" s="484"/>
      <c r="AG77" s="795"/>
      <c r="AH77" s="796"/>
    </row>
    <row r="78" spans="1:34" s="74" customFormat="1" ht="15" customHeight="1" x14ac:dyDescent="0.15">
      <c r="A78" s="793"/>
      <c r="B78" s="538"/>
      <c r="C78" s="539"/>
      <c r="D78" s="539"/>
      <c r="E78" s="539"/>
      <c r="F78" s="539"/>
      <c r="G78" s="539"/>
      <c r="H78" s="539"/>
      <c r="I78" s="539"/>
      <c r="J78" s="539"/>
      <c r="K78" s="539"/>
      <c r="L78" s="539"/>
      <c r="M78" s="539"/>
      <c r="N78" s="539"/>
      <c r="O78" s="539"/>
      <c r="P78" s="539"/>
      <c r="Q78" s="539"/>
      <c r="R78" s="539"/>
      <c r="S78" s="539"/>
      <c r="T78" s="539"/>
      <c r="U78" s="539"/>
      <c r="V78" s="539"/>
      <c r="W78" s="539"/>
      <c r="X78" s="539"/>
      <c r="Y78" s="539"/>
      <c r="Z78" s="539"/>
      <c r="AA78" s="539"/>
      <c r="AB78" s="539"/>
      <c r="AC78" s="539"/>
      <c r="AD78" s="539"/>
      <c r="AE78" s="539"/>
      <c r="AF78" s="620"/>
      <c r="AG78" s="797"/>
      <c r="AH78" s="798"/>
    </row>
    <row r="79" spans="1:34" s="74" customFormat="1" ht="15" customHeight="1" x14ac:dyDescent="0.15">
      <c r="A79" s="794"/>
      <c r="B79" s="453"/>
      <c r="C79" s="454"/>
      <c r="D79" s="454"/>
      <c r="E79" s="454"/>
      <c r="F79" s="454"/>
      <c r="G79" s="454"/>
      <c r="H79" s="454"/>
      <c r="I79" s="454"/>
      <c r="J79" s="454"/>
      <c r="K79" s="454"/>
      <c r="L79" s="454"/>
      <c r="M79" s="454"/>
      <c r="N79" s="454"/>
      <c r="O79" s="454"/>
      <c r="P79" s="454"/>
      <c r="Q79" s="454"/>
      <c r="R79" s="454"/>
      <c r="S79" s="454"/>
      <c r="T79" s="454"/>
      <c r="U79" s="454"/>
      <c r="V79" s="454"/>
      <c r="W79" s="454"/>
      <c r="X79" s="454"/>
      <c r="Y79" s="454"/>
      <c r="Z79" s="454"/>
      <c r="AA79" s="454"/>
      <c r="AB79" s="454"/>
      <c r="AC79" s="454"/>
      <c r="AD79" s="454"/>
      <c r="AE79" s="454"/>
      <c r="AF79" s="485"/>
      <c r="AG79" s="799"/>
      <c r="AH79" s="800"/>
    </row>
    <row r="80" spans="1:34" s="74" customFormat="1" ht="15" customHeight="1" x14ac:dyDescent="0.15">
      <c r="A80" s="166"/>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row>
    <row r="81" spans="1:34" s="74" customFormat="1" ht="15" customHeight="1" x14ac:dyDescent="0.15">
      <c r="A81" s="1" t="s">
        <v>244</v>
      </c>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row>
    <row r="82" spans="1:34" s="74" customFormat="1" ht="15" customHeight="1" x14ac:dyDescent="0.15">
      <c r="A82" s="792" t="s">
        <v>245</v>
      </c>
      <c r="B82" s="449" t="s">
        <v>246</v>
      </c>
      <c r="C82" s="450"/>
      <c r="D82" s="450"/>
      <c r="E82" s="450"/>
      <c r="F82" s="450"/>
      <c r="G82" s="450"/>
      <c r="H82" s="450"/>
      <c r="I82" s="450"/>
      <c r="J82" s="450"/>
      <c r="K82" s="450"/>
      <c r="L82" s="450"/>
      <c r="M82" s="450"/>
      <c r="N82" s="450"/>
      <c r="O82" s="450"/>
      <c r="P82" s="450"/>
      <c r="Q82" s="450"/>
      <c r="R82" s="450"/>
      <c r="S82" s="450"/>
      <c r="T82" s="450"/>
      <c r="U82" s="450"/>
      <c r="V82" s="450"/>
      <c r="W82" s="450"/>
      <c r="X82" s="450"/>
      <c r="Y82" s="450"/>
      <c r="Z82" s="450"/>
      <c r="AA82" s="450"/>
      <c r="AB82" s="450"/>
      <c r="AC82" s="450"/>
      <c r="AD82" s="450"/>
      <c r="AE82" s="450"/>
      <c r="AF82" s="484"/>
      <c r="AG82" s="829"/>
      <c r="AH82" s="830"/>
    </row>
    <row r="83" spans="1:34" s="74" customFormat="1" ht="15" customHeight="1" x14ac:dyDescent="0.15">
      <c r="A83" s="794"/>
      <c r="B83" s="453"/>
      <c r="C83" s="454"/>
      <c r="D83" s="454"/>
      <c r="E83" s="454"/>
      <c r="F83" s="454"/>
      <c r="G83" s="454"/>
      <c r="H83" s="454"/>
      <c r="I83" s="454"/>
      <c r="J83" s="454"/>
      <c r="K83" s="454"/>
      <c r="L83" s="454"/>
      <c r="M83" s="454"/>
      <c r="N83" s="454"/>
      <c r="O83" s="454"/>
      <c r="P83" s="454"/>
      <c r="Q83" s="454"/>
      <c r="R83" s="454"/>
      <c r="S83" s="454"/>
      <c r="T83" s="454"/>
      <c r="U83" s="454"/>
      <c r="V83" s="454"/>
      <c r="W83" s="454"/>
      <c r="X83" s="454"/>
      <c r="Y83" s="454"/>
      <c r="Z83" s="454"/>
      <c r="AA83" s="454"/>
      <c r="AB83" s="454"/>
      <c r="AC83" s="454"/>
      <c r="AD83" s="454"/>
      <c r="AE83" s="454"/>
      <c r="AF83" s="485"/>
      <c r="AG83" s="831"/>
      <c r="AH83" s="832"/>
    </row>
    <row r="84" spans="1:34" s="74" customFormat="1" ht="15" customHeight="1" x14ac:dyDescent="0.15">
      <c r="A84" s="80"/>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row>
    <row r="85" spans="1:34" s="74" customFormat="1" ht="15" customHeight="1" x14ac:dyDescent="0.15">
      <c r="A85" s="95" t="s">
        <v>546</v>
      </c>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row>
    <row r="86" spans="1:34" s="74" customFormat="1" ht="15" customHeight="1" x14ac:dyDescent="0.15">
      <c r="A86" s="792" t="s">
        <v>12</v>
      </c>
      <c r="B86" s="449" t="s">
        <v>247</v>
      </c>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0"/>
      <c r="AA86" s="450"/>
      <c r="AB86" s="450"/>
      <c r="AC86" s="450"/>
      <c r="AD86" s="450"/>
      <c r="AE86" s="450"/>
      <c r="AF86" s="484"/>
      <c r="AG86" s="829"/>
      <c r="AH86" s="830"/>
    </row>
    <row r="87" spans="1:34" s="74" customFormat="1" ht="15" customHeight="1" x14ac:dyDescent="0.15">
      <c r="A87" s="794"/>
      <c r="B87" s="453"/>
      <c r="C87" s="454"/>
      <c r="D87" s="454"/>
      <c r="E87" s="454"/>
      <c r="F87" s="454"/>
      <c r="G87" s="454"/>
      <c r="H87" s="454"/>
      <c r="I87" s="454"/>
      <c r="J87" s="454"/>
      <c r="K87" s="454"/>
      <c r="L87" s="454"/>
      <c r="M87" s="454"/>
      <c r="N87" s="454"/>
      <c r="O87" s="454"/>
      <c r="P87" s="454"/>
      <c r="Q87" s="454"/>
      <c r="R87" s="454"/>
      <c r="S87" s="454"/>
      <c r="T87" s="454"/>
      <c r="U87" s="454"/>
      <c r="V87" s="454"/>
      <c r="W87" s="454"/>
      <c r="X87" s="454"/>
      <c r="Y87" s="454"/>
      <c r="Z87" s="454"/>
      <c r="AA87" s="454"/>
      <c r="AB87" s="454"/>
      <c r="AC87" s="454"/>
      <c r="AD87" s="454"/>
      <c r="AE87" s="454"/>
      <c r="AF87" s="485"/>
      <c r="AG87" s="831"/>
      <c r="AH87" s="832"/>
    </row>
    <row r="88" spans="1:34" s="74" customFormat="1" ht="15" customHeight="1" x14ac:dyDescent="0.15">
      <c r="A88" s="80"/>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69"/>
      <c r="AH88" s="169"/>
    </row>
    <row r="89" spans="1:34" s="74" customFormat="1" ht="15" customHeight="1" x14ac:dyDescent="0.15">
      <c r="A89" s="95" t="s">
        <v>547</v>
      </c>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69"/>
      <c r="AH89" s="169"/>
    </row>
    <row r="90" spans="1:34" s="74" customFormat="1" ht="15" customHeight="1" x14ac:dyDescent="0.15">
      <c r="A90" s="827" t="s">
        <v>12</v>
      </c>
      <c r="B90" s="449" t="s">
        <v>248</v>
      </c>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0"/>
      <c r="AA90" s="450"/>
      <c r="AB90" s="450"/>
      <c r="AC90" s="450"/>
      <c r="AD90" s="450"/>
      <c r="AE90" s="450"/>
      <c r="AF90" s="484"/>
      <c r="AG90" s="829"/>
      <c r="AH90" s="830"/>
    </row>
    <row r="91" spans="1:34" ht="15" customHeight="1" x14ac:dyDescent="0.15">
      <c r="A91" s="828"/>
      <c r="B91" s="453"/>
      <c r="C91" s="454"/>
      <c r="D91" s="454"/>
      <c r="E91" s="454"/>
      <c r="F91" s="454"/>
      <c r="G91" s="454"/>
      <c r="H91" s="454"/>
      <c r="I91" s="454"/>
      <c r="J91" s="454"/>
      <c r="K91" s="454"/>
      <c r="L91" s="454"/>
      <c r="M91" s="454"/>
      <c r="N91" s="454"/>
      <c r="O91" s="454"/>
      <c r="P91" s="454"/>
      <c r="Q91" s="454"/>
      <c r="R91" s="454"/>
      <c r="S91" s="454"/>
      <c r="T91" s="454"/>
      <c r="U91" s="454"/>
      <c r="V91" s="454"/>
      <c r="W91" s="454"/>
      <c r="X91" s="454"/>
      <c r="Y91" s="454"/>
      <c r="Z91" s="454"/>
      <c r="AA91" s="454"/>
      <c r="AB91" s="454"/>
      <c r="AC91" s="454"/>
      <c r="AD91" s="454"/>
      <c r="AE91" s="454"/>
      <c r="AF91" s="485"/>
      <c r="AG91" s="831"/>
      <c r="AH91" s="832"/>
    </row>
    <row r="92" spans="1:34" ht="12" customHeight="1" x14ac:dyDescent="0.15">
      <c r="A92" s="78"/>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69"/>
      <c r="AH92" s="169"/>
    </row>
    <row r="93" spans="1:34" ht="12" customHeight="1" x14ac:dyDescent="0.15">
      <c r="A93" s="203" t="s">
        <v>249</v>
      </c>
      <c r="B93" s="12"/>
      <c r="C93" s="12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69"/>
      <c r="AH93" s="169"/>
    </row>
    <row r="94" spans="1:34" ht="14.25" customHeight="1" x14ac:dyDescent="0.15">
      <c r="A94" s="827" t="s">
        <v>12</v>
      </c>
      <c r="B94" s="493" t="s">
        <v>250</v>
      </c>
      <c r="C94" s="475"/>
      <c r="D94" s="475"/>
      <c r="E94" s="475"/>
      <c r="F94" s="475"/>
      <c r="G94" s="475"/>
      <c r="H94" s="475"/>
      <c r="I94" s="475"/>
      <c r="J94" s="475"/>
      <c r="K94" s="475"/>
      <c r="L94" s="475"/>
      <c r="M94" s="475"/>
      <c r="N94" s="475"/>
      <c r="O94" s="475"/>
      <c r="P94" s="475"/>
      <c r="Q94" s="475"/>
      <c r="R94" s="475"/>
      <c r="S94" s="475"/>
      <c r="T94" s="475"/>
      <c r="U94" s="475"/>
      <c r="V94" s="475"/>
      <c r="W94" s="475"/>
      <c r="X94" s="475"/>
      <c r="Y94" s="475"/>
      <c r="Z94" s="475"/>
      <c r="AA94" s="475"/>
      <c r="AB94" s="475"/>
      <c r="AC94" s="475"/>
      <c r="AD94" s="475"/>
      <c r="AE94" s="475"/>
      <c r="AF94" s="476"/>
      <c r="AG94" s="829"/>
      <c r="AH94" s="830"/>
    </row>
    <row r="95" spans="1:34" ht="12" customHeight="1" x14ac:dyDescent="0.15">
      <c r="A95" s="828"/>
      <c r="B95" s="494"/>
      <c r="C95" s="436"/>
      <c r="D95" s="436"/>
      <c r="E95" s="436"/>
      <c r="F95" s="436"/>
      <c r="G95" s="436"/>
      <c r="H95" s="436"/>
      <c r="I95" s="436"/>
      <c r="J95" s="436"/>
      <c r="K95" s="436"/>
      <c r="L95" s="436"/>
      <c r="M95" s="436"/>
      <c r="N95" s="436"/>
      <c r="O95" s="436"/>
      <c r="P95" s="436"/>
      <c r="Q95" s="436"/>
      <c r="R95" s="436"/>
      <c r="S95" s="436"/>
      <c r="T95" s="436"/>
      <c r="U95" s="436"/>
      <c r="V95" s="436"/>
      <c r="W95" s="436"/>
      <c r="X95" s="436"/>
      <c r="Y95" s="436"/>
      <c r="Z95" s="436"/>
      <c r="AA95" s="436"/>
      <c r="AB95" s="436"/>
      <c r="AC95" s="436"/>
      <c r="AD95" s="436"/>
      <c r="AE95" s="436"/>
      <c r="AF95" s="437"/>
      <c r="AG95" s="831"/>
      <c r="AH95" s="832"/>
    </row>
    <row r="96" spans="1:34" ht="12" customHeight="1" x14ac:dyDescent="0.15">
      <c r="A96" s="45"/>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169"/>
      <c r="AH96" s="169"/>
    </row>
    <row r="97" spans="1:34" ht="12" customHeight="1" x14ac:dyDescent="0.15">
      <c r="A97" s="203" t="s">
        <v>548</v>
      </c>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169"/>
      <c r="AH97" s="169"/>
    </row>
    <row r="98" spans="1:34" ht="12" customHeight="1" x14ac:dyDescent="0.15">
      <c r="A98" s="827" t="s">
        <v>12</v>
      </c>
      <c r="B98" s="493" t="s">
        <v>251</v>
      </c>
      <c r="C98" s="475"/>
      <c r="D98" s="475"/>
      <c r="E98" s="475"/>
      <c r="F98" s="475"/>
      <c r="G98" s="475"/>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6"/>
      <c r="AG98" s="829"/>
      <c r="AH98" s="830"/>
    </row>
    <row r="99" spans="1:34" ht="12" customHeight="1" x14ac:dyDescent="0.15">
      <c r="A99" s="828"/>
      <c r="B99" s="494"/>
      <c r="C99" s="436"/>
      <c r="D99" s="436"/>
      <c r="E99" s="436"/>
      <c r="F99" s="436"/>
      <c r="G99" s="436"/>
      <c r="H99" s="436"/>
      <c r="I99" s="436"/>
      <c r="J99" s="436"/>
      <c r="K99" s="436"/>
      <c r="L99" s="436"/>
      <c r="M99" s="436"/>
      <c r="N99" s="436"/>
      <c r="O99" s="436"/>
      <c r="P99" s="436"/>
      <c r="Q99" s="436"/>
      <c r="R99" s="436"/>
      <c r="S99" s="436"/>
      <c r="T99" s="436"/>
      <c r="U99" s="436"/>
      <c r="V99" s="436"/>
      <c r="W99" s="436"/>
      <c r="X99" s="436"/>
      <c r="Y99" s="436"/>
      <c r="Z99" s="436"/>
      <c r="AA99" s="436"/>
      <c r="AB99" s="436"/>
      <c r="AC99" s="436"/>
      <c r="AD99" s="436"/>
      <c r="AE99" s="436"/>
      <c r="AF99" s="437"/>
      <c r="AG99" s="831"/>
      <c r="AH99" s="832"/>
    </row>
    <row r="100" spans="1:34" ht="12" customHeight="1" x14ac:dyDescent="0.15">
      <c r="A100" s="78"/>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169"/>
      <c r="AH100" s="169"/>
    </row>
    <row r="101" spans="1:34" ht="12" customHeight="1" x14ac:dyDescent="0.15">
      <c r="A101" s="203" t="s">
        <v>252</v>
      </c>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169"/>
      <c r="AH101" s="169"/>
    </row>
    <row r="102" spans="1:34" ht="15" customHeight="1" x14ac:dyDescent="0.15">
      <c r="A102" s="848" t="s">
        <v>865</v>
      </c>
      <c r="B102" s="493" t="s">
        <v>253</v>
      </c>
      <c r="C102" s="475"/>
      <c r="D102" s="475"/>
      <c r="E102" s="475"/>
      <c r="F102" s="475"/>
      <c r="G102" s="475"/>
      <c r="H102" s="475"/>
      <c r="I102" s="475"/>
      <c r="J102" s="475"/>
      <c r="K102" s="475"/>
      <c r="L102" s="475"/>
      <c r="M102" s="475"/>
      <c r="N102" s="475"/>
      <c r="O102" s="475"/>
      <c r="P102" s="475"/>
      <c r="Q102" s="475"/>
      <c r="R102" s="475"/>
      <c r="S102" s="475"/>
      <c r="T102" s="475"/>
      <c r="U102" s="475"/>
      <c r="V102" s="475"/>
      <c r="W102" s="475"/>
      <c r="X102" s="475"/>
      <c r="Y102" s="475"/>
      <c r="Z102" s="475"/>
      <c r="AA102" s="475"/>
      <c r="AB102" s="475"/>
      <c r="AC102" s="475"/>
      <c r="AD102" s="475"/>
      <c r="AE102" s="475"/>
      <c r="AF102" s="476"/>
      <c r="AG102" s="795"/>
      <c r="AH102" s="796"/>
    </row>
    <row r="103" spans="1:34" ht="15" customHeight="1" x14ac:dyDescent="0.15">
      <c r="A103" s="849"/>
      <c r="B103" s="494"/>
      <c r="C103" s="436"/>
      <c r="D103" s="436"/>
      <c r="E103" s="436"/>
      <c r="F103" s="436"/>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E103" s="436"/>
      <c r="AF103" s="437"/>
      <c r="AG103" s="799"/>
      <c r="AH103" s="800"/>
    </row>
    <row r="104" spans="1:34" ht="15" customHeight="1" x14ac:dyDescent="0.15">
      <c r="A104" s="45"/>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170"/>
      <c r="AH104" s="170"/>
    </row>
    <row r="105" spans="1:34" ht="15" customHeight="1" x14ac:dyDescent="0.15">
      <c r="A105" s="203" t="s">
        <v>254</v>
      </c>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170"/>
      <c r="AH105" s="170"/>
    </row>
    <row r="106" spans="1:34" ht="15" customHeight="1" x14ac:dyDescent="0.15">
      <c r="A106" s="827" t="s">
        <v>12</v>
      </c>
      <c r="B106" s="493" t="s">
        <v>250</v>
      </c>
      <c r="C106" s="475"/>
      <c r="D106" s="475"/>
      <c r="E106" s="475"/>
      <c r="F106" s="475"/>
      <c r="G106" s="475"/>
      <c r="H106" s="475"/>
      <c r="I106" s="475"/>
      <c r="J106" s="475"/>
      <c r="K106" s="475"/>
      <c r="L106" s="475"/>
      <c r="M106" s="475"/>
      <c r="N106" s="475"/>
      <c r="O106" s="475"/>
      <c r="P106" s="475"/>
      <c r="Q106" s="475"/>
      <c r="R106" s="475"/>
      <c r="S106" s="475"/>
      <c r="T106" s="475"/>
      <c r="U106" s="475"/>
      <c r="V106" s="475"/>
      <c r="W106" s="475"/>
      <c r="X106" s="475"/>
      <c r="Y106" s="475"/>
      <c r="Z106" s="475"/>
      <c r="AA106" s="475"/>
      <c r="AB106" s="475"/>
      <c r="AC106" s="475"/>
      <c r="AD106" s="475"/>
      <c r="AE106" s="475"/>
      <c r="AF106" s="476"/>
      <c r="AG106" s="795"/>
      <c r="AH106" s="796"/>
    </row>
    <row r="107" spans="1:34" ht="15" customHeight="1" x14ac:dyDescent="0.15">
      <c r="A107" s="828"/>
      <c r="B107" s="494"/>
      <c r="C107" s="436"/>
      <c r="D107" s="436"/>
      <c r="E107" s="436"/>
      <c r="F107" s="436"/>
      <c r="G107" s="436"/>
      <c r="H107" s="436"/>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7"/>
      <c r="AG107" s="799"/>
      <c r="AH107" s="800"/>
    </row>
    <row r="108" spans="1:34" ht="15" customHeight="1" x14ac:dyDescent="0.15">
      <c r="A108" s="45"/>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170"/>
      <c r="AH108" s="170"/>
    </row>
    <row r="109" spans="1:34" ht="15" customHeight="1" x14ac:dyDescent="0.15">
      <c r="A109" s="203" t="s">
        <v>255</v>
      </c>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170"/>
      <c r="AH109" s="170"/>
    </row>
    <row r="110" spans="1:34" ht="14.25" customHeight="1" x14ac:dyDescent="0.15">
      <c r="A110" s="827" t="s">
        <v>12</v>
      </c>
      <c r="B110" s="493" t="s">
        <v>250</v>
      </c>
      <c r="C110" s="475"/>
      <c r="D110" s="475"/>
      <c r="E110" s="475"/>
      <c r="F110" s="475"/>
      <c r="G110" s="475"/>
      <c r="H110" s="475"/>
      <c r="I110" s="475"/>
      <c r="J110" s="475"/>
      <c r="K110" s="475"/>
      <c r="L110" s="475"/>
      <c r="M110" s="475"/>
      <c r="N110" s="475"/>
      <c r="O110" s="475"/>
      <c r="P110" s="475"/>
      <c r="Q110" s="475"/>
      <c r="R110" s="475"/>
      <c r="S110" s="475"/>
      <c r="T110" s="475"/>
      <c r="U110" s="475"/>
      <c r="V110" s="475"/>
      <c r="W110" s="475"/>
      <c r="X110" s="475"/>
      <c r="Y110" s="475"/>
      <c r="Z110" s="475"/>
      <c r="AA110" s="475"/>
      <c r="AB110" s="475"/>
      <c r="AC110" s="475"/>
      <c r="AD110" s="475"/>
      <c r="AE110" s="475"/>
      <c r="AF110" s="476"/>
      <c r="AG110" s="829"/>
      <c r="AH110" s="830"/>
    </row>
    <row r="111" spans="1:34" ht="14.25" customHeight="1" x14ac:dyDescent="0.15">
      <c r="A111" s="828"/>
      <c r="B111" s="494"/>
      <c r="C111" s="436"/>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36"/>
      <c r="AE111" s="436"/>
      <c r="AF111" s="437"/>
      <c r="AG111" s="831"/>
      <c r="AH111" s="832"/>
    </row>
    <row r="112" spans="1:34" ht="15" customHeight="1" x14ac:dyDescent="0.15">
      <c r="A112" s="78"/>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169"/>
      <c r="AH112" s="169"/>
    </row>
    <row r="113" spans="1:35" ht="20.25" customHeight="1" thickBot="1" x14ac:dyDescent="0.2"/>
    <row r="114" spans="1:35" s="74" customFormat="1" ht="22.5" customHeight="1" thickBot="1" x14ac:dyDescent="0.2">
      <c r="A114" s="837" t="s">
        <v>138</v>
      </c>
      <c r="B114" s="838"/>
      <c r="C114" s="838"/>
      <c r="D114" s="838"/>
      <c r="E114" s="838"/>
      <c r="F114" s="838"/>
      <c r="G114" s="839"/>
    </row>
    <row r="115" spans="1:35" ht="15" customHeight="1" x14ac:dyDescent="0.15"/>
    <row r="116" spans="1:35" ht="15" customHeight="1" x14ac:dyDescent="0.15">
      <c r="C116" s="814" t="s">
        <v>73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1"/>
      <c r="AE116" s="91"/>
    </row>
    <row r="117" spans="1:35" ht="26.25" customHeight="1" x14ac:dyDescent="0.15">
      <c r="C117" s="842"/>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843"/>
      <c r="Z117" s="843"/>
      <c r="AA117" s="843"/>
      <c r="AB117" s="843"/>
      <c r="AC117" s="843"/>
      <c r="AD117" s="844"/>
      <c r="AE117" s="91"/>
    </row>
    <row r="118" spans="1:35" ht="15.75" customHeight="1" x14ac:dyDescent="0.15">
      <c r="C118" s="845"/>
      <c r="D118" s="846"/>
      <c r="E118" s="846"/>
      <c r="F118" s="846"/>
      <c r="G118" s="846"/>
      <c r="H118" s="846"/>
      <c r="I118" s="846"/>
      <c r="J118" s="846"/>
      <c r="K118" s="846"/>
      <c r="L118" s="846"/>
      <c r="M118" s="846"/>
      <c r="N118" s="846"/>
      <c r="O118" s="846"/>
      <c r="P118" s="846"/>
      <c r="Q118" s="846"/>
      <c r="R118" s="846"/>
      <c r="S118" s="846"/>
      <c r="T118" s="846"/>
      <c r="U118" s="846"/>
      <c r="V118" s="846"/>
      <c r="W118" s="846"/>
      <c r="X118" s="846"/>
      <c r="Y118" s="846"/>
      <c r="Z118" s="846"/>
      <c r="AA118" s="846"/>
      <c r="AB118" s="846"/>
      <c r="AC118" s="846"/>
      <c r="AD118" s="847"/>
      <c r="AE118" s="91"/>
    </row>
    <row r="119" spans="1:35" ht="15.75" customHeight="1" x14ac:dyDescent="0.15">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row>
    <row r="120" spans="1:35" s="41" customFormat="1" ht="15" customHeight="1" x14ac:dyDescent="0.15">
      <c r="A120" s="1" t="s">
        <v>273</v>
      </c>
      <c r="AH120" s="84"/>
    </row>
    <row r="121" spans="1:35" ht="15" customHeight="1" x14ac:dyDescent="0.15">
      <c r="A121" s="442" t="s">
        <v>33</v>
      </c>
      <c r="B121" s="449" t="s">
        <v>292</v>
      </c>
      <c r="C121" s="450"/>
      <c r="D121" s="450"/>
      <c r="E121" s="450"/>
      <c r="F121" s="450"/>
      <c r="G121" s="450"/>
      <c r="H121" s="450"/>
      <c r="I121" s="450"/>
      <c r="J121" s="450"/>
      <c r="K121" s="450"/>
      <c r="L121" s="450"/>
      <c r="M121" s="450"/>
      <c r="N121" s="450"/>
      <c r="O121" s="450"/>
      <c r="P121" s="450"/>
      <c r="Q121" s="450"/>
      <c r="R121" s="450"/>
      <c r="S121" s="450"/>
      <c r="T121" s="450"/>
      <c r="U121" s="450"/>
      <c r="V121" s="450"/>
      <c r="W121" s="450"/>
      <c r="X121" s="450"/>
      <c r="Y121" s="450"/>
      <c r="Z121" s="450"/>
      <c r="AA121" s="450"/>
      <c r="AB121" s="450"/>
      <c r="AC121" s="450"/>
      <c r="AD121" s="450"/>
      <c r="AE121" s="450"/>
      <c r="AF121" s="484"/>
      <c r="AG121" s="524"/>
      <c r="AH121" s="458"/>
      <c r="AI121" s="41"/>
    </row>
    <row r="122" spans="1:35" ht="17.25" customHeight="1" x14ac:dyDescent="0.15">
      <c r="A122" s="443"/>
      <c r="B122" s="453"/>
      <c r="C122" s="454"/>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54"/>
      <c r="AD122" s="454"/>
      <c r="AE122" s="454"/>
      <c r="AF122" s="485"/>
      <c r="AG122" s="544"/>
      <c r="AH122" s="543"/>
    </row>
    <row r="123" spans="1:35" ht="15" customHeight="1" x14ac:dyDescent="0.15">
      <c r="A123" s="442" t="s">
        <v>34</v>
      </c>
      <c r="B123" s="577" t="s">
        <v>137</v>
      </c>
      <c r="C123" s="833"/>
      <c r="D123" s="833"/>
      <c r="E123" s="833"/>
      <c r="F123" s="833"/>
      <c r="G123" s="833"/>
      <c r="H123" s="833"/>
      <c r="I123" s="833"/>
      <c r="J123" s="833"/>
      <c r="K123" s="833"/>
      <c r="L123" s="833"/>
      <c r="M123" s="833"/>
      <c r="N123" s="833"/>
      <c r="O123" s="833"/>
      <c r="P123" s="833"/>
      <c r="Q123" s="833"/>
      <c r="R123" s="833"/>
      <c r="S123" s="833"/>
      <c r="T123" s="833"/>
      <c r="U123" s="833"/>
      <c r="V123" s="833"/>
      <c r="W123" s="833"/>
      <c r="X123" s="833"/>
      <c r="Y123" s="833"/>
      <c r="Z123" s="833"/>
      <c r="AA123" s="833"/>
      <c r="AB123" s="833"/>
      <c r="AC123" s="833"/>
      <c r="AD123" s="833"/>
      <c r="AE123" s="833"/>
      <c r="AF123" s="834"/>
      <c r="AG123" s="524"/>
      <c r="AH123" s="458"/>
    </row>
    <row r="124" spans="1:35" ht="15" customHeight="1" x14ac:dyDescent="0.15">
      <c r="A124" s="443"/>
      <c r="B124" s="580"/>
      <c r="C124" s="835"/>
      <c r="D124" s="835"/>
      <c r="E124" s="835"/>
      <c r="F124" s="835"/>
      <c r="G124" s="835"/>
      <c r="H124" s="835"/>
      <c r="I124" s="835"/>
      <c r="J124" s="835"/>
      <c r="K124" s="835"/>
      <c r="L124" s="835"/>
      <c r="M124" s="835"/>
      <c r="N124" s="835"/>
      <c r="O124" s="835"/>
      <c r="P124" s="835"/>
      <c r="Q124" s="835"/>
      <c r="R124" s="835"/>
      <c r="S124" s="835"/>
      <c r="T124" s="835"/>
      <c r="U124" s="835"/>
      <c r="V124" s="835"/>
      <c r="W124" s="835"/>
      <c r="X124" s="835"/>
      <c r="Y124" s="835"/>
      <c r="Z124" s="835"/>
      <c r="AA124" s="835"/>
      <c r="AB124" s="835"/>
      <c r="AC124" s="835"/>
      <c r="AD124" s="835"/>
      <c r="AE124" s="835"/>
      <c r="AF124" s="836"/>
      <c r="AG124" s="544"/>
      <c r="AH124" s="543"/>
    </row>
    <row r="125" spans="1:35" ht="15" customHeight="1" x14ac:dyDescent="0.15">
      <c r="A125" s="443"/>
      <c r="B125" s="580"/>
      <c r="C125" s="835"/>
      <c r="D125" s="835"/>
      <c r="E125" s="835"/>
      <c r="F125" s="835"/>
      <c r="G125" s="835"/>
      <c r="H125" s="835"/>
      <c r="I125" s="835"/>
      <c r="J125" s="835"/>
      <c r="K125" s="835"/>
      <c r="L125" s="835"/>
      <c r="M125" s="835"/>
      <c r="N125" s="835"/>
      <c r="O125" s="835"/>
      <c r="P125" s="835"/>
      <c r="Q125" s="835"/>
      <c r="R125" s="835"/>
      <c r="S125" s="835"/>
      <c r="T125" s="835"/>
      <c r="U125" s="835"/>
      <c r="V125" s="835"/>
      <c r="W125" s="835"/>
      <c r="X125" s="835"/>
      <c r="Y125" s="835"/>
      <c r="Z125" s="835"/>
      <c r="AA125" s="835"/>
      <c r="AB125" s="835"/>
      <c r="AC125" s="835"/>
      <c r="AD125" s="835"/>
      <c r="AE125" s="835"/>
      <c r="AF125" s="836"/>
      <c r="AG125" s="544"/>
      <c r="AH125" s="543"/>
    </row>
    <row r="126" spans="1:35" ht="9" customHeight="1" x14ac:dyDescent="0.15">
      <c r="A126" s="443"/>
      <c r="B126" s="580"/>
      <c r="C126" s="835"/>
      <c r="D126" s="835"/>
      <c r="E126" s="835"/>
      <c r="F126" s="835"/>
      <c r="G126" s="835"/>
      <c r="H126" s="835"/>
      <c r="I126" s="835"/>
      <c r="J126" s="835"/>
      <c r="K126" s="835"/>
      <c r="L126" s="835"/>
      <c r="M126" s="835"/>
      <c r="N126" s="835"/>
      <c r="O126" s="835"/>
      <c r="P126" s="835"/>
      <c r="Q126" s="835"/>
      <c r="R126" s="835"/>
      <c r="S126" s="835"/>
      <c r="T126" s="835"/>
      <c r="U126" s="835"/>
      <c r="V126" s="835"/>
      <c r="W126" s="835"/>
      <c r="X126" s="835"/>
      <c r="Y126" s="835"/>
      <c r="Z126" s="835"/>
      <c r="AA126" s="835"/>
      <c r="AB126" s="835"/>
      <c r="AC126" s="835"/>
      <c r="AD126" s="835"/>
      <c r="AE126" s="835"/>
      <c r="AF126" s="836"/>
      <c r="AG126" s="544"/>
      <c r="AH126" s="543"/>
    </row>
    <row r="127" spans="1:35" ht="15" customHeight="1" x14ac:dyDescent="0.15">
      <c r="A127" s="442" t="s">
        <v>35</v>
      </c>
      <c r="B127" s="493" t="s">
        <v>224</v>
      </c>
      <c r="C127" s="475"/>
      <c r="D127" s="475"/>
      <c r="E127" s="475"/>
      <c r="F127" s="475"/>
      <c r="G127" s="475"/>
      <c r="H127" s="475"/>
      <c r="I127" s="475"/>
      <c r="J127" s="475"/>
      <c r="K127" s="475"/>
      <c r="L127" s="475"/>
      <c r="M127" s="475"/>
      <c r="N127" s="475"/>
      <c r="O127" s="475"/>
      <c r="P127" s="475"/>
      <c r="Q127" s="475"/>
      <c r="R127" s="475"/>
      <c r="S127" s="475"/>
      <c r="T127" s="475"/>
      <c r="U127" s="475"/>
      <c r="V127" s="475"/>
      <c r="W127" s="475"/>
      <c r="X127" s="475"/>
      <c r="Y127" s="475"/>
      <c r="Z127" s="475"/>
      <c r="AA127" s="475"/>
      <c r="AB127" s="475"/>
      <c r="AC127" s="475"/>
      <c r="AD127" s="475"/>
      <c r="AE127" s="475"/>
      <c r="AF127" s="476"/>
      <c r="AG127" s="524"/>
      <c r="AH127" s="458"/>
    </row>
    <row r="128" spans="1:35" ht="15" customHeight="1" x14ac:dyDescent="0.15">
      <c r="A128" s="444"/>
      <c r="B128" s="494"/>
      <c r="C128" s="436"/>
      <c r="D128" s="436"/>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E128" s="436"/>
      <c r="AF128" s="437"/>
      <c r="AG128" s="459"/>
      <c r="AH128" s="460"/>
    </row>
    <row r="129" spans="1:34" ht="13.5" customHeight="1" x14ac:dyDescent="0.15"/>
    <row r="130" spans="1:34" s="41" customFormat="1" ht="15" customHeight="1" x14ac:dyDescent="0.15">
      <c r="A130" s="1" t="s">
        <v>225</v>
      </c>
      <c r="AH130" s="84"/>
    </row>
    <row r="131" spans="1:34" ht="15" customHeight="1" x14ac:dyDescent="0.15">
      <c r="A131" s="442" t="s">
        <v>33</v>
      </c>
      <c r="B131" s="855" t="s">
        <v>92</v>
      </c>
      <c r="C131" s="856"/>
      <c r="D131" s="856"/>
      <c r="E131" s="856"/>
      <c r="F131" s="856"/>
      <c r="G131" s="856"/>
      <c r="H131" s="856"/>
      <c r="I131" s="856"/>
      <c r="J131" s="856"/>
      <c r="K131" s="856"/>
      <c r="L131" s="856"/>
      <c r="M131" s="856"/>
      <c r="N131" s="856"/>
      <c r="O131" s="856"/>
      <c r="P131" s="856"/>
      <c r="Q131" s="856"/>
      <c r="R131" s="856"/>
      <c r="S131" s="856"/>
      <c r="T131" s="856"/>
      <c r="U131" s="856"/>
      <c r="V131" s="856"/>
      <c r="W131" s="856"/>
      <c r="X131" s="856"/>
      <c r="Y131" s="856"/>
      <c r="Z131" s="856"/>
      <c r="AA131" s="856"/>
      <c r="AB131" s="856"/>
      <c r="AC131" s="856"/>
      <c r="AD131" s="856"/>
      <c r="AE131" s="856"/>
      <c r="AF131" s="857"/>
      <c r="AG131" s="524"/>
      <c r="AH131" s="458"/>
    </row>
    <row r="132" spans="1:34" ht="15" customHeight="1" x14ac:dyDescent="0.15">
      <c r="A132" s="443"/>
      <c r="B132" s="858"/>
      <c r="C132" s="859"/>
      <c r="D132" s="859"/>
      <c r="E132" s="859"/>
      <c r="F132" s="859"/>
      <c r="G132" s="859"/>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60"/>
      <c r="AG132" s="544"/>
      <c r="AH132" s="543"/>
    </row>
    <row r="133" spans="1:34" ht="21" customHeight="1" x14ac:dyDescent="0.15">
      <c r="A133" s="444"/>
      <c r="B133" s="861"/>
      <c r="C133" s="862"/>
      <c r="D133" s="862"/>
      <c r="E133" s="862"/>
      <c r="F133" s="862"/>
      <c r="G133" s="862"/>
      <c r="H133" s="862"/>
      <c r="I133" s="862"/>
      <c r="J133" s="862"/>
      <c r="K133" s="862"/>
      <c r="L133" s="862"/>
      <c r="M133" s="862"/>
      <c r="N133" s="862"/>
      <c r="O133" s="862"/>
      <c r="P133" s="862"/>
      <c r="Q133" s="862"/>
      <c r="R133" s="862"/>
      <c r="S133" s="862"/>
      <c r="T133" s="862"/>
      <c r="U133" s="862"/>
      <c r="V133" s="862"/>
      <c r="W133" s="862"/>
      <c r="X133" s="862"/>
      <c r="Y133" s="862"/>
      <c r="Z133" s="862"/>
      <c r="AA133" s="862"/>
      <c r="AB133" s="862"/>
      <c r="AC133" s="862"/>
      <c r="AD133" s="862"/>
      <c r="AE133" s="862"/>
      <c r="AF133" s="863"/>
      <c r="AG133" s="459"/>
      <c r="AH133" s="460"/>
    </row>
    <row r="134" spans="1:34" ht="15" customHeight="1" x14ac:dyDescent="0.15">
      <c r="A134" s="442" t="s">
        <v>34</v>
      </c>
      <c r="B134" s="493" t="s">
        <v>293</v>
      </c>
      <c r="C134" s="475"/>
      <c r="D134" s="475"/>
      <c r="E134" s="475"/>
      <c r="F134" s="475"/>
      <c r="G134" s="475"/>
      <c r="H134" s="475"/>
      <c r="I134" s="475"/>
      <c r="J134" s="475"/>
      <c r="K134" s="475"/>
      <c r="L134" s="475"/>
      <c r="M134" s="475"/>
      <c r="N134" s="475"/>
      <c r="O134" s="475"/>
      <c r="P134" s="475"/>
      <c r="Q134" s="475"/>
      <c r="R134" s="475"/>
      <c r="S134" s="475"/>
      <c r="T134" s="475"/>
      <c r="U134" s="475"/>
      <c r="V134" s="475"/>
      <c r="W134" s="475"/>
      <c r="X134" s="475"/>
      <c r="Y134" s="475"/>
      <c r="Z134" s="475"/>
      <c r="AA134" s="475"/>
      <c r="AB134" s="475"/>
      <c r="AC134" s="475"/>
      <c r="AD134" s="475"/>
      <c r="AE134" s="475"/>
      <c r="AF134" s="476"/>
      <c r="AG134" s="524"/>
      <c r="AH134" s="458"/>
    </row>
    <row r="135" spans="1:34" ht="15" customHeight="1" x14ac:dyDescent="0.15">
      <c r="A135" s="443"/>
      <c r="B135" s="517"/>
      <c r="C135" s="477"/>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c r="AA135" s="477"/>
      <c r="AB135" s="477"/>
      <c r="AC135" s="477"/>
      <c r="AD135" s="477"/>
      <c r="AE135" s="477"/>
      <c r="AF135" s="478"/>
      <c r="AG135" s="544"/>
      <c r="AH135" s="543"/>
    </row>
    <row r="136" spans="1:34" ht="15" customHeight="1" x14ac:dyDescent="0.15">
      <c r="A136" s="43"/>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row>
    <row r="137" spans="1:34" ht="15" customHeight="1" x14ac:dyDescent="0.15">
      <c r="A137" s="95" t="s">
        <v>274</v>
      </c>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row>
    <row r="138" spans="1:34" ht="15" customHeight="1" x14ac:dyDescent="0.15">
      <c r="A138" s="442" t="s">
        <v>33</v>
      </c>
      <c r="B138" s="475" t="s">
        <v>226</v>
      </c>
      <c r="C138" s="475"/>
      <c r="D138" s="475"/>
      <c r="E138" s="475"/>
      <c r="F138" s="475"/>
      <c r="G138" s="475"/>
      <c r="H138" s="475"/>
      <c r="I138" s="475"/>
      <c r="J138" s="475"/>
      <c r="K138" s="475"/>
      <c r="L138" s="475"/>
      <c r="M138" s="475"/>
      <c r="N138" s="475"/>
      <c r="O138" s="475"/>
      <c r="P138" s="475"/>
      <c r="Q138" s="475"/>
      <c r="R138" s="475"/>
      <c r="S138" s="475"/>
      <c r="T138" s="475"/>
      <c r="U138" s="475"/>
      <c r="V138" s="475"/>
      <c r="W138" s="475"/>
      <c r="X138" s="475"/>
      <c r="Y138" s="475"/>
      <c r="Z138" s="475"/>
      <c r="AA138" s="475"/>
      <c r="AB138" s="475"/>
      <c r="AC138" s="475"/>
      <c r="AD138" s="475"/>
      <c r="AE138" s="475"/>
      <c r="AF138" s="475"/>
      <c r="AG138" s="438"/>
      <c r="AH138" s="439"/>
    </row>
    <row r="139" spans="1:34" ht="18.75" customHeight="1" x14ac:dyDescent="0.15">
      <c r="A139" s="444"/>
      <c r="B139" s="436"/>
      <c r="C139" s="436"/>
      <c r="D139" s="436"/>
      <c r="E139" s="436"/>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E139" s="436"/>
      <c r="AF139" s="436"/>
      <c r="AG139" s="440"/>
      <c r="AH139" s="441"/>
    </row>
    <row r="140" spans="1:34" ht="15" customHeight="1" x14ac:dyDescent="0.15">
      <c r="A140" s="442" t="s">
        <v>34</v>
      </c>
      <c r="B140" s="449" t="s">
        <v>228</v>
      </c>
      <c r="C140" s="450"/>
      <c r="D140" s="450"/>
      <c r="E140" s="450"/>
      <c r="F140" s="450"/>
      <c r="G140" s="450"/>
      <c r="H140" s="450"/>
      <c r="I140" s="450"/>
      <c r="J140" s="450"/>
      <c r="K140" s="450"/>
      <c r="L140" s="450"/>
      <c r="M140" s="450"/>
      <c r="N140" s="450"/>
      <c r="O140" s="450"/>
      <c r="P140" s="450"/>
      <c r="Q140" s="450"/>
      <c r="R140" s="450"/>
      <c r="S140" s="450"/>
      <c r="T140" s="450"/>
      <c r="U140" s="450"/>
      <c r="V140" s="450"/>
      <c r="W140" s="450"/>
      <c r="X140" s="450"/>
      <c r="Y140" s="450"/>
      <c r="Z140" s="450"/>
      <c r="AA140" s="450"/>
      <c r="AB140" s="450"/>
      <c r="AC140" s="450"/>
      <c r="AD140" s="450"/>
      <c r="AE140" s="450"/>
      <c r="AF140" s="484"/>
      <c r="AG140" s="851" t="s">
        <v>139</v>
      </c>
      <c r="AH140" s="852"/>
    </row>
    <row r="141" spans="1:34" ht="18.75" customHeight="1" x14ac:dyDescent="0.15">
      <c r="A141" s="444"/>
      <c r="B141" s="453"/>
      <c r="C141" s="454"/>
      <c r="D141" s="454"/>
      <c r="E141" s="454"/>
      <c r="F141" s="454"/>
      <c r="G141" s="454"/>
      <c r="H141" s="454"/>
      <c r="I141" s="454"/>
      <c r="J141" s="454"/>
      <c r="K141" s="454"/>
      <c r="L141" s="454"/>
      <c r="M141" s="454"/>
      <c r="N141" s="454"/>
      <c r="O141" s="454"/>
      <c r="P141" s="454"/>
      <c r="Q141" s="454"/>
      <c r="R141" s="454"/>
      <c r="S141" s="454"/>
      <c r="T141" s="454"/>
      <c r="U141" s="454"/>
      <c r="V141" s="454"/>
      <c r="W141" s="454"/>
      <c r="X141" s="454"/>
      <c r="Y141" s="454"/>
      <c r="Z141" s="454"/>
      <c r="AA141" s="454"/>
      <c r="AB141" s="454"/>
      <c r="AC141" s="454"/>
      <c r="AD141" s="454"/>
      <c r="AE141" s="454"/>
      <c r="AF141" s="485"/>
      <c r="AG141" s="853"/>
      <c r="AH141" s="854"/>
    </row>
    <row r="142" spans="1:34" ht="15" customHeight="1" x14ac:dyDescent="0.15">
      <c r="A142" s="653" t="s">
        <v>35</v>
      </c>
      <c r="B142" s="641" t="s">
        <v>227</v>
      </c>
      <c r="C142" s="641"/>
      <c r="D142" s="641"/>
      <c r="E142" s="641"/>
      <c r="F142" s="641"/>
      <c r="G142" s="641"/>
      <c r="H142" s="641"/>
      <c r="I142" s="641"/>
      <c r="J142" s="641"/>
      <c r="K142" s="641"/>
      <c r="L142" s="641"/>
      <c r="M142" s="641"/>
      <c r="N142" s="641"/>
      <c r="O142" s="641"/>
      <c r="P142" s="641"/>
      <c r="Q142" s="641"/>
      <c r="R142" s="641"/>
      <c r="S142" s="641"/>
      <c r="T142" s="641"/>
      <c r="U142" s="641"/>
      <c r="V142" s="641"/>
      <c r="W142" s="641"/>
      <c r="X142" s="641"/>
      <c r="Y142" s="641"/>
      <c r="Z142" s="641"/>
      <c r="AA142" s="641"/>
      <c r="AB142" s="641"/>
      <c r="AC142" s="641"/>
      <c r="AD142" s="641"/>
      <c r="AE142" s="641"/>
      <c r="AF142" s="641"/>
      <c r="AG142" s="850" t="s">
        <v>139</v>
      </c>
      <c r="AH142" s="850"/>
    </row>
    <row r="143" spans="1:34" ht="15" customHeight="1" x14ac:dyDescent="0.15">
      <c r="A143" s="653"/>
      <c r="B143" s="641"/>
      <c r="C143" s="641"/>
      <c r="D143" s="641"/>
      <c r="E143" s="641"/>
      <c r="F143" s="641"/>
      <c r="G143" s="641"/>
      <c r="H143" s="641"/>
      <c r="I143" s="641"/>
      <c r="J143" s="641"/>
      <c r="K143" s="641"/>
      <c r="L143" s="641"/>
      <c r="M143" s="641"/>
      <c r="N143" s="641"/>
      <c r="O143" s="641"/>
      <c r="P143" s="641"/>
      <c r="Q143" s="641"/>
      <c r="R143" s="641"/>
      <c r="S143" s="641"/>
      <c r="T143" s="641"/>
      <c r="U143" s="641"/>
      <c r="V143" s="641"/>
      <c r="W143" s="641"/>
      <c r="X143" s="641"/>
      <c r="Y143" s="641"/>
      <c r="Z143" s="641"/>
      <c r="AA143" s="641"/>
      <c r="AB143" s="641"/>
      <c r="AC143" s="641"/>
      <c r="AD143" s="641"/>
      <c r="AE143" s="641"/>
      <c r="AF143" s="641"/>
      <c r="AG143" s="850"/>
      <c r="AH143" s="850"/>
    </row>
    <row r="144" spans="1:34" ht="18.75" customHeight="1" x14ac:dyDescent="0.15">
      <c r="A144" s="653"/>
      <c r="B144" s="641"/>
      <c r="C144" s="641"/>
      <c r="D144" s="641"/>
      <c r="E144" s="641"/>
      <c r="F144" s="641"/>
      <c r="G144" s="641"/>
      <c r="H144" s="641"/>
      <c r="I144" s="641"/>
      <c r="J144" s="641"/>
      <c r="K144" s="641"/>
      <c r="L144" s="641"/>
      <c r="M144" s="641"/>
      <c r="N144" s="641"/>
      <c r="O144" s="641"/>
      <c r="P144" s="641"/>
      <c r="Q144" s="641"/>
      <c r="R144" s="641"/>
      <c r="S144" s="641"/>
      <c r="T144" s="641"/>
      <c r="U144" s="641"/>
      <c r="V144" s="641"/>
      <c r="W144" s="641"/>
      <c r="X144" s="641"/>
      <c r="Y144" s="641"/>
      <c r="Z144" s="641"/>
      <c r="AA144" s="641"/>
      <c r="AB144" s="641"/>
      <c r="AC144" s="641"/>
      <c r="AD144" s="641"/>
      <c r="AE144" s="641"/>
      <c r="AF144" s="641"/>
      <c r="AG144" s="850"/>
      <c r="AH144" s="850"/>
    </row>
    <row r="145" spans="1:34" ht="15" customHeight="1" x14ac:dyDescent="0.15">
      <c r="A145" s="653" t="s">
        <v>36</v>
      </c>
      <c r="B145" s="641" t="s">
        <v>128</v>
      </c>
      <c r="C145" s="641"/>
      <c r="D145" s="641"/>
      <c r="E145" s="641"/>
      <c r="F145" s="641"/>
      <c r="G145" s="641"/>
      <c r="H145" s="641"/>
      <c r="I145" s="641"/>
      <c r="J145" s="641"/>
      <c r="K145" s="641"/>
      <c r="L145" s="641"/>
      <c r="M145" s="641"/>
      <c r="N145" s="641"/>
      <c r="O145" s="641"/>
      <c r="P145" s="641"/>
      <c r="Q145" s="641"/>
      <c r="R145" s="641"/>
      <c r="S145" s="641"/>
      <c r="T145" s="641"/>
      <c r="U145" s="641"/>
      <c r="V145" s="641"/>
      <c r="W145" s="641"/>
      <c r="X145" s="641"/>
      <c r="Y145" s="641"/>
      <c r="Z145" s="641"/>
      <c r="AA145" s="641"/>
      <c r="AB145" s="641"/>
      <c r="AC145" s="641"/>
      <c r="AD145" s="641"/>
      <c r="AE145" s="641"/>
      <c r="AF145" s="641"/>
      <c r="AG145" s="850"/>
      <c r="AH145" s="850"/>
    </row>
    <row r="146" spans="1:34" ht="15" customHeight="1" x14ac:dyDescent="0.15">
      <c r="A146" s="653"/>
      <c r="B146" s="641"/>
      <c r="C146" s="641"/>
      <c r="D146" s="641"/>
      <c r="E146" s="641"/>
      <c r="F146" s="641"/>
      <c r="G146" s="641"/>
      <c r="H146" s="641"/>
      <c r="I146" s="641"/>
      <c r="J146" s="641"/>
      <c r="K146" s="641"/>
      <c r="L146" s="641"/>
      <c r="M146" s="641"/>
      <c r="N146" s="641"/>
      <c r="O146" s="641"/>
      <c r="P146" s="641"/>
      <c r="Q146" s="641"/>
      <c r="R146" s="641"/>
      <c r="S146" s="641"/>
      <c r="T146" s="641"/>
      <c r="U146" s="641"/>
      <c r="V146" s="641"/>
      <c r="W146" s="641"/>
      <c r="X146" s="641"/>
      <c r="Y146" s="641"/>
      <c r="Z146" s="641"/>
      <c r="AA146" s="641"/>
      <c r="AB146" s="641"/>
      <c r="AC146" s="641"/>
      <c r="AD146" s="641"/>
      <c r="AE146" s="641"/>
      <c r="AF146" s="641"/>
      <c r="AG146" s="850"/>
      <c r="AH146" s="850"/>
    </row>
    <row r="147" spans="1:34" ht="18" customHeight="1" x14ac:dyDescent="0.15">
      <c r="A147" s="653"/>
      <c r="B147" s="641"/>
      <c r="C147" s="641"/>
      <c r="D147" s="641"/>
      <c r="E147" s="641"/>
      <c r="F147" s="641"/>
      <c r="G147" s="641"/>
      <c r="H147" s="641"/>
      <c r="I147" s="641"/>
      <c r="J147" s="641"/>
      <c r="K147" s="641"/>
      <c r="L147" s="641"/>
      <c r="M147" s="641"/>
      <c r="N147" s="641"/>
      <c r="O147" s="641"/>
      <c r="P147" s="641"/>
      <c r="Q147" s="641"/>
      <c r="R147" s="641"/>
      <c r="S147" s="641"/>
      <c r="T147" s="641"/>
      <c r="U147" s="641"/>
      <c r="V147" s="641"/>
      <c r="W147" s="641"/>
      <c r="X147" s="641"/>
      <c r="Y147" s="641"/>
      <c r="Z147" s="641"/>
      <c r="AA147" s="641"/>
      <c r="AB147" s="641"/>
      <c r="AC147" s="641"/>
      <c r="AD147" s="641"/>
      <c r="AE147" s="641"/>
      <c r="AF147" s="641"/>
      <c r="AG147" s="850"/>
      <c r="AH147" s="850"/>
    </row>
    <row r="148" spans="1:34" ht="13.5" x14ac:dyDescent="0.15">
      <c r="A148" s="9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78"/>
      <c r="AH148" s="78"/>
    </row>
    <row r="149" spans="1:34" ht="15" customHeight="1" x14ac:dyDescent="0.15">
      <c r="A149" s="867" t="s">
        <v>294</v>
      </c>
      <c r="B149" s="867"/>
      <c r="C149" s="867"/>
      <c r="D149" s="867"/>
      <c r="E149" s="867"/>
      <c r="F149" s="867"/>
      <c r="G149" s="867"/>
      <c r="H149" s="867"/>
      <c r="I149" s="86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78"/>
      <c r="AH149" s="78"/>
    </row>
    <row r="150" spans="1:34" ht="15" customHeight="1" x14ac:dyDescent="0.15">
      <c r="A150" s="442" t="s">
        <v>12</v>
      </c>
      <c r="B150" s="493" t="s">
        <v>267</v>
      </c>
      <c r="C150" s="869"/>
      <c r="D150" s="869"/>
      <c r="E150" s="869"/>
      <c r="F150" s="869"/>
      <c r="G150" s="869"/>
      <c r="H150" s="869"/>
      <c r="I150" s="869"/>
      <c r="J150" s="869"/>
      <c r="K150" s="869"/>
      <c r="L150" s="869"/>
      <c r="M150" s="869"/>
      <c r="N150" s="869"/>
      <c r="O150" s="869"/>
      <c r="P150" s="869"/>
      <c r="Q150" s="869"/>
      <c r="R150" s="869"/>
      <c r="S150" s="869"/>
      <c r="T150" s="869"/>
      <c r="U150" s="869"/>
      <c r="V150" s="869"/>
      <c r="W150" s="869"/>
      <c r="X150" s="869"/>
      <c r="Y150" s="869"/>
      <c r="Z150" s="869"/>
      <c r="AA150" s="869"/>
      <c r="AB150" s="869"/>
      <c r="AC150" s="869"/>
      <c r="AD150" s="869"/>
      <c r="AE150" s="869"/>
      <c r="AF150" s="870"/>
      <c r="AG150" s="851"/>
      <c r="AH150" s="852"/>
    </row>
    <row r="151" spans="1:34" ht="15" customHeight="1" x14ac:dyDescent="0.15">
      <c r="A151" s="443"/>
      <c r="B151" s="517"/>
      <c r="C151" s="871"/>
      <c r="D151" s="871"/>
      <c r="E151" s="871"/>
      <c r="F151" s="871"/>
      <c r="G151" s="871"/>
      <c r="H151" s="871"/>
      <c r="I151" s="871"/>
      <c r="J151" s="871"/>
      <c r="K151" s="871"/>
      <c r="L151" s="871"/>
      <c r="M151" s="871"/>
      <c r="N151" s="871"/>
      <c r="O151" s="871"/>
      <c r="P151" s="871"/>
      <c r="Q151" s="871"/>
      <c r="R151" s="871"/>
      <c r="S151" s="871"/>
      <c r="T151" s="871"/>
      <c r="U151" s="871"/>
      <c r="V151" s="871"/>
      <c r="W151" s="871"/>
      <c r="X151" s="871"/>
      <c r="Y151" s="871"/>
      <c r="Z151" s="871"/>
      <c r="AA151" s="871"/>
      <c r="AB151" s="871"/>
      <c r="AC151" s="871"/>
      <c r="AD151" s="871"/>
      <c r="AE151" s="871"/>
      <c r="AF151" s="872"/>
      <c r="AG151" s="853"/>
      <c r="AH151" s="854"/>
    </row>
    <row r="152" spans="1:34" ht="15" customHeight="1" x14ac:dyDescent="0.15">
      <c r="A152" s="868"/>
      <c r="B152" s="873"/>
      <c r="C152" s="874"/>
      <c r="D152" s="874"/>
      <c r="E152" s="874"/>
      <c r="F152" s="874"/>
      <c r="G152" s="874"/>
      <c r="H152" s="874"/>
      <c r="I152" s="874"/>
      <c r="J152" s="874"/>
      <c r="K152" s="874"/>
      <c r="L152" s="874"/>
      <c r="M152" s="874"/>
      <c r="N152" s="874"/>
      <c r="O152" s="874"/>
      <c r="P152" s="874"/>
      <c r="Q152" s="874"/>
      <c r="R152" s="874"/>
      <c r="S152" s="874"/>
      <c r="T152" s="874"/>
      <c r="U152" s="874"/>
      <c r="V152" s="874"/>
      <c r="W152" s="874"/>
      <c r="X152" s="874"/>
      <c r="Y152" s="874"/>
      <c r="Z152" s="874"/>
      <c r="AA152" s="874"/>
      <c r="AB152" s="874"/>
      <c r="AC152" s="874"/>
      <c r="AD152" s="874"/>
      <c r="AE152" s="874"/>
      <c r="AF152" s="875"/>
      <c r="AG152" s="864"/>
      <c r="AH152" s="865"/>
    </row>
    <row r="153" spans="1:34" ht="15" customHeight="1" x14ac:dyDescent="0.15">
      <c r="A153" s="442" t="s">
        <v>13</v>
      </c>
      <c r="B153" s="493" t="s">
        <v>268</v>
      </c>
      <c r="C153" s="869"/>
      <c r="D153" s="869"/>
      <c r="E153" s="869"/>
      <c r="F153" s="869"/>
      <c r="G153" s="869"/>
      <c r="H153" s="869"/>
      <c r="I153" s="869"/>
      <c r="J153" s="869"/>
      <c r="K153" s="869"/>
      <c r="L153" s="869"/>
      <c r="M153" s="869"/>
      <c r="N153" s="869"/>
      <c r="O153" s="869"/>
      <c r="P153" s="869"/>
      <c r="Q153" s="869"/>
      <c r="R153" s="869"/>
      <c r="S153" s="869"/>
      <c r="T153" s="869"/>
      <c r="U153" s="869"/>
      <c r="V153" s="869"/>
      <c r="W153" s="869"/>
      <c r="X153" s="869"/>
      <c r="Y153" s="869"/>
      <c r="Z153" s="869"/>
      <c r="AA153" s="869"/>
      <c r="AB153" s="869"/>
      <c r="AC153" s="869"/>
      <c r="AD153" s="869"/>
      <c r="AE153" s="869"/>
      <c r="AF153" s="870"/>
      <c r="AG153" s="851"/>
      <c r="AH153" s="852"/>
    </row>
    <row r="154" spans="1:34" ht="15" customHeight="1" x14ac:dyDescent="0.15">
      <c r="A154" s="868"/>
      <c r="B154" s="873"/>
      <c r="C154" s="874"/>
      <c r="D154" s="874"/>
      <c r="E154" s="874"/>
      <c r="F154" s="874"/>
      <c r="G154" s="874"/>
      <c r="H154" s="874"/>
      <c r="I154" s="874"/>
      <c r="J154" s="874"/>
      <c r="K154" s="874"/>
      <c r="L154" s="874"/>
      <c r="M154" s="874"/>
      <c r="N154" s="874"/>
      <c r="O154" s="874"/>
      <c r="P154" s="874"/>
      <c r="Q154" s="874"/>
      <c r="R154" s="874"/>
      <c r="S154" s="874"/>
      <c r="T154" s="874"/>
      <c r="U154" s="874"/>
      <c r="V154" s="874"/>
      <c r="W154" s="874"/>
      <c r="X154" s="874"/>
      <c r="Y154" s="874"/>
      <c r="Z154" s="874"/>
      <c r="AA154" s="874"/>
      <c r="AB154" s="874"/>
      <c r="AC154" s="874"/>
      <c r="AD154" s="874"/>
      <c r="AE154" s="874"/>
      <c r="AF154" s="875"/>
      <c r="AG154" s="864"/>
      <c r="AH154" s="865"/>
    </row>
    <row r="155" spans="1:34" ht="15" customHeight="1" x14ac:dyDescent="0.15">
      <c r="A155" s="442" t="s">
        <v>14</v>
      </c>
      <c r="B155" s="493" t="s">
        <v>549</v>
      </c>
      <c r="C155" s="475"/>
      <c r="D155" s="475"/>
      <c r="E155" s="475"/>
      <c r="F155" s="475"/>
      <c r="G155" s="475"/>
      <c r="H155" s="475"/>
      <c r="I155" s="475"/>
      <c r="J155" s="475"/>
      <c r="K155" s="475"/>
      <c r="L155" s="475"/>
      <c r="M155" s="475"/>
      <c r="N155" s="475"/>
      <c r="O155" s="475"/>
      <c r="P155" s="475"/>
      <c r="Q155" s="475"/>
      <c r="R155" s="475"/>
      <c r="S155" s="475"/>
      <c r="T155" s="475"/>
      <c r="U155" s="475"/>
      <c r="V155" s="475"/>
      <c r="W155" s="475"/>
      <c r="X155" s="475"/>
      <c r="Y155" s="475"/>
      <c r="Z155" s="475"/>
      <c r="AA155" s="475"/>
      <c r="AB155" s="475"/>
      <c r="AC155" s="475"/>
      <c r="AD155" s="475"/>
      <c r="AE155" s="475"/>
      <c r="AF155" s="476"/>
      <c r="AG155" s="851"/>
      <c r="AH155" s="852"/>
    </row>
    <row r="156" spans="1:34" ht="15" customHeight="1" x14ac:dyDescent="0.15">
      <c r="A156" s="443"/>
      <c r="B156" s="517"/>
      <c r="C156" s="477"/>
      <c r="D156" s="477"/>
      <c r="E156" s="477"/>
      <c r="F156" s="477"/>
      <c r="G156" s="477"/>
      <c r="H156" s="477"/>
      <c r="I156" s="477"/>
      <c r="J156" s="477"/>
      <c r="K156" s="477"/>
      <c r="L156" s="477"/>
      <c r="M156" s="477"/>
      <c r="N156" s="477"/>
      <c r="O156" s="477"/>
      <c r="P156" s="477"/>
      <c r="Q156" s="477"/>
      <c r="R156" s="477"/>
      <c r="S156" s="477"/>
      <c r="T156" s="477"/>
      <c r="U156" s="477"/>
      <c r="V156" s="477"/>
      <c r="W156" s="477"/>
      <c r="X156" s="477"/>
      <c r="Y156" s="477"/>
      <c r="Z156" s="477"/>
      <c r="AA156" s="477"/>
      <c r="AB156" s="477"/>
      <c r="AC156" s="477"/>
      <c r="AD156" s="477"/>
      <c r="AE156" s="477"/>
      <c r="AF156" s="478"/>
      <c r="AG156" s="853"/>
      <c r="AH156" s="854"/>
    </row>
    <row r="157" spans="1:34" ht="18" customHeight="1" x14ac:dyDescent="0.15">
      <c r="A157" s="866"/>
      <c r="B157" s="494"/>
      <c r="C157" s="436"/>
      <c r="D157" s="436"/>
      <c r="E157" s="436"/>
      <c r="F157" s="436"/>
      <c r="G157" s="436"/>
      <c r="H157" s="436"/>
      <c r="I157" s="436"/>
      <c r="J157" s="436"/>
      <c r="K157" s="436"/>
      <c r="L157" s="436"/>
      <c r="M157" s="436"/>
      <c r="N157" s="436"/>
      <c r="O157" s="436"/>
      <c r="P157" s="436"/>
      <c r="Q157" s="436"/>
      <c r="R157" s="436"/>
      <c r="S157" s="436"/>
      <c r="T157" s="436"/>
      <c r="U157" s="436"/>
      <c r="V157" s="436"/>
      <c r="W157" s="436"/>
      <c r="X157" s="436"/>
      <c r="Y157" s="436"/>
      <c r="Z157" s="436"/>
      <c r="AA157" s="436"/>
      <c r="AB157" s="436"/>
      <c r="AC157" s="436"/>
      <c r="AD157" s="436"/>
      <c r="AE157" s="436"/>
      <c r="AF157" s="437"/>
      <c r="AG157" s="864"/>
      <c r="AH157" s="865"/>
    </row>
    <row r="158" spans="1:34" ht="15" customHeight="1" x14ac:dyDescent="0.15">
      <c r="A158" s="442" t="s">
        <v>15</v>
      </c>
      <c r="B158" s="493" t="s">
        <v>269</v>
      </c>
      <c r="C158" s="475"/>
      <c r="D158" s="475"/>
      <c r="E158" s="475"/>
      <c r="F158" s="475"/>
      <c r="G158" s="475"/>
      <c r="H158" s="475"/>
      <c r="I158" s="475"/>
      <c r="J158" s="475"/>
      <c r="K158" s="475"/>
      <c r="L158" s="475"/>
      <c r="M158" s="475"/>
      <c r="N158" s="475"/>
      <c r="O158" s="475"/>
      <c r="P158" s="475"/>
      <c r="Q158" s="475"/>
      <c r="R158" s="475"/>
      <c r="S158" s="475"/>
      <c r="T158" s="475"/>
      <c r="U158" s="475"/>
      <c r="V158" s="475"/>
      <c r="W158" s="475"/>
      <c r="X158" s="475"/>
      <c r="Y158" s="475"/>
      <c r="Z158" s="475"/>
      <c r="AA158" s="475"/>
      <c r="AB158" s="475"/>
      <c r="AC158" s="475"/>
      <c r="AD158" s="475"/>
      <c r="AE158" s="475"/>
      <c r="AF158" s="476"/>
      <c r="AG158" s="851"/>
      <c r="AH158" s="852"/>
    </row>
    <row r="159" spans="1:34" ht="15" customHeight="1" x14ac:dyDescent="0.15">
      <c r="A159" s="443"/>
      <c r="B159" s="517"/>
      <c r="C159" s="477"/>
      <c r="D159" s="477"/>
      <c r="E159" s="477"/>
      <c r="F159" s="477"/>
      <c r="G159" s="477"/>
      <c r="H159" s="477"/>
      <c r="I159" s="477"/>
      <c r="J159" s="477"/>
      <c r="K159" s="477"/>
      <c r="L159" s="477"/>
      <c r="M159" s="477"/>
      <c r="N159" s="477"/>
      <c r="O159" s="477"/>
      <c r="P159" s="477"/>
      <c r="Q159" s="477"/>
      <c r="R159" s="477"/>
      <c r="S159" s="477"/>
      <c r="T159" s="477"/>
      <c r="U159" s="477"/>
      <c r="V159" s="477"/>
      <c r="W159" s="477"/>
      <c r="X159" s="477"/>
      <c r="Y159" s="477"/>
      <c r="Z159" s="477"/>
      <c r="AA159" s="477"/>
      <c r="AB159" s="477"/>
      <c r="AC159" s="477"/>
      <c r="AD159" s="477"/>
      <c r="AE159" s="477"/>
      <c r="AF159" s="478"/>
      <c r="AG159" s="853"/>
      <c r="AH159" s="854"/>
    </row>
    <row r="160" spans="1:34" ht="14.25" customHeight="1" x14ac:dyDescent="0.15">
      <c r="A160" s="444"/>
      <c r="B160" s="494"/>
      <c r="C160" s="436"/>
      <c r="D160" s="436"/>
      <c r="E160" s="436"/>
      <c r="F160" s="436"/>
      <c r="G160" s="436"/>
      <c r="H160" s="436"/>
      <c r="I160" s="436"/>
      <c r="J160" s="436"/>
      <c r="K160" s="436"/>
      <c r="L160" s="436"/>
      <c r="M160" s="436"/>
      <c r="N160" s="436"/>
      <c r="O160" s="436"/>
      <c r="P160" s="436"/>
      <c r="Q160" s="436"/>
      <c r="R160" s="436"/>
      <c r="S160" s="436"/>
      <c r="T160" s="436"/>
      <c r="U160" s="436"/>
      <c r="V160" s="436"/>
      <c r="W160" s="436"/>
      <c r="X160" s="436"/>
      <c r="Y160" s="436"/>
      <c r="Z160" s="436"/>
      <c r="AA160" s="436"/>
      <c r="AB160" s="436"/>
      <c r="AC160" s="436"/>
      <c r="AD160" s="436"/>
      <c r="AE160" s="436"/>
      <c r="AF160" s="437"/>
      <c r="AG160" s="864"/>
      <c r="AH160" s="865"/>
    </row>
    <row r="161" spans="1:34" ht="15" customHeight="1" x14ac:dyDescent="0.15">
      <c r="A161" s="442" t="s">
        <v>155</v>
      </c>
      <c r="B161" s="493" t="s">
        <v>270</v>
      </c>
      <c r="C161" s="475"/>
      <c r="D161" s="475"/>
      <c r="E161" s="475"/>
      <c r="F161" s="475"/>
      <c r="G161" s="475"/>
      <c r="H161" s="475"/>
      <c r="I161" s="475"/>
      <c r="J161" s="475"/>
      <c r="K161" s="475"/>
      <c r="L161" s="475"/>
      <c r="M161" s="475"/>
      <c r="N161" s="475"/>
      <c r="O161" s="475"/>
      <c r="P161" s="475"/>
      <c r="Q161" s="475"/>
      <c r="R161" s="475"/>
      <c r="S161" s="475"/>
      <c r="T161" s="475"/>
      <c r="U161" s="475"/>
      <c r="V161" s="475"/>
      <c r="W161" s="475"/>
      <c r="X161" s="475"/>
      <c r="Y161" s="475"/>
      <c r="Z161" s="475"/>
      <c r="AA161" s="475"/>
      <c r="AB161" s="475"/>
      <c r="AC161" s="475"/>
      <c r="AD161" s="475"/>
      <c r="AE161" s="475"/>
      <c r="AF161" s="476"/>
      <c r="AG161" s="851"/>
      <c r="AH161" s="852"/>
    </row>
    <row r="162" spans="1:34" ht="15" customHeight="1" x14ac:dyDescent="0.15">
      <c r="A162" s="443"/>
      <c r="B162" s="517"/>
      <c r="C162" s="477"/>
      <c r="D162" s="477"/>
      <c r="E162" s="477"/>
      <c r="F162" s="477"/>
      <c r="G162" s="477"/>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8"/>
      <c r="AG162" s="853"/>
      <c r="AH162" s="854"/>
    </row>
    <row r="163" spans="1:34" ht="15" customHeight="1" x14ac:dyDescent="0.15">
      <c r="A163" s="443"/>
      <c r="B163" s="517"/>
      <c r="C163" s="477"/>
      <c r="D163" s="477"/>
      <c r="E163" s="477"/>
      <c r="F163" s="477"/>
      <c r="G163" s="477"/>
      <c r="H163" s="477"/>
      <c r="I163" s="477"/>
      <c r="J163" s="477"/>
      <c r="K163" s="477"/>
      <c r="L163" s="477"/>
      <c r="M163" s="477"/>
      <c r="N163" s="477"/>
      <c r="O163" s="477"/>
      <c r="P163" s="477"/>
      <c r="Q163" s="477"/>
      <c r="R163" s="477"/>
      <c r="S163" s="477"/>
      <c r="T163" s="477"/>
      <c r="U163" s="477"/>
      <c r="V163" s="477"/>
      <c r="W163" s="477"/>
      <c r="X163" s="477"/>
      <c r="Y163" s="477"/>
      <c r="Z163" s="477"/>
      <c r="AA163" s="477"/>
      <c r="AB163" s="477"/>
      <c r="AC163" s="477"/>
      <c r="AD163" s="477"/>
      <c r="AE163" s="477"/>
      <c r="AF163" s="478"/>
      <c r="AG163" s="853"/>
      <c r="AH163" s="854"/>
    </row>
    <row r="164" spans="1:34" ht="15" customHeight="1" x14ac:dyDescent="0.15">
      <c r="A164" s="444"/>
      <c r="B164" s="494"/>
      <c r="C164" s="436"/>
      <c r="D164" s="436"/>
      <c r="E164" s="436"/>
      <c r="F164" s="436"/>
      <c r="G164" s="436"/>
      <c r="H164" s="436"/>
      <c r="I164" s="436"/>
      <c r="J164" s="436"/>
      <c r="K164" s="436"/>
      <c r="L164" s="436"/>
      <c r="M164" s="436"/>
      <c r="N164" s="436"/>
      <c r="O164" s="436"/>
      <c r="P164" s="436"/>
      <c r="Q164" s="436"/>
      <c r="R164" s="436"/>
      <c r="S164" s="436"/>
      <c r="T164" s="436"/>
      <c r="U164" s="436"/>
      <c r="V164" s="436"/>
      <c r="W164" s="436"/>
      <c r="X164" s="436"/>
      <c r="Y164" s="436"/>
      <c r="Z164" s="436"/>
      <c r="AA164" s="436"/>
      <c r="AB164" s="436"/>
      <c r="AC164" s="436"/>
      <c r="AD164" s="436"/>
      <c r="AE164" s="436"/>
      <c r="AF164" s="437"/>
      <c r="AG164" s="864"/>
      <c r="AH164" s="865"/>
    </row>
    <row r="165" spans="1:34" ht="15" customHeight="1" x14ac:dyDescent="0.15">
      <c r="A165" s="9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78"/>
      <c r="AH165" s="78"/>
    </row>
    <row r="166" spans="1:34" ht="15" customHeight="1" x14ac:dyDescent="0.15">
      <c r="A166" s="95" t="s">
        <v>275</v>
      </c>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c r="AA166" s="96"/>
      <c r="AB166" s="96"/>
      <c r="AC166" s="96"/>
      <c r="AD166" s="96"/>
      <c r="AE166" s="96"/>
      <c r="AF166" s="96"/>
      <c r="AG166" s="96"/>
      <c r="AH166" s="96"/>
    </row>
    <row r="167" spans="1:34" ht="15" customHeight="1" x14ac:dyDescent="0.15">
      <c r="A167" s="442" t="s">
        <v>33</v>
      </c>
      <c r="B167" s="475" t="s">
        <v>295</v>
      </c>
      <c r="C167" s="475"/>
      <c r="D167" s="475"/>
      <c r="E167" s="475"/>
      <c r="F167" s="475"/>
      <c r="G167" s="475"/>
      <c r="H167" s="475"/>
      <c r="I167" s="475"/>
      <c r="J167" s="475"/>
      <c r="K167" s="475"/>
      <c r="L167" s="475"/>
      <c r="M167" s="475"/>
      <c r="N167" s="475"/>
      <c r="O167" s="475"/>
      <c r="P167" s="475"/>
      <c r="Q167" s="475"/>
      <c r="R167" s="475"/>
      <c r="S167" s="475"/>
      <c r="T167" s="475"/>
      <c r="U167" s="475"/>
      <c r="V167" s="475"/>
      <c r="W167" s="475"/>
      <c r="X167" s="475"/>
      <c r="Y167" s="475"/>
      <c r="Z167" s="475"/>
      <c r="AA167" s="475"/>
      <c r="AB167" s="475"/>
      <c r="AC167" s="475"/>
      <c r="AD167" s="475"/>
      <c r="AE167" s="475"/>
      <c r="AF167" s="475"/>
      <c r="AG167" s="438"/>
      <c r="AH167" s="439"/>
    </row>
    <row r="168" spans="1:34" ht="18" customHeight="1" x14ac:dyDescent="0.15">
      <c r="A168" s="444"/>
      <c r="B168" s="436"/>
      <c r="C168" s="436"/>
      <c r="D168" s="436"/>
      <c r="E168" s="436"/>
      <c r="F168" s="436"/>
      <c r="G168" s="436"/>
      <c r="H168" s="436"/>
      <c r="I168" s="436"/>
      <c r="J168" s="436"/>
      <c r="K168" s="436"/>
      <c r="L168" s="436"/>
      <c r="M168" s="436"/>
      <c r="N168" s="436"/>
      <c r="O168" s="436"/>
      <c r="P168" s="436"/>
      <c r="Q168" s="436"/>
      <c r="R168" s="436"/>
      <c r="S168" s="436"/>
      <c r="T168" s="436"/>
      <c r="U168" s="436"/>
      <c r="V168" s="436"/>
      <c r="W168" s="436"/>
      <c r="X168" s="436"/>
      <c r="Y168" s="436"/>
      <c r="Z168" s="436"/>
      <c r="AA168" s="436"/>
      <c r="AB168" s="436"/>
      <c r="AC168" s="436"/>
      <c r="AD168" s="436"/>
      <c r="AE168" s="436"/>
      <c r="AF168" s="436"/>
      <c r="AG168" s="440"/>
      <c r="AH168" s="441"/>
    </row>
    <row r="169" spans="1:34" ht="15" customHeight="1" x14ac:dyDescent="0.15">
      <c r="A169" s="442" t="s">
        <v>34</v>
      </c>
      <c r="B169" s="449" t="s">
        <v>296</v>
      </c>
      <c r="C169" s="450"/>
      <c r="D169" s="450"/>
      <c r="E169" s="450"/>
      <c r="F169" s="450"/>
      <c r="G169" s="450"/>
      <c r="H169" s="450"/>
      <c r="I169" s="450"/>
      <c r="J169" s="450"/>
      <c r="K169" s="450"/>
      <c r="L169" s="450"/>
      <c r="M169" s="450"/>
      <c r="N169" s="450"/>
      <c r="O169" s="450"/>
      <c r="P169" s="450"/>
      <c r="Q169" s="450"/>
      <c r="R169" s="450"/>
      <c r="S169" s="450"/>
      <c r="T169" s="450"/>
      <c r="U169" s="450"/>
      <c r="V169" s="450"/>
      <c r="W169" s="450"/>
      <c r="X169" s="450"/>
      <c r="Y169" s="450"/>
      <c r="Z169" s="450"/>
      <c r="AA169" s="450"/>
      <c r="AB169" s="450"/>
      <c r="AC169" s="450"/>
      <c r="AD169" s="450"/>
      <c r="AE169" s="450"/>
      <c r="AF169" s="484"/>
      <c r="AG169" s="851" t="s">
        <v>139</v>
      </c>
      <c r="AH169" s="852"/>
    </row>
    <row r="170" spans="1:34" ht="18.75" customHeight="1" x14ac:dyDescent="0.15">
      <c r="A170" s="444"/>
      <c r="B170" s="453"/>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85"/>
      <c r="AG170" s="853"/>
      <c r="AH170" s="854"/>
    </row>
    <row r="171" spans="1:34" ht="15" customHeight="1" x14ac:dyDescent="0.15">
      <c r="A171" s="442" t="s">
        <v>35</v>
      </c>
      <c r="B171" s="449" t="s">
        <v>183</v>
      </c>
      <c r="C171" s="450"/>
      <c r="D171" s="450"/>
      <c r="E171" s="450"/>
      <c r="F171" s="450"/>
      <c r="G171" s="450"/>
      <c r="H171" s="450"/>
      <c r="I171" s="450"/>
      <c r="J171" s="450"/>
      <c r="K171" s="450"/>
      <c r="L171" s="450"/>
      <c r="M171" s="450"/>
      <c r="N171" s="450"/>
      <c r="O171" s="450"/>
      <c r="P171" s="450"/>
      <c r="Q171" s="450"/>
      <c r="R171" s="450"/>
      <c r="S171" s="450"/>
      <c r="T171" s="450"/>
      <c r="U171" s="450"/>
      <c r="V171" s="450"/>
      <c r="W171" s="450"/>
      <c r="X171" s="450"/>
      <c r="Y171" s="450"/>
      <c r="Z171" s="450"/>
      <c r="AA171" s="450"/>
      <c r="AB171" s="450"/>
      <c r="AC171" s="450"/>
      <c r="AD171" s="450"/>
      <c r="AE171" s="450"/>
      <c r="AF171" s="484"/>
      <c r="AG171" s="876" t="s">
        <v>139</v>
      </c>
      <c r="AH171" s="852"/>
    </row>
    <row r="172" spans="1:34" ht="15" customHeight="1" x14ac:dyDescent="0.15">
      <c r="A172" s="444"/>
      <c r="B172" s="453"/>
      <c r="C172" s="454"/>
      <c r="D172" s="454"/>
      <c r="E172" s="454"/>
      <c r="F172" s="454"/>
      <c r="G172" s="454"/>
      <c r="H172" s="454"/>
      <c r="I172" s="454"/>
      <c r="J172" s="454"/>
      <c r="K172" s="454"/>
      <c r="L172" s="454"/>
      <c r="M172" s="454"/>
      <c r="N172" s="454"/>
      <c r="O172" s="454"/>
      <c r="P172" s="454"/>
      <c r="Q172" s="454"/>
      <c r="R172" s="454"/>
      <c r="S172" s="454"/>
      <c r="T172" s="454"/>
      <c r="U172" s="454"/>
      <c r="V172" s="454"/>
      <c r="W172" s="454"/>
      <c r="X172" s="454"/>
      <c r="Y172" s="454"/>
      <c r="Z172" s="454"/>
      <c r="AA172" s="454"/>
      <c r="AB172" s="454"/>
      <c r="AC172" s="454"/>
      <c r="AD172" s="454"/>
      <c r="AE172" s="454"/>
      <c r="AF172" s="485"/>
      <c r="AG172" s="877"/>
      <c r="AH172" s="865"/>
    </row>
    <row r="173" spans="1:34" ht="15" customHeight="1" x14ac:dyDescent="0.15">
      <c r="A173" s="30"/>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71"/>
      <c r="AH173" s="71"/>
    </row>
    <row r="174" spans="1:34" ht="15" customHeight="1" x14ac:dyDescent="0.15">
      <c r="A174" s="95" t="s">
        <v>276</v>
      </c>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71"/>
      <c r="AH174" s="71"/>
    </row>
    <row r="175" spans="1:34" s="41" customFormat="1" ht="15" customHeight="1" x14ac:dyDescent="0.15">
      <c r="A175" s="442" t="s">
        <v>33</v>
      </c>
      <c r="B175" s="449" t="s">
        <v>297</v>
      </c>
      <c r="C175" s="450"/>
      <c r="D175" s="450"/>
      <c r="E175" s="450"/>
      <c r="F175" s="450"/>
      <c r="G175" s="450"/>
      <c r="H175" s="450"/>
      <c r="I175" s="450"/>
      <c r="J175" s="450"/>
      <c r="K175" s="450"/>
      <c r="L175" s="450"/>
      <c r="M175" s="450"/>
      <c r="N175" s="450"/>
      <c r="O175" s="450"/>
      <c r="P175" s="450"/>
      <c r="Q175" s="450"/>
      <c r="R175" s="450"/>
      <c r="S175" s="450"/>
      <c r="T175" s="450"/>
      <c r="U175" s="450"/>
      <c r="V175" s="450"/>
      <c r="W175" s="450"/>
      <c r="X175" s="450"/>
      <c r="Y175" s="450"/>
      <c r="Z175" s="450"/>
      <c r="AA175" s="450"/>
      <c r="AB175" s="450"/>
      <c r="AC175" s="450"/>
      <c r="AD175" s="450"/>
      <c r="AE175" s="450"/>
      <c r="AF175" s="484"/>
      <c r="AG175" s="657"/>
      <c r="AH175" s="657"/>
    </row>
    <row r="176" spans="1:34" s="41" customFormat="1" ht="15" customHeight="1" x14ac:dyDescent="0.15">
      <c r="A176" s="444"/>
      <c r="B176" s="453"/>
      <c r="C176" s="454"/>
      <c r="D176" s="454"/>
      <c r="E176" s="454"/>
      <c r="F176" s="454"/>
      <c r="G176" s="454"/>
      <c r="H176" s="454"/>
      <c r="I176" s="454"/>
      <c r="J176" s="454"/>
      <c r="K176" s="454"/>
      <c r="L176" s="454"/>
      <c r="M176" s="454"/>
      <c r="N176" s="454"/>
      <c r="O176" s="454"/>
      <c r="P176" s="454"/>
      <c r="Q176" s="454"/>
      <c r="R176" s="454"/>
      <c r="S176" s="454"/>
      <c r="T176" s="454"/>
      <c r="U176" s="454"/>
      <c r="V176" s="454"/>
      <c r="W176" s="454"/>
      <c r="X176" s="454"/>
      <c r="Y176" s="454"/>
      <c r="Z176" s="454"/>
      <c r="AA176" s="454"/>
      <c r="AB176" s="454"/>
      <c r="AC176" s="454"/>
      <c r="AD176" s="454"/>
      <c r="AE176" s="454"/>
      <c r="AF176" s="485"/>
      <c r="AG176" s="657"/>
      <c r="AH176" s="657"/>
    </row>
    <row r="177" spans="1:34" s="41" customFormat="1" ht="15" customHeight="1" x14ac:dyDescent="0.15">
      <c r="A177" s="442" t="s">
        <v>34</v>
      </c>
      <c r="B177" s="493" t="s">
        <v>75</v>
      </c>
      <c r="C177" s="475"/>
      <c r="D177" s="475"/>
      <c r="E177" s="475"/>
      <c r="F177" s="475"/>
      <c r="G177" s="475"/>
      <c r="H177" s="475"/>
      <c r="I177" s="475"/>
      <c r="J177" s="475"/>
      <c r="K177" s="475"/>
      <c r="L177" s="475"/>
      <c r="M177" s="475"/>
      <c r="N177" s="475"/>
      <c r="O177" s="475"/>
      <c r="P177" s="475"/>
      <c r="Q177" s="475"/>
      <c r="R177" s="475"/>
      <c r="S177" s="475"/>
      <c r="T177" s="475"/>
      <c r="U177" s="475"/>
      <c r="V177" s="475"/>
      <c r="W177" s="475"/>
      <c r="X177" s="475"/>
      <c r="Y177" s="475"/>
      <c r="Z177" s="475"/>
      <c r="AA177" s="475"/>
      <c r="AB177" s="475"/>
      <c r="AC177" s="475"/>
      <c r="AD177" s="475"/>
      <c r="AE177" s="475"/>
      <c r="AF177" s="476"/>
      <c r="AG177" s="657"/>
      <c r="AH177" s="657"/>
    </row>
    <row r="178" spans="1:34" s="41" customFormat="1" ht="15" customHeight="1" x14ac:dyDescent="0.15">
      <c r="A178" s="444"/>
      <c r="B178" s="494"/>
      <c r="C178" s="436"/>
      <c r="D178" s="436"/>
      <c r="E178" s="436"/>
      <c r="F178" s="436"/>
      <c r="G178" s="436"/>
      <c r="H178" s="436"/>
      <c r="I178" s="436"/>
      <c r="J178" s="436"/>
      <c r="K178" s="436"/>
      <c r="L178" s="436"/>
      <c r="M178" s="436"/>
      <c r="N178" s="436"/>
      <c r="O178" s="436"/>
      <c r="P178" s="436"/>
      <c r="Q178" s="436"/>
      <c r="R178" s="436"/>
      <c r="S178" s="436"/>
      <c r="T178" s="436"/>
      <c r="U178" s="436"/>
      <c r="V178" s="436"/>
      <c r="W178" s="436"/>
      <c r="X178" s="436"/>
      <c r="Y178" s="436"/>
      <c r="Z178" s="436"/>
      <c r="AA178" s="436"/>
      <c r="AB178" s="436"/>
      <c r="AC178" s="436"/>
      <c r="AD178" s="436"/>
      <c r="AE178" s="436"/>
      <c r="AF178" s="437"/>
      <c r="AG178" s="657"/>
      <c r="AH178" s="657"/>
    </row>
    <row r="179" spans="1:34" ht="15" customHeight="1" x14ac:dyDescent="0.15">
      <c r="A179" s="442" t="s">
        <v>35</v>
      </c>
      <c r="B179" s="577" t="s">
        <v>19</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9"/>
      <c r="AG179" s="457"/>
      <c r="AH179" s="458"/>
    </row>
    <row r="180" spans="1:34" ht="15" customHeight="1" x14ac:dyDescent="0.15">
      <c r="A180" s="443"/>
      <c r="B180" s="580"/>
      <c r="C180" s="581"/>
      <c r="D180" s="581"/>
      <c r="E180" s="581"/>
      <c r="F180" s="581"/>
      <c r="G180" s="581"/>
      <c r="H180" s="581"/>
      <c r="I180" s="581"/>
      <c r="J180" s="581"/>
      <c r="K180" s="581"/>
      <c r="L180" s="581"/>
      <c r="M180" s="581"/>
      <c r="N180" s="581"/>
      <c r="O180" s="581"/>
      <c r="P180" s="581"/>
      <c r="Q180" s="581"/>
      <c r="R180" s="581"/>
      <c r="S180" s="581"/>
      <c r="T180" s="581"/>
      <c r="U180" s="581"/>
      <c r="V180" s="581"/>
      <c r="W180" s="581"/>
      <c r="X180" s="581"/>
      <c r="Y180" s="581"/>
      <c r="Z180" s="581"/>
      <c r="AA180" s="581"/>
      <c r="AB180" s="581"/>
      <c r="AC180" s="581"/>
      <c r="AD180" s="581"/>
      <c r="AE180" s="581"/>
      <c r="AF180" s="582"/>
      <c r="AG180" s="542"/>
      <c r="AH180" s="543"/>
    </row>
    <row r="181" spans="1:34" ht="15" customHeight="1" x14ac:dyDescent="0.15">
      <c r="A181" s="443"/>
      <c r="B181" s="580"/>
      <c r="C181" s="581"/>
      <c r="D181" s="581"/>
      <c r="E181" s="581"/>
      <c r="F181" s="581"/>
      <c r="G181" s="581"/>
      <c r="H181" s="581"/>
      <c r="I181" s="581"/>
      <c r="J181" s="581"/>
      <c r="K181" s="581"/>
      <c r="L181" s="581"/>
      <c r="M181" s="581"/>
      <c r="N181" s="581"/>
      <c r="O181" s="581"/>
      <c r="P181" s="581"/>
      <c r="Q181" s="581"/>
      <c r="R181" s="581"/>
      <c r="S181" s="581"/>
      <c r="T181" s="581"/>
      <c r="U181" s="581"/>
      <c r="V181" s="581"/>
      <c r="W181" s="581"/>
      <c r="X181" s="581"/>
      <c r="Y181" s="581"/>
      <c r="Z181" s="581"/>
      <c r="AA181" s="581"/>
      <c r="AB181" s="581"/>
      <c r="AC181" s="581"/>
      <c r="AD181" s="581"/>
      <c r="AE181" s="581"/>
      <c r="AF181" s="582"/>
      <c r="AG181" s="542"/>
      <c r="AH181" s="543"/>
    </row>
    <row r="182" spans="1:34" ht="15" customHeight="1" x14ac:dyDescent="0.15">
      <c r="A182" s="444"/>
      <c r="B182" s="583"/>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5"/>
      <c r="AG182" s="459"/>
      <c r="AH182" s="460"/>
    </row>
    <row r="183" spans="1:34" ht="15" customHeight="1" x14ac:dyDescent="0.15">
      <c r="A183" s="442" t="s">
        <v>15</v>
      </c>
      <c r="B183" s="449" t="s">
        <v>298</v>
      </c>
      <c r="C183" s="450"/>
      <c r="D183" s="450"/>
      <c r="E183" s="450"/>
      <c r="F183" s="450"/>
      <c r="G183" s="450"/>
      <c r="H183" s="450"/>
      <c r="I183" s="450"/>
      <c r="J183" s="450"/>
      <c r="K183" s="450"/>
      <c r="L183" s="450"/>
      <c r="M183" s="450"/>
      <c r="N183" s="450"/>
      <c r="O183" s="450"/>
      <c r="P183" s="450"/>
      <c r="Q183" s="450"/>
      <c r="R183" s="450"/>
      <c r="S183" s="450"/>
      <c r="T183" s="450"/>
      <c r="U183" s="450"/>
      <c r="V183" s="450"/>
      <c r="W183" s="450"/>
      <c r="X183" s="450"/>
      <c r="Y183" s="450"/>
      <c r="Z183" s="450"/>
      <c r="AA183" s="450"/>
      <c r="AB183" s="450"/>
      <c r="AC183" s="450"/>
      <c r="AD183" s="450"/>
      <c r="AE183" s="450"/>
      <c r="AF183" s="484"/>
      <c r="AG183" s="457"/>
      <c r="AH183" s="495"/>
    </row>
    <row r="184" spans="1:34" ht="15" customHeight="1" x14ac:dyDescent="0.15">
      <c r="A184" s="444"/>
      <c r="B184" s="453"/>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85"/>
      <c r="AG184" s="496"/>
      <c r="AH184" s="497"/>
    </row>
    <row r="185" spans="1:34" ht="15" customHeight="1" x14ac:dyDescent="0.15">
      <c r="A185" s="442" t="s">
        <v>155</v>
      </c>
      <c r="B185" s="449" t="s">
        <v>299</v>
      </c>
      <c r="C185" s="450"/>
      <c r="D185" s="450"/>
      <c r="E185" s="450"/>
      <c r="F185" s="450"/>
      <c r="G185" s="450"/>
      <c r="H185" s="450"/>
      <c r="I185" s="450"/>
      <c r="J185" s="450"/>
      <c r="K185" s="450"/>
      <c r="L185" s="450"/>
      <c r="M185" s="450"/>
      <c r="N185" s="450"/>
      <c r="O185" s="450"/>
      <c r="P185" s="450"/>
      <c r="Q185" s="450"/>
      <c r="R185" s="450"/>
      <c r="S185" s="450"/>
      <c r="T185" s="450"/>
      <c r="U185" s="450"/>
      <c r="V185" s="450"/>
      <c r="W185" s="450"/>
      <c r="X185" s="450"/>
      <c r="Y185" s="450"/>
      <c r="Z185" s="450"/>
      <c r="AA185" s="450"/>
      <c r="AB185" s="450"/>
      <c r="AC185" s="450"/>
      <c r="AD185" s="450"/>
      <c r="AE185" s="450"/>
      <c r="AF185" s="484"/>
      <c r="AG185" s="457"/>
      <c r="AH185" s="458"/>
    </row>
    <row r="186" spans="1:34" ht="10.5" customHeight="1" x14ac:dyDescent="0.15">
      <c r="A186" s="444"/>
      <c r="B186" s="453"/>
      <c r="C186" s="454"/>
      <c r="D186" s="454"/>
      <c r="E186" s="454"/>
      <c r="F186" s="454"/>
      <c r="G186" s="454"/>
      <c r="H186" s="454"/>
      <c r="I186" s="454"/>
      <c r="J186" s="454"/>
      <c r="K186" s="454"/>
      <c r="L186" s="454"/>
      <c r="M186" s="454"/>
      <c r="N186" s="454"/>
      <c r="O186" s="454"/>
      <c r="P186" s="454"/>
      <c r="Q186" s="454"/>
      <c r="R186" s="454"/>
      <c r="S186" s="454"/>
      <c r="T186" s="454"/>
      <c r="U186" s="454"/>
      <c r="V186" s="454"/>
      <c r="W186" s="454"/>
      <c r="X186" s="454"/>
      <c r="Y186" s="454"/>
      <c r="Z186" s="454"/>
      <c r="AA186" s="454"/>
      <c r="AB186" s="454"/>
      <c r="AC186" s="454"/>
      <c r="AD186" s="454"/>
      <c r="AE186" s="454"/>
      <c r="AF186" s="485"/>
      <c r="AG186" s="459"/>
      <c r="AH186" s="460"/>
    </row>
    <row r="187" spans="1:34" ht="15" customHeight="1" x14ac:dyDescent="0.15">
      <c r="A187" s="442" t="s">
        <v>156</v>
      </c>
      <c r="B187" s="449" t="s">
        <v>86</v>
      </c>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84"/>
      <c r="AG187" s="457"/>
      <c r="AH187" s="458"/>
    </row>
    <row r="188" spans="1:34" ht="15" customHeight="1" x14ac:dyDescent="0.15">
      <c r="A188" s="444"/>
      <c r="B188" s="453"/>
      <c r="C188" s="454"/>
      <c r="D188" s="454"/>
      <c r="E188" s="454"/>
      <c r="F188" s="454"/>
      <c r="G188" s="454"/>
      <c r="H188" s="454"/>
      <c r="I188" s="454"/>
      <c r="J188" s="454"/>
      <c r="K188" s="454"/>
      <c r="L188" s="454"/>
      <c r="M188" s="454"/>
      <c r="N188" s="454"/>
      <c r="O188" s="454"/>
      <c r="P188" s="454"/>
      <c r="Q188" s="454"/>
      <c r="R188" s="454"/>
      <c r="S188" s="454"/>
      <c r="T188" s="454"/>
      <c r="U188" s="454"/>
      <c r="V188" s="454"/>
      <c r="W188" s="454"/>
      <c r="X188" s="454"/>
      <c r="Y188" s="454"/>
      <c r="Z188" s="454"/>
      <c r="AA188" s="454"/>
      <c r="AB188" s="454"/>
      <c r="AC188" s="454"/>
      <c r="AD188" s="454"/>
      <c r="AE188" s="454"/>
      <c r="AF188" s="485"/>
      <c r="AG188" s="459"/>
      <c r="AH188" s="460"/>
    </row>
    <row r="189" spans="1:34" ht="15" customHeight="1" x14ac:dyDescent="0.15">
      <c r="A189" s="442" t="s">
        <v>157</v>
      </c>
      <c r="B189" s="449" t="s">
        <v>300</v>
      </c>
      <c r="C189" s="450"/>
      <c r="D189" s="450"/>
      <c r="E189" s="450"/>
      <c r="F189" s="450"/>
      <c r="G189" s="450"/>
      <c r="H189" s="450"/>
      <c r="I189" s="450"/>
      <c r="J189" s="450"/>
      <c r="K189" s="450"/>
      <c r="L189" s="450"/>
      <c r="M189" s="450"/>
      <c r="N189" s="450"/>
      <c r="O189" s="450"/>
      <c r="P189" s="450"/>
      <c r="Q189" s="450"/>
      <c r="R189" s="450"/>
      <c r="S189" s="450"/>
      <c r="T189" s="450"/>
      <c r="U189" s="450"/>
      <c r="V189" s="450"/>
      <c r="W189" s="450"/>
      <c r="X189" s="450"/>
      <c r="Y189" s="450"/>
      <c r="Z189" s="450"/>
      <c r="AA189" s="450"/>
      <c r="AB189" s="450"/>
      <c r="AC189" s="450"/>
      <c r="AD189" s="450"/>
      <c r="AE189" s="450"/>
      <c r="AF189" s="484"/>
      <c r="AG189" s="457"/>
      <c r="AH189" s="458"/>
    </row>
    <row r="190" spans="1:34" ht="15" customHeight="1" x14ac:dyDescent="0.15">
      <c r="A190" s="444"/>
      <c r="B190" s="453"/>
      <c r="C190" s="454"/>
      <c r="D190" s="454"/>
      <c r="E190" s="454"/>
      <c r="F190" s="454"/>
      <c r="G190" s="454"/>
      <c r="H190" s="454"/>
      <c r="I190" s="454"/>
      <c r="J190" s="454"/>
      <c r="K190" s="454"/>
      <c r="L190" s="454"/>
      <c r="M190" s="454"/>
      <c r="N190" s="454"/>
      <c r="O190" s="454"/>
      <c r="P190" s="454"/>
      <c r="Q190" s="454"/>
      <c r="R190" s="454"/>
      <c r="S190" s="454"/>
      <c r="T190" s="454"/>
      <c r="U190" s="454"/>
      <c r="V190" s="454"/>
      <c r="W190" s="454"/>
      <c r="X190" s="454"/>
      <c r="Y190" s="454"/>
      <c r="Z190" s="454"/>
      <c r="AA190" s="454"/>
      <c r="AB190" s="454"/>
      <c r="AC190" s="454"/>
      <c r="AD190" s="454"/>
      <c r="AE190" s="454"/>
      <c r="AF190" s="485"/>
      <c r="AG190" s="459"/>
      <c r="AH190" s="460"/>
    </row>
    <row r="191" spans="1:34" ht="15" customHeight="1" x14ac:dyDescent="0.15">
      <c r="A191" s="442" t="s">
        <v>40</v>
      </c>
      <c r="B191" s="449" t="s">
        <v>550</v>
      </c>
      <c r="C191" s="450"/>
      <c r="D191" s="450"/>
      <c r="E191" s="450"/>
      <c r="F191" s="450"/>
      <c r="G191" s="450"/>
      <c r="H191" s="450"/>
      <c r="I191" s="450"/>
      <c r="J191" s="450"/>
      <c r="K191" s="450"/>
      <c r="L191" s="450"/>
      <c r="M191" s="450"/>
      <c r="N191" s="450"/>
      <c r="O191" s="450"/>
      <c r="P191" s="450"/>
      <c r="Q191" s="450"/>
      <c r="R191" s="450"/>
      <c r="S191" s="450"/>
      <c r="T191" s="450"/>
      <c r="U191" s="450"/>
      <c r="V191" s="450"/>
      <c r="W191" s="450"/>
      <c r="X191" s="450"/>
      <c r="Y191" s="450"/>
      <c r="Z191" s="450"/>
      <c r="AA191" s="450"/>
      <c r="AB191" s="450"/>
      <c r="AC191" s="450"/>
      <c r="AD191" s="450"/>
      <c r="AE191" s="450"/>
      <c r="AF191" s="484"/>
      <c r="AG191" s="457"/>
      <c r="AH191" s="458"/>
    </row>
    <row r="192" spans="1:34" s="41" customFormat="1" ht="18" customHeight="1" x14ac:dyDescent="0.15">
      <c r="A192" s="444"/>
      <c r="B192" s="453"/>
      <c r="C192" s="454"/>
      <c r="D192" s="454"/>
      <c r="E192" s="454"/>
      <c r="F192" s="454"/>
      <c r="G192" s="454"/>
      <c r="H192" s="454"/>
      <c r="I192" s="454"/>
      <c r="J192" s="454"/>
      <c r="K192" s="454"/>
      <c r="L192" s="454"/>
      <c r="M192" s="454"/>
      <c r="N192" s="454"/>
      <c r="O192" s="454"/>
      <c r="P192" s="454"/>
      <c r="Q192" s="454"/>
      <c r="R192" s="454"/>
      <c r="S192" s="454"/>
      <c r="T192" s="454"/>
      <c r="U192" s="454"/>
      <c r="V192" s="454"/>
      <c r="W192" s="454"/>
      <c r="X192" s="454"/>
      <c r="Y192" s="454"/>
      <c r="Z192" s="454"/>
      <c r="AA192" s="454"/>
      <c r="AB192" s="454"/>
      <c r="AC192" s="454"/>
      <c r="AD192" s="454"/>
      <c r="AE192" s="454"/>
      <c r="AF192" s="485"/>
      <c r="AG192" s="459"/>
      <c r="AH192" s="460"/>
    </row>
    <row r="193" spans="1:34" ht="15" customHeight="1" x14ac:dyDescent="0.15"/>
    <row r="194" spans="1:34" s="41" customFormat="1" ht="18" customHeight="1" x14ac:dyDescent="0.15">
      <c r="A194" s="1" t="s">
        <v>551</v>
      </c>
      <c r="AH194" s="84"/>
    </row>
    <row r="195" spans="1:34" ht="15" customHeight="1" x14ac:dyDescent="0.15">
      <c r="A195" s="442" t="s">
        <v>33</v>
      </c>
      <c r="B195" s="449" t="s">
        <v>133</v>
      </c>
      <c r="C195" s="450"/>
      <c r="D195" s="450"/>
      <c r="E195" s="450"/>
      <c r="F195" s="450"/>
      <c r="G195" s="450"/>
      <c r="H195" s="450"/>
      <c r="I195" s="450"/>
      <c r="J195" s="450"/>
      <c r="K195" s="450"/>
      <c r="L195" s="450"/>
      <c r="M195" s="450"/>
      <c r="N195" s="450"/>
      <c r="O195" s="450"/>
      <c r="P195" s="450"/>
      <c r="Q195" s="450"/>
      <c r="R195" s="450"/>
      <c r="S195" s="450"/>
      <c r="T195" s="450"/>
      <c r="U195" s="450"/>
      <c r="V195" s="450"/>
      <c r="W195" s="450"/>
      <c r="X195" s="450"/>
      <c r="Y195" s="450"/>
      <c r="Z195" s="450"/>
      <c r="AA195" s="450"/>
      <c r="AB195" s="450"/>
      <c r="AC195" s="450"/>
      <c r="AD195" s="450"/>
      <c r="AE195" s="450"/>
      <c r="AF195" s="484"/>
      <c r="AG195" s="457"/>
      <c r="AH195" s="458"/>
    </row>
    <row r="196" spans="1:34" ht="15" customHeight="1" x14ac:dyDescent="0.15">
      <c r="A196" s="443"/>
      <c r="B196" s="453"/>
      <c r="C196" s="454"/>
      <c r="D196" s="454"/>
      <c r="E196" s="454"/>
      <c r="F196" s="454"/>
      <c r="G196" s="454"/>
      <c r="H196" s="454"/>
      <c r="I196" s="454"/>
      <c r="J196" s="454"/>
      <c r="K196" s="454"/>
      <c r="L196" s="454"/>
      <c r="M196" s="454"/>
      <c r="N196" s="454"/>
      <c r="O196" s="454"/>
      <c r="P196" s="454"/>
      <c r="Q196" s="454"/>
      <c r="R196" s="454"/>
      <c r="S196" s="454"/>
      <c r="T196" s="454"/>
      <c r="U196" s="454"/>
      <c r="V196" s="454"/>
      <c r="W196" s="454"/>
      <c r="X196" s="454"/>
      <c r="Y196" s="454"/>
      <c r="Z196" s="454"/>
      <c r="AA196" s="454"/>
      <c r="AB196" s="454"/>
      <c r="AC196" s="454"/>
      <c r="AD196" s="454"/>
      <c r="AE196" s="454"/>
      <c r="AF196" s="485"/>
      <c r="AG196" s="459"/>
      <c r="AH196" s="460"/>
    </row>
    <row r="197" spans="1:34" ht="15" customHeight="1" x14ac:dyDescent="0.15">
      <c r="A197" s="442" t="s">
        <v>34</v>
      </c>
      <c r="B197" s="449" t="s">
        <v>301</v>
      </c>
      <c r="C197" s="450"/>
      <c r="D197" s="450"/>
      <c r="E197" s="450"/>
      <c r="F197" s="450"/>
      <c r="G197" s="450"/>
      <c r="H197" s="450"/>
      <c r="I197" s="450"/>
      <c r="J197" s="450"/>
      <c r="K197" s="450"/>
      <c r="L197" s="450"/>
      <c r="M197" s="450"/>
      <c r="N197" s="450"/>
      <c r="O197" s="450"/>
      <c r="P197" s="450"/>
      <c r="Q197" s="450"/>
      <c r="R197" s="450"/>
      <c r="S197" s="450"/>
      <c r="T197" s="450"/>
      <c r="U197" s="450"/>
      <c r="V197" s="450"/>
      <c r="W197" s="450"/>
      <c r="X197" s="450"/>
      <c r="Y197" s="450"/>
      <c r="Z197" s="450"/>
      <c r="AA197" s="450"/>
      <c r="AB197" s="450"/>
      <c r="AC197" s="450"/>
      <c r="AD197" s="450"/>
      <c r="AE197" s="450"/>
      <c r="AF197" s="484"/>
      <c r="AG197" s="457"/>
      <c r="AH197" s="458"/>
    </row>
    <row r="198" spans="1:34" s="41" customFormat="1" ht="18" customHeight="1" x14ac:dyDescent="0.15">
      <c r="A198" s="443"/>
      <c r="B198" s="453"/>
      <c r="C198" s="454"/>
      <c r="D198" s="454"/>
      <c r="E198" s="454"/>
      <c r="F198" s="454"/>
      <c r="G198" s="454"/>
      <c r="H198" s="454"/>
      <c r="I198" s="454"/>
      <c r="J198" s="454"/>
      <c r="K198" s="454"/>
      <c r="L198" s="454"/>
      <c r="M198" s="454"/>
      <c r="N198" s="454"/>
      <c r="O198" s="454"/>
      <c r="P198" s="454"/>
      <c r="Q198" s="454"/>
      <c r="R198" s="454"/>
      <c r="S198" s="454"/>
      <c r="T198" s="454"/>
      <c r="U198" s="454"/>
      <c r="V198" s="454"/>
      <c r="W198" s="454"/>
      <c r="X198" s="454"/>
      <c r="Y198" s="454"/>
      <c r="Z198" s="454"/>
      <c r="AA198" s="454"/>
      <c r="AB198" s="454"/>
      <c r="AC198" s="454"/>
      <c r="AD198" s="454"/>
      <c r="AE198" s="454"/>
      <c r="AF198" s="485"/>
      <c r="AG198" s="459"/>
      <c r="AH198" s="460"/>
    </row>
    <row r="199" spans="1:34" ht="15" customHeight="1" x14ac:dyDescent="0.15">
      <c r="A199" s="653" t="s">
        <v>35</v>
      </c>
      <c r="B199" s="449" t="s">
        <v>134</v>
      </c>
      <c r="C199" s="450"/>
      <c r="D199" s="450"/>
      <c r="E199" s="450"/>
      <c r="F199" s="450"/>
      <c r="G199" s="450"/>
      <c r="H199" s="450"/>
      <c r="I199" s="450"/>
      <c r="J199" s="450"/>
      <c r="K199" s="450"/>
      <c r="L199" s="450"/>
      <c r="M199" s="450"/>
      <c r="N199" s="450"/>
      <c r="O199" s="450"/>
      <c r="P199" s="450"/>
      <c r="Q199" s="450"/>
      <c r="R199" s="450"/>
      <c r="S199" s="450"/>
      <c r="T199" s="450"/>
      <c r="U199" s="450"/>
      <c r="V199" s="450"/>
      <c r="W199" s="450"/>
      <c r="X199" s="450"/>
      <c r="Y199" s="450"/>
      <c r="Z199" s="450"/>
      <c r="AA199" s="450"/>
      <c r="AB199" s="450"/>
      <c r="AC199" s="450"/>
      <c r="AD199" s="450"/>
      <c r="AE199" s="450"/>
      <c r="AF199" s="484"/>
      <c r="AG199" s="457"/>
      <c r="AH199" s="458"/>
    </row>
    <row r="200" spans="1:34" ht="9.75" customHeight="1" x14ac:dyDescent="0.15">
      <c r="A200" s="653"/>
      <c r="B200" s="453"/>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85"/>
      <c r="AG200" s="459"/>
      <c r="AH200" s="460"/>
    </row>
    <row r="201" spans="1:34" ht="15" customHeight="1" x14ac:dyDescent="0.15"/>
    <row r="202" spans="1:34" s="41" customFormat="1" ht="18" customHeight="1" x14ac:dyDescent="0.15">
      <c r="A202" s="1" t="s">
        <v>965</v>
      </c>
      <c r="AH202" s="84"/>
    </row>
    <row r="203" spans="1:34" ht="15" customHeight="1" x14ac:dyDescent="0.15">
      <c r="A203" s="442" t="s">
        <v>33</v>
      </c>
      <c r="B203" s="449" t="s">
        <v>552</v>
      </c>
      <c r="C203" s="450"/>
      <c r="D203" s="450"/>
      <c r="E203" s="450"/>
      <c r="F203" s="450"/>
      <c r="G203" s="450"/>
      <c r="H203" s="450"/>
      <c r="I203" s="450"/>
      <c r="J203" s="450"/>
      <c r="K203" s="450"/>
      <c r="L203" s="450"/>
      <c r="M203" s="450"/>
      <c r="N203" s="450"/>
      <c r="O203" s="450"/>
      <c r="P203" s="450"/>
      <c r="Q203" s="450"/>
      <c r="R203" s="450"/>
      <c r="S203" s="450"/>
      <c r="T203" s="450"/>
      <c r="U203" s="450"/>
      <c r="V203" s="450"/>
      <c r="W203" s="450"/>
      <c r="X203" s="450"/>
      <c r="Y203" s="450"/>
      <c r="Z203" s="450"/>
      <c r="AA203" s="450"/>
      <c r="AB203" s="450"/>
      <c r="AC203" s="450"/>
      <c r="AD203" s="450"/>
      <c r="AE203" s="450"/>
      <c r="AF203" s="484"/>
      <c r="AG203" s="457"/>
      <c r="AH203" s="458"/>
    </row>
    <row r="204" spans="1:34" ht="15" customHeight="1" x14ac:dyDescent="0.15">
      <c r="A204" s="443"/>
      <c r="B204" s="538"/>
      <c r="C204" s="539"/>
      <c r="D204" s="539"/>
      <c r="E204" s="539"/>
      <c r="F204" s="539"/>
      <c r="G204" s="539"/>
      <c r="H204" s="539"/>
      <c r="I204" s="539"/>
      <c r="J204" s="539"/>
      <c r="K204" s="539"/>
      <c r="L204" s="539"/>
      <c r="M204" s="539"/>
      <c r="N204" s="539"/>
      <c r="O204" s="539"/>
      <c r="P204" s="539"/>
      <c r="Q204" s="539"/>
      <c r="R204" s="539"/>
      <c r="S204" s="539"/>
      <c r="T204" s="539"/>
      <c r="U204" s="539"/>
      <c r="V204" s="539"/>
      <c r="W204" s="539"/>
      <c r="X204" s="539"/>
      <c r="Y204" s="539"/>
      <c r="Z204" s="539"/>
      <c r="AA204" s="539"/>
      <c r="AB204" s="539"/>
      <c r="AC204" s="539"/>
      <c r="AD204" s="539"/>
      <c r="AE204" s="539"/>
      <c r="AF204" s="620"/>
      <c r="AG204" s="542"/>
      <c r="AH204" s="543"/>
    </row>
    <row r="205" spans="1:34" ht="15" customHeight="1" x14ac:dyDescent="0.15">
      <c r="A205" s="443"/>
      <c r="B205" s="453"/>
      <c r="C205" s="454"/>
      <c r="D205" s="454"/>
      <c r="E205" s="454"/>
      <c r="F205" s="454"/>
      <c r="G205" s="454"/>
      <c r="H205" s="454"/>
      <c r="I205" s="454"/>
      <c r="J205" s="454"/>
      <c r="K205" s="454"/>
      <c r="L205" s="454"/>
      <c r="M205" s="454"/>
      <c r="N205" s="454"/>
      <c r="O205" s="454"/>
      <c r="P205" s="454"/>
      <c r="Q205" s="454"/>
      <c r="R205" s="454"/>
      <c r="S205" s="454"/>
      <c r="T205" s="454"/>
      <c r="U205" s="454"/>
      <c r="V205" s="454"/>
      <c r="W205" s="454"/>
      <c r="X205" s="454"/>
      <c r="Y205" s="454"/>
      <c r="Z205" s="454"/>
      <c r="AA205" s="454"/>
      <c r="AB205" s="454"/>
      <c r="AC205" s="454"/>
      <c r="AD205" s="454"/>
      <c r="AE205" s="454"/>
      <c r="AF205" s="485"/>
      <c r="AG205" s="459"/>
      <c r="AH205" s="460"/>
    </row>
    <row r="206" spans="1:34" ht="15" customHeight="1" x14ac:dyDescent="0.15">
      <c r="A206" s="442" t="s">
        <v>34</v>
      </c>
      <c r="B206" s="577" t="s">
        <v>617</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9"/>
      <c r="AG206" s="657"/>
      <c r="AH206" s="657"/>
    </row>
    <row r="207" spans="1:34" ht="15" customHeight="1" x14ac:dyDescent="0.15">
      <c r="A207" s="443"/>
      <c r="B207" s="580"/>
      <c r="C207" s="581"/>
      <c r="D207" s="581"/>
      <c r="E207" s="581"/>
      <c r="F207" s="581"/>
      <c r="G207" s="581"/>
      <c r="H207" s="581"/>
      <c r="I207" s="581"/>
      <c r="J207" s="581"/>
      <c r="K207" s="581"/>
      <c r="L207" s="581"/>
      <c r="M207" s="581"/>
      <c r="N207" s="581"/>
      <c r="O207" s="581"/>
      <c r="P207" s="581"/>
      <c r="Q207" s="581"/>
      <c r="R207" s="581"/>
      <c r="S207" s="581"/>
      <c r="T207" s="581"/>
      <c r="U207" s="581"/>
      <c r="V207" s="581"/>
      <c r="W207" s="581"/>
      <c r="X207" s="581"/>
      <c r="Y207" s="581"/>
      <c r="Z207" s="581"/>
      <c r="AA207" s="581"/>
      <c r="AB207" s="581"/>
      <c r="AC207" s="581"/>
      <c r="AD207" s="581"/>
      <c r="AE207" s="581"/>
      <c r="AF207" s="582"/>
      <c r="AG207" s="657"/>
      <c r="AH207" s="657"/>
    </row>
    <row r="208" spans="1:34" ht="15" customHeight="1" x14ac:dyDescent="0.15">
      <c r="A208" s="443"/>
      <c r="B208" s="580"/>
      <c r="C208" s="581"/>
      <c r="D208" s="581"/>
      <c r="E208" s="581"/>
      <c r="F208" s="581"/>
      <c r="G208" s="581"/>
      <c r="H208" s="581"/>
      <c r="I208" s="581"/>
      <c r="J208" s="581"/>
      <c r="K208" s="581"/>
      <c r="L208" s="581"/>
      <c r="M208" s="581"/>
      <c r="N208" s="581"/>
      <c r="O208" s="581"/>
      <c r="P208" s="581"/>
      <c r="Q208" s="581"/>
      <c r="R208" s="581"/>
      <c r="S208" s="581"/>
      <c r="T208" s="581"/>
      <c r="U208" s="581"/>
      <c r="V208" s="581"/>
      <c r="W208" s="581"/>
      <c r="X208" s="581"/>
      <c r="Y208" s="581"/>
      <c r="Z208" s="581"/>
      <c r="AA208" s="581"/>
      <c r="AB208" s="581"/>
      <c r="AC208" s="581"/>
      <c r="AD208" s="581"/>
      <c r="AE208" s="581"/>
      <c r="AF208" s="582"/>
      <c r="AG208" s="657"/>
      <c r="AH208" s="657"/>
    </row>
    <row r="209" spans="1:34" ht="15" customHeight="1" x14ac:dyDescent="0.15">
      <c r="A209" s="443"/>
      <c r="B209" s="580"/>
      <c r="C209" s="581"/>
      <c r="D209" s="581"/>
      <c r="E209" s="581"/>
      <c r="F209" s="581"/>
      <c r="G209" s="581"/>
      <c r="H209" s="581"/>
      <c r="I209" s="581"/>
      <c r="J209" s="581"/>
      <c r="K209" s="581"/>
      <c r="L209" s="581"/>
      <c r="M209" s="581"/>
      <c r="N209" s="581"/>
      <c r="O209" s="581"/>
      <c r="P209" s="581"/>
      <c r="Q209" s="581"/>
      <c r="R209" s="581"/>
      <c r="S209" s="581"/>
      <c r="T209" s="581"/>
      <c r="U209" s="581"/>
      <c r="V209" s="581"/>
      <c r="W209" s="581"/>
      <c r="X209" s="581"/>
      <c r="Y209" s="581"/>
      <c r="Z209" s="581"/>
      <c r="AA209" s="581"/>
      <c r="AB209" s="581"/>
      <c r="AC209" s="581"/>
      <c r="AD209" s="581"/>
      <c r="AE209" s="581"/>
      <c r="AF209" s="582"/>
      <c r="AG209" s="657"/>
      <c r="AH209" s="657"/>
    </row>
    <row r="210" spans="1:34" ht="15" customHeight="1" x14ac:dyDescent="0.15">
      <c r="A210" s="443"/>
      <c r="B210" s="583"/>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5"/>
      <c r="AG210" s="657"/>
      <c r="AH210" s="657"/>
    </row>
    <row r="211" spans="1:34" ht="15" customHeight="1" x14ac:dyDescent="0.15">
      <c r="A211" s="442" t="s">
        <v>35</v>
      </c>
      <c r="B211" s="493" t="s">
        <v>610</v>
      </c>
      <c r="C211" s="475"/>
      <c r="D211" s="475"/>
      <c r="E211" s="475"/>
      <c r="F211" s="475"/>
      <c r="G211" s="475"/>
      <c r="H211" s="475"/>
      <c r="I211" s="475"/>
      <c r="J211" s="475"/>
      <c r="K211" s="475"/>
      <c r="L211" s="475"/>
      <c r="M211" s="475"/>
      <c r="N211" s="475"/>
      <c r="O211" s="475"/>
      <c r="P211" s="475"/>
      <c r="Q211" s="475"/>
      <c r="R211" s="475"/>
      <c r="S211" s="475"/>
      <c r="T211" s="475"/>
      <c r="U211" s="475"/>
      <c r="V211" s="475"/>
      <c r="W211" s="475"/>
      <c r="X211" s="475"/>
      <c r="Y211" s="475"/>
      <c r="Z211" s="475"/>
      <c r="AA211" s="475"/>
      <c r="AB211" s="475"/>
      <c r="AC211" s="475"/>
      <c r="AD211" s="475"/>
      <c r="AE211" s="475"/>
      <c r="AF211" s="476"/>
      <c r="AG211" s="657"/>
      <c r="AH211" s="657"/>
    </row>
    <row r="212" spans="1:34" ht="15" customHeight="1" x14ac:dyDescent="0.15">
      <c r="A212" s="443"/>
      <c r="B212" s="494"/>
      <c r="C212" s="436"/>
      <c r="D212" s="436"/>
      <c r="E212" s="436"/>
      <c r="F212" s="436"/>
      <c r="G212" s="436"/>
      <c r="H212" s="436"/>
      <c r="I212" s="436"/>
      <c r="J212" s="436"/>
      <c r="K212" s="436"/>
      <c r="L212" s="436"/>
      <c r="M212" s="436"/>
      <c r="N212" s="436"/>
      <c r="O212" s="436"/>
      <c r="P212" s="436"/>
      <c r="Q212" s="436"/>
      <c r="R212" s="436"/>
      <c r="S212" s="436"/>
      <c r="T212" s="436"/>
      <c r="U212" s="436"/>
      <c r="V212" s="436"/>
      <c r="W212" s="436"/>
      <c r="X212" s="436"/>
      <c r="Y212" s="436"/>
      <c r="Z212" s="436"/>
      <c r="AA212" s="436"/>
      <c r="AB212" s="436"/>
      <c r="AC212" s="436"/>
      <c r="AD212" s="436"/>
      <c r="AE212" s="436"/>
      <c r="AF212" s="437"/>
      <c r="AG212" s="657"/>
      <c r="AH212" s="657"/>
    </row>
    <row r="213" spans="1:34" ht="15" customHeight="1" x14ac:dyDescent="0.15">
      <c r="A213" s="442" t="s">
        <v>36</v>
      </c>
      <c r="B213" s="449" t="s">
        <v>611</v>
      </c>
      <c r="C213" s="450"/>
      <c r="D213" s="450"/>
      <c r="E213" s="450"/>
      <c r="F213" s="450"/>
      <c r="G213" s="450"/>
      <c r="H213" s="450"/>
      <c r="I213" s="450"/>
      <c r="J213" s="450"/>
      <c r="K213" s="450"/>
      <c r="L213" s="450"/>
      <c r="M213" s="450"/>
      <c r="N213" s="450"/>
      <c r="O213" s="450"/>
      <c r="P213" s="450"/>
      <c r="Q213" s="450"/>
      <c r="R213" s="450"/>
      <c r="S213" s="450"/>
      <c r="T213" s="450"/>
      <c r="U213" s="450"/>
      <c r="V213" s="450"/>
      <c r="W213" s="450"/>
      <c r="X213" s="450"/>
      <c r="Y213" s="450"/>
      <c r="Z213" s="450"/>
      <c r="AA213" s="450"/>
      <c r="AB213" s="450"/>
      <c r="AC213" s="450"/>
      <c r="AD213" s="450"/>
      <c r="AE213" s="450"/>
      <c r="AF213" s="484"/>
      <c r="AG213" s="457"/>
      <c r="AH213" s="495"/>
    </row>
    <row r="214" spans="1:34" ht="15" customHeight="1" x14ac:dyDescent="0.15">
      <c r="A214" s="444"/>
      <c r="B214" s="453"/>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85"/>
      <c r="AG214" s="496"/>
      <c r="AH214" s="497"/>
    </row>
    <row r="215" spans="1:34" ht="15" customHeight="1" x14ac:dyDescent="0.15">
      <c r="A215" s="442" t="s">
        <v>37</v>
      </c>
      <c r="B215" s="855" t="s">
        <v>612</v>
      </c>
      <c r="C215" s="878"/>
      <c r="D215" s="878"/>
      <c r="E215" s="878"/>
      <c r="F215" s="878"/>
      <c r="G215" s="878"/>
      <c r="H215" s="878"/>
      <c r="I215" s="878"/>
      <c r="J215" s="878"/>
      <c r="K215" s="878"/>
      <c r="L215" s="878"/>
      <c r="M215" s="878"/>
      <c r="N215" s="878"/>
      <c r="O215" s="878"/>
      <c r="P215" s="878"/>
      <c r="Q215" s="878"/>
      <c r="R215" s="878"/>
      <c r="S215" s="878"/>
      <c r="T215" s="878"/>
      <c r="U215" s="878"/>
      <c r="V215" s="878"/>
      <c r="W215" s="878"/>
      <c r="X215" s="878"/>
      <c r="Y215" s="878"/>
      <c r="Z215" s="878"/>
      <c r="AA215" s="878"/>
      <c r="AB215" s="878"/>
      <c r="AC215" s="878"/>
      <c r="AD215" s="878"/>
      <c r="AE215" s="878"/>
      <c r="AF215" s="879"/>
      <c r="AG215" s="457"/>
      <c r="AH215" s="495"/>
    </row>
    <row r="216" spans="1:34" ht="15" customHeight="1" x14ac:dyDescent="0.15">
      <c r="A216" s="443"/>
      <c r="B216" s="858"/>
      <c r="C216" s="880"/>
      <c r="D216" s="880"/>
      <c r="E216" s="880"/>
      <c r="F216" s="880"/>
      <c r="G216" s="880"/>
      <c r="H216" s="880"/>
      <c r="I216" s="880"/>
      <c r="J216" s="880"/>
      <c r="K216" s="880"/>
      <c r="L216" s="880"/>
      <c r="M216" s="880"/>
      <c r="N216" s="880"/>
      <c r="O216" s="880"/>
      <c r="P216" s="880"/>
      <c r="Q216" s="880"/>
      <c r="R216" s="880"/>
      <c r="S216" s="880"/>
      <c r="T216" s="880"/>
      <c r="U216" s="880"/>
      <c r="V216" s="880"/>
      <c r="W216" s="880"/>
      <c r="X216" s="880"/>
      <c r="Y216" s="880"/>
      <c r="Z216" s="880"/>
      <c r="AA216" s="880"/>
      <c r="AB216" s="880"/>
      <c r="AC216" s="880"/>
      <c r="AD216" s="880"/>
      <c r="AE216" s="880"/>
      <c r="AF216" s="881"/>
      <c r="AG216" s="542"/>
      <c r="AH216" s="619"/>
    </row>
    <row r="217" spans="1:34" ht="15" customHeight="1" x14ac:dyDescent="0.15">
      <c r="A217" s="443"/>
      <c r="B217" s="858"/>
      <c r="C217" s="880"/>
      <c r="D217" s="880"/>
      <c r="E217" s="880"/>
      <c r="F217" s="880"/>
      <c r="G217" s="880"/>
      <c r="H217" s="880"/>
      <c r="I217" s="880"/>
      <c r="J217" s="880"/>
      <c r="K217" s="880"/>
      <c r="L217" s="880"/>
      <c r="M217" s="880"/>
      <c r="N217" s="880"/>
      <c r="O217" s="880"/>
      <c r="P217" s="880"/>
      <c r="Q217" s="880"/>
      <c r="R217" s="880"/>
      <c r="S217" s="880"/>
      <c r="T217" s="880"/>
      <c r="U217" s="880"/>
      <c r="V217" s="880"/>
      <c r="W217" s="880"/>
      <c r="X217" s="880"/>
      <c r="Y217" s="880"/>
      <c r="Z217" s="880"/>
      <c r="AA217" s="880"/>
      <c r="AB217" s="880"/>
      <c r="AC217" s="880"/>
      <c r="AD217" s="880"/>
      <c r="AE217" s="880"/>
      <c r="AF217" s="881"/>
      <c r="AG217" s="542"/>
      <c r="AH217" s="619"/>
    </row>
    <row r="218" spans="1:34" ht="15" customHeight="1" x14ac:dyDescent="0.15">
      <c r="A218" s="443"/>
      <c r="B218" s="858"/>
      <c r="C218" s="880"/>
      <c r="D218" s="880"/>
      <c r="E218" s="880"/>
      <c r="F218" s="880"/>
      <c r="G218" s="880"/>
      <c r="H218" s="880"/>
      <c r="I218" s="880"/>
      <c r="J218" s="880"/>
      <c r="K218" s="880"/>
      <c r="L218" s="880"/>
      <c r="M218" s="880"/>
      <c r="N218" s="880"/>
      <c r="O218" s="880"/>
      <c r="P218" s="880"/>
      <c r="Q218" s="880"/>
      <c r="R218" s="880"/>
      <c r="S218" s="880"/>
      <c r="T218" s="880"/>
      <c r="U218" s="880"/>
      <c r="V218" s="880"/>
      <c r="W218" s="880"/>
      <c r="X218" s="880"/>
      <c r="Y218" s="880"/>
      <c r="Z218" s="880"/>
      <c r="AA218" s="880"/>
      <c r="AB218" s="880"/>
      <c r="AC218" s="880"/>
      <c r="AD218" s="880"/>
      <c r="AE218" s="880"/>
      <c r="AF218" s="881"/>
      <c r="AG218" s="542"/>
      <c r="AH218" s="619"/>
    </row>
    <row r="219" spans="1:34" ht="15" customHeight="1" x14ac:dyDescent="0.15">
      <c r="A219" s="443"/>
      <c r="B219" s="858"/>
      <c r="C219" s="880"/>
      <c r="D219" s="880"/>
      <c r="E219" s="880"/>
      <c r="F219" s="880"/>
      <c r="G219" s="880"/>
      <c r="H219" s="880"/>
      <c r="I219" s="880"/>
      <c r="J219" s="880"/>
      <c r="K219" s="880"/>
      <c r="L219" s="880"/>
      <c r="M219" s="880"/>
      <c r="N219" s="880"/>
      <c r="O219" s="880"/>
      <c r="P219" s="880"/>
      <c r="Q219" s="880"/>
      <c r="R219" s="880"/>
      <c r="S219" s="880"/>
      <c r="T219" s="880"/>
      <c r="U219" s="880"/>
      <c r="V219" s="880"/>
      <c r="W219" s="880"/>
      <c r="X219" s="880"/>
      <c r="Y219" s="880"/>
      <c r="Z219" s="880"/>
      <c r="AA219" s="880"/>
      <c r="AB219" s="880"/>
      <c r="AC219" s="880"/>
      <c r="AD219" s="880"/>
      <c r="AE219" s="880"/>
      <c r="AF219" s="881"/>
      <c r="AG219" s="542"/>
      <c r="AH219" s="619"/>
    </row>
    <row r="220" spans="1:34" ht="15" customHeight="1" x14ac:dyDescent="0.15">
      <c r="A220" s="443"/>
      <c r="B220" s="858"/>
      <c r="C220" s="880"/>
      <c r="D220" s="880"/>
      <c r="E220" s="880"/>
      <c r="F220" s="880"/>
      <c r="G220" s="880"/>
      <c r="H220" s="880"/>
      <c r="I220" s="880"/>
      <c r="J220" s="880"/>
      <c r="K220" s="880"/>
      <c r="L220" s="880"/>
      <c r="M220" s="880"/>
      <c r="N220" s="880"/>
      <c r="O220" s="880"/>
      <c r="P220" s="880"/>
      <c r="Q220" s="880"/>
      <c r="R220" s="880"/>
      <c r="S220" s="880"/>
      <c r="T220" s="880"/>
      <c r="U220" s="880"/>
      <c r="V220" s="880"/>
      <c r="W220" s="880"/>
      <c r="X220" s="880"/>
      <c r="Y220" s="880"/>
      <c r="Z220" s="880"/>
      <c r="AA220" s="880"/>
      <c r="AB220" s="880"/>
      <c r="AC220" s="880"/>
      <c r="AD220" s="880"/>
      <c r="AE220" s="880"/>
      <c r="AF220" s="881"/>
      <c r="AG220" s="542"/>
      <c r="AH220" s="619"/>
    </row>
    <row r="221" spans="1:34" ht="15" customHeight="1" x14ac:dyDescent="0.15">
      <c r="A221" s="443"/>
      <c r="B221" s="858"/>
      <c r="C221" s="880"/>
      <c r="D221" s="880"/>
      <c r="E221" s="880"/>
      <c r="F221" s="880"/>
      <c r="G221" s="880"/>
      <c r="H221" s="880"/>
      <c r="I221" s="880"/>
      <c r="J221" s="880"/>
      <c r="K221" s="880"/>
      <c r="L221" s="880"/>
      <c r="M221" s="880"/>
      <c r="N221" s="880"/>
      <c r="O221" s="880"/>
      <c r="P221" s="880"/>
      <c r="Q221" s="880"/>
      <c r="R221" s="880"/>
      <c r="S221" s="880"/>
      <c r="T221" s="880"/>
      <c r="U221" s="880"/>
      <c r="V221" s="880"/>
      <c r="W221" s="880"/>
      <c r="X221" s="880"/>
      <c r="Y221" s="880"/>
      <c r="Z221" s="880"/>
      <c r="AA221" s="880"/>
      <c r="AB221" s="880"/>
      <c r="AC221" s="880"/>
      <c r="AD221" s="880"/>
      <c r="AE221" s="880"/>
      <c r="AF221" s="881"/>
      <c r="AG221" s="542"/>
      <c r="AH221" s="619"/>
    </row>
    <row r="222" spans="1:34" ht="15" customHeight="1" x14ac:dyDescent="0.15">
      <c r="A222" s="444"/>
      <c r="B222" s="861"/>
      <c r="C222" s="882"/>
      <c r="D222" s="882"/>
      <c r="E222" s="882"/>
      <c r="F222" s="882"/>
      <c r="G222" s="882"/>
      <c r="H222" s="882"/>
      <c r="I222" s="882"/>
      <c r="J222" s="882"/>
      <c r="K222" s="882"/>
      <c r="L222" s="882"/>
      <c r="M222" s="882"/>
      <c r="N222" s="882"/>
      <c r="O222" s="882"/>
      <c r="P222" s="882"/>
      <c r="Q222" s="882"/>
      <c r="R222" s="882"/>
      <c r="S222" s="882"/>
      <c r="T222" s="882"/>
      <c r="U222" s="882"/>
      <c r="V222" s="882"/>
      <c r="W222" s="882"/>
      <c r="X222" s="882"/>
      <c r="Y222" s="882"/>
      <c r="Z222" s="882"/>
      <c r="AA222" s="882"/>
      <c r="AB222" s="882"/>
      <c r="AC222" s="882"/>
      <c r="AD222" s="882"/>
      <c r="AE222" s="882"/>
      <c r="AF222" s="883"/>
      <c r="AG222" s="496"/>
      <c r="AH222" s="497"/>
    </row>
    <row r="223" spans="1:34" ht="15" customHeight="1" x14ac:dyDescent="0.15">
      <c r="A223" s="442" t="s">
        <v>38</v>
      </c>
      <c r="B223" s="449" t="s">
        <v>613</v>
      </c>
      <c r="C223" s="450"/>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0"/>
      <c r="AD223" s="450"/>
      <c r="AE223" s="450"/>
      <c r="AF223" s="484"/>
      <c r="AG223" s="457"/>
      <c r="AH223" s="458"/>
    </row>
    <row r="224" spans="1:34" ht="15" customHeight="1" x14ac:dyDescent="0.15">
      <c r="A224" s="443"/>
      <c r="B224" s="453"/>
      <c r="C224" s="454"/>
      <c r="D224" s="454"/>
      <c r="E224" s="454"/>
      <c r="F224" s="454"/>
      <c r="G224" s="454"/>
      <c r="H224" s="454"/>
      <c r="I224" s="454"/>
      <c r="J224" s="454"/>
      <c r="K224" s="454"/>
      <c r="L224" s="454"/>
      <c r="M224" s="454"/>
      <c r="N224" s="454"/>
      <c r="O224" s="454"/>
      <c r="P224" s="454"/>
      <c r="Q224" s="454"/>
      <c r="R224" s="454"/>
      <c r="S224" s="454"/>
      <c r="T224" s="454"/>
      <c r="U224" s="454"/>
      <c r="V224" s="454"/>
      <c r="W224" s="454"/>
      <c r="X224" s="454"/>
      <c r="Y224" s="454"/>
      <c r="Z224" s="454"/>
      <c r="AA224" s="454"/>
      <c r="AB224" s="454"/>
      <c r="AC224" s="454"/>
      <c r="AD224" s="454"/>
      <c r="AE224" s="454"/>
      <c r="AF224" s="485"/>
      <c r="AG224" s="459"/>
      <c r="AH224" s="460"/>
    </row>
    <row r="225" spans="1:34" ht="15" customHeight="1" x14ac:dyDescent="0.15">
      <c r="A225" s="442" t="s">
        <v>38</v>
      </c>
      <c r="B225" s="449" t="s">
        <v>563</v>
      </c>
      <c r="C225" s="450"/>
      <c r="D225" s="450"/>
      <c r="E225" s="450"/>
      <c r="F225" s="450"/>
      <c r="G225" s="450"/>
      <c r="H225" s="450"/>
      <c r="I225" s="450"/>
      <c r="J225" s="450"/>
      <c r="K225" s="450"/>
      <c r="L225" s="450"/>
      <c r="M225" s="450"/>
      <c r="N225" s="450"/>
      <c r="O225" s="450"/>
      <c r="P225" s="450"/>
      <c r="Q225" s="450"/>
      <c r="R225" s="450"/>
      <c r="S225" s="450"/>
      <c r="T225" s="450"/>
      <c r="U225" s="450"/>
      <c r="V225" s="450"/>
      <c r="W225" s="450"/>
      <c r="X225" s="450"/>
      <c r="Y225" s="450"/>
      <c r="Z225" s="450"/>
      <c r="AA225" s="450"/>
      <c r="AB225" s="450"/>
      <c r="AC225" s="450"/>
      <c r="AD225" s="450"/>
      <c r="AE225" s="450"/>
      <c r="AF225" s="484"/>
      <c r="AG225" s="457"/>
      <c r="AH225" s="458"/>
    </row>
    <row r="226" spans="1:34" ht="15" customHeight="1" x14ac:dyDescent="0.15">
      <c r="A226" s="443"/>
      <c r="B226" s="453"/>
      <c r="C226" s="454"/>
      <c r="D226" s="454"/>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4"/>
      <c r="AD226" s="454"/>
      <c r="AE226" s="454"/>
      <c r="AF226" s="485"/>
      <c r="AG226" s="459"/>
      <c r="AH226" s="460"/>
    </row>
    <row r="227" spans="1:34" ht="15" customHeight="1" x14ac:dyDescent="0.15">
      <c r="A227" s="442" t="s">
        <v>39</v>
      </c>
      <c r="B227" s="449" t="s">
        <v>564</v>
      </c>
      <c r="C227" s="450"/>
      <c r="D227" s="450"/>
      <c r="E227" s="450"/>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0"/>
      <c r="AD227" s="450"/>
      <c r="AE227" s="450"/>
      <c r="AF227" s="484"/>
      <c r="AG227" s="457"/>
      <c r="AH227" s="458"/>
    </row>
    <row r="228" spans="1:34" ht="15" customHeight="1" x14ac:dyDescent="0.15">
      <c r="A228" s="443"/>
      <c r="B228" s="538"/>
      <c r="C228" s="539"/>
      <c r="D228" s="539"/>
      <c r="E228" s="539"/>
      <c r="F228" s="539"/>
      <c r="G228" s="539"/>
      <c r="H228" s="539"/>
      <c r="I228" s="539"/>
      <c r="J228" s="539"/>
      <c r="K228" s="539"/>
      <c r="L228" s="539"/>
      <c r="M228" s="539"/>
      <c r="N228" s="539"/>
      <c r="O228" s="539"/>
      <c r="P228" s="539"/>
      <c r="Q228" s="539"/>
      <c r="R228" s="539"/>
      <c r="S228" s="539"/>
      <c r="T228" s="539"/>
      <c r="U228" s="539"/>
      <c r="V228" s="539"/>
      <c r="W228" s="539"/>
      <c r="X228" s="539"/>
      <c r="Y228" s="539"/>
      <c r="Z228" s="539"/>
      <c r="AA228" s="539"/>
      <c r="AB228" s="539"/>
      <c r="AC228" s="539"/>
      <c r="AD228" s="539"/>
      <c r="AE228" s="539"/>
      <c r="AF228" s="620"/>
      <c r="AG228" s="542"/>
      <c r="AH228" s="543"/>
    </row>
    <row r="229" spans="1:34" ht="15" customHeight="1" x14ac:dyDescent="0.15">
      <c r="A229" s="443"/>
      <c r="B229" s="453"/>
      <c r="C229" s="454"/>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454"/>
      <c r="AE229" s="454"/>
      <c r="AF229" s="485"/>
      <c r="AG229" s="459"/>
      <c r="AH229" s="460"/>
    </row>
    <row r="230" spans="1:34" ht="15" customHeight="1" x14ac:dyDescent="0.15">
      <c r="A230" s="442" t="s">
        <v>40</v>
      </c>
      <c r="B230" s="449" t="s">
        <v>553</v>
      </c>
      <c r="C230" s="450"/>
      <c r="D230" s="450"/>
      <c r="E230" s="450"/>
      <c r="F230" s="450"/>
      <c r="G230" s="450"/>
      <c r="H230" s="450"/>
      <c r="I230" s="450"/>
      <c r="J230" s="450"/>
      <c r="K230" s="450"/>
      <c r="L230" s="450"/>
      <c r="M230" s="450"/>
      <c r="N230" s="450"/>
      <c r="O230" s="450"/>
      <c r="P230" s="450"/>
      <c r="Q230" s="450"/>
      <c r="R230" s="450"/>
      <c r="S230" s="450"/>
      <c r="T230" s="450"/>
      <c r="U230" s="450"/>
      <c r="V230" s="450"/>
      <c r="W230" s="450"/>
      <c r="X230" s="450"/>
      <c r="Y230" s="450"/>
      <c r="Z230" s="450"/>
      <c r="AA230" s="450"/>
      <c r="AB230" s="450"/>
      <c r="AC230" s="450"/>
      <c r="AD230" s="450"/>
      <c r="AE230" s="450"/>
      <c r="AF230" s="484"/>
      <c r="AG230" s="457"/>
      <c r="AH230" s="458"/>
    </row>
    <row r="231" spans="1:34" ht="15" customHeight="1" x14ac:dyDescent="0.15">
      <c r="A231" s="444"/>
      <c r="B231" s="453"/>
      <c r="C231" s="454"/>
      <c r="D231" s="454"/>
      <c r="E231" s="454"/>
      <c r="F231" s="454"/>
      <c r="G231" s="454"/>
      <c r="H231" s="454"/>
      <c r="I231" s="454"/>
      <c r="J231" s="454"/>
      <c r="K231" s="454"/>
      <c r="L231" s="454"/>
      <c r="M231" s="454"/>
      <c r="N231" s="454"/>
      <c r="O231" s="454"/>
      <c r="P231" s="454"/>
      <c r="Q231" s="454"/>
      <c r="R231" s="454"/>
      <c r="S231" s="454"/>
      <c r="T231" s="454"/>
      <c r="U231" s="454"/>
      <c r="V231" s="454"/>
      <c r="W231" s="454"/>
      <c r="X231" s="454"/>
      <c r="Y231" s="454"/>
      <c r="Z231" s="454"/>
      <c r="AA231" s="454"/>
      <c r="AB231" s="454"/>
      <c r="AC231" s="454"/>
      <c r="AD231" s="454"/>
      <c r="AE231" s="454"/>
      <c r="AF231" s="485"/>
      <c r="AG231" s="459"/>
      <c r="AH231" s="460"/>
    </row>
    <row r="232" spans="1:34" ht="15" customHeight="1" x14ac:dyDescent="0.15">
      <c r="A232" s="442"/>
      <c r="B232" s="498" t="s">
        <v>554</v>
      </c>
      <c r="C232" s="503"/>
      <c r="D232" s="449" t="s">
        <v>555</v>
      </c>
      <c r="E232" s="450"/>
      <c r="F232" s="450"/>
      <c r="G232" s="450"/>
      <c r="H232" s="450"/>
      <c r="I232" s="450"/>
      <c r="J232" s="450"/>
      <c r="K232" s="450"/>
      <c r="L232" s="450"/>
      <c r="M232" s="450"/>
      <c r="N232" s="450"/>
      <c r="O232" s="450"/>
      <c r="P232" s="450"/>
      <c r="Q232" s="450"/>
      <c r="R232" s="450"/>
      <c r="S232" s="450"/>
      <c r="T232" s="450"/>
      <c r="U232" s="450"/>
      <c r="V232" s="450"/>
      <c r="W232" s="450"/>
      <c r="X232" s="450"/>
      <c r="Y232" s="450"/>
      <c r="Z232" s="450"/>
      <c r="AA232" s="450"/>
      <c r="AB232" s="450"/>
      <c r="AC232" s="450"/>
      <c r="AD232" s="450"/>
      <c r="AE232" s="450"/>
      <c r="AF232" s="484"/>
      <c r="AG232" s="457"/>
      <c r="AH232" s="458"/>
    </row>
    <row r="233" spans="1:34" ht="15" customHeight="1" x14ac:dyDescent="0.15">
      <c r="A233" s="443"/>
      <c r="B233" s="500"/>
      <c r="C233" s="506"/>
      <c r="D233" s="453"/>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85"/>
      <c r="AG233" s="459"/>
      <c r="AH233" s="460"/>
    </row>
    <row r="234" spans="1:34" ht="15" customHeight="1" x14ac:dyDescent="0.15">
      <c r="A234" s="443"/>
      <c r="B234" s="498" t="s">
        <v>211</v>
      </c>
      <c r="C234" s="503"/>
      <c r="D234" s="449" t="s">
        <v>556</v>
      </c>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84"/>
      <c r="AG234" s="457"/>
      <c r="AH234" s="458"/>
    </row>
    <row r="235" spans="1:34" ht="15" customHeight="1" x14ac:dyDescent="0.15">
      <c r="A235" s="443"/>
      <c r="B235" s="500"/>
      <c r="C235" s="506"/>
      <c r="D235" s="453"/>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85"/>
      <c r="AG235" s="459"/>
      <c r="AH235" s="460"/>
    </row>
    <row r="236" spans="1:34" ht="15" customHeight="1" x14ac:dyDescent="0.15">
      <c r="A236" s="443"/>
      <c r="B236" s="498" t="s">
        <v>565</v>
      </c>
      <c r="C236" s="503"/>
      <c r="D236" s="449" t="s">
        <v>557</v>
      </c>
      <c r="E236" s="450"/>
      <c r="F236" s="450"/>
      <c r="G236" s="450"/>
      <c r="H236" s="450"/>
      <c r="I236" s="450"/>
      <c r="J236" s="450"/>
      <c r="K236" s="450"/>
      <c r="L236" s="450"/>
      <c r="M236" s="450"/>
      <c r="N236" s="450"/>
      <c r="O236" s="450"/>
      <c r="P236" s="450"/>
      <c r="Q236" s="450"/>
      <c r="R236" s="450"/>
      <c r="S236" s="450"/>
      <c r="T236" s="450"/>
      <c r="U236" s="450"/>
      <c r="V236" s="450"/>
      <c r="W236" s="450"/>
      <c r="X236" s="450"/>
      <c r="Y236" s="450"/>
      <c r="Z236" s="450"/>
      <c r="AA236" s="450"/>
      <c r="AB236" s="450"/>
      <c r="AC236" s="450"/>
      <c r="AD236" s="450"/>
      <c r="AE236" s="450"/>
      <c r="AF236" s="484"/>
      <c r="AG236" s="457"/>
      <c r="AH236" s="458"/>
    </row>
    <row r="237" spans="1:34" ht="15" customHeight="1" x14ac:dyDescent="0.15">
      <c r="A237" s="443"/>
      <c r="B237" s="500"/>
      <c r="C237" s="506"/>
      <c r="D237" s="453"/>
      <c r="E237" s="454"/>
      <c r="F237" s="454"/>
      <c r="G237" s="454"/>
      <c r="H237" s="454"/>
      <c r="I237" s="454"/>
      <c r="J237" s="454"/>
      <c r="K237" s="454"/>
      <c r="L237" s="454"/>
      <c r="M237" s="454"/>
      <c r="N237" s="454"/>
      <c r="O237" s="454"/>
      <c r="P237" s="454"/>
      <c r="Q237" s="454"/>
      <c r="R237" s="454"/>
      <c r="S237" s="454"/>
      <c r="T237" s="454"/>
      <c r="U237" s="454"/>
      <c r="V237" s="454"/>
      <c r="W237" s="454"/>
      <c r="X237" s="454"/>
      <c r="Y237" s="454"/>
      <c r="Z237" s="454"/>
      <c r="AA237" s="454"/>
      <c r="AB237" s="454"/>
      <c r="AC237" s="454"/>
      <c r="AD237" s="454"/>
      <c r="AE237" s="454"/>
      <c r="AF237" s="485"/>
      <c r="AG237" s="459"/>
      <c r="AH237" s="460"/>
    </row>
    <row r="238" spans="1:34" ht="15" customHeight="1" x14ac:dyDescent="0.15">
      <c r="A238" s="443"/>
      <c r="B238" s="498" t="s">
        <v>213</v>
      </c>
      <c r="C238" s="503"/>
      <c r="D238" s="449" t="s">
        <v>223</v>
      </c>
      <c r="E238" s="450"/>
      <c r="F238" s="450"/>
      <c r="G238" s="450"/>
      <c r="H238" s="450"/>
      <c r="I238" s="450"/>
      <c r="J238" s="450"/>
      <c r="K238" s="450"/>
      <c r="L238" s="450"/>
      <c r="M238" s="450"/>
      <c r="N238" s="450"/>
      <c r="O238" s="450"/>
      <c r="P238" s="450"/>
      <c r="Q238" s="450"/>
      <c r="R238" s="450"/>
      <c r="S238" s="450"/>
      <c r="T238" s="450"/>
      <c r="U238" s="450"/>
      <c r="V238" s="450"/>
      <c r="W238" s="450"/>
      <c r="X238" s="450"/>
      <c r="Y238" s="450"/>
      <c r="Z238" s="450"/>
      <c r="AA238" s="450"/>
      <c r="AB238" s="450"/>
      <c r="AC238" s="450"/>
      <c r="AD238" s="450"/>
      <c r="AE238" s="450"/>
      <c r="AF238" s="484"/>
      <c r="AG238" s="457"/>
      <c r="AH238" s="458"/>
    </row>
    <row r="239" spans="1:34" ht="15" customHeight="1" x14ac:dyDescent="0.15">
      <c r="A239" s="443"/>
      <c r="B239" s="500"/>
      <c r="C239" s="506"/>
      <c r="D239" s="453"/>
      <c r="E239" s="454"/>
      <c r="F239" s="454"/>
      <c r="G239" s="454"/>
      <c r="H239" s="454"/>
      <c r="I239" s="454"/>
      <c r="J239" s="454"/>
      <c r="K239" s="454"/>
      <c r="L239" s="454"/>
      <c r="M239" s="454"/>
      <c r="N239" s="454"/>
      <c r="O239" s="454"/>
      <c r="P239" s="454"/>
      <c r="Q239" s="454"/>
      <c r="R239" s="454"/>
      <c r="S239" s="454"/>
      <c r="T239" s="454"/>
      <c r="U239" s="454"/>
      <c r="V239" s="454"/>
      <c r="W239" s="454"/>
      <c r="X239" s="454"/>
      <c r="Y239" s="454"/>
      <c r="Z239" s="454"/>
      <c r="AA239" s="454"/>
      <c r="AB239" s="454"/>
      <c r="AC239" s="454"/>
      <c r="AD239" s="454"/>
      <c r="AE239" s="454"/>
      <c r="AF239" s="485"/>
      <c r="AG239" s="459"/>
      <c r="AH239" s="460"/>
    </row>
    <row r="240" spans="1:34" ht="15" customHeight="1" x14ac:dyDescent="0.15">
      <c r="A240" s="443"/>
      <c r="B240" s="498" t="s">
        <v>566</v>
      </c>
      <c r="C240" s="503"/>
      <c r="D240" s="449" t="s">
        <v>558</v>
      </c>
      <c r="E240" s="450"/>
      <c r="F240" s="450"/>
      <c r="G240" s="450"/>
      <c r="H240" s="450"/>
      <c r="I240" s="450"/>
      <c r="J240" s="450"/>
      <c r="K240" s="450"/>
      <c r="L240" s="450"/>
      <c r="M240" s="450"/>
      <c r="N240" s="450"/>
      <c r="O240" s="450"/>
      <c r="P240" s="450"/>
      <c r="Q240" s="450"/>
      <c r="R240" s="450"/>
      <c r="S240" s="450"/>
      <c r="T240" s="450"/>
      <c r="U240" s="450"/>
      <c r="V240" s="450"/>
      <c r="W240" s="450"/>
      <c r="X240" s="450"/>
      <c r="Y240" s="450"/>
      <c r="Z240" s="450"/>
      <c r="AA240" s="450"/>
      <c r="AB240" s="450"/>
      <c r="AC240" s="450"/>
      <c r="AD240" s="450"/>
      <c r="AE240" s="450"/>
      <c r="AF240" s="484"/>
      <c r="AG240" s="457"/>
      <c r="AH240" s="458"/>
    </row>
    <row r="241" spans="1:34" ht="15" customHeight="1" x14ac:dyDescent="0.15">
      <c r="A241" s="443"/>
      <c r="B241" s="500"/>
      <c r="C241" s="506"/>
      <c r="D241" s="453"/>
      <c r="E241" s="454"/>
      <c r="F241" s="454"/>
      <c r="G241" s="454"/>
      <c r="H241" s="454"/>
      <c r="I241" s="454"/>
      <c r="J241" s="454"/>
      <c r="K241" s="454"/>
      <c r="L241" s="454"/>
      <c r="M241" s="454"/>
      <c r="N241" s="454"/>
      <c r="O241" s="454"/>
      <c r="P241" s="454"/>
      <c r="Q241" s="454"/>
      <c r="R241" s="454"/>
      <c r="S241" s="454"/>
      <c r="T241" s="454"/>
      <c r="U241" s="454"/>
      <c r="V241" s="454"/>
      <c r="W241" s="454"/>
      <c r="X241" s="454"/>
      <c r="Y241" s="454"/>
      <c r="Z241" s="454"/>
      <c r="AA241" s="454"/>
      <c r="AB241" s="454"/>
      <c r="AC241" s="454"/>
      <c r="AD241" s="454"/>
      <c r="AE241" s="454"/>
      <c r="AF241" s="485"/>
      <c r="AG241" s="459"/>
      <c r="AH241" s="460"/>
    </row>
    <row r="242" spans="1:34" ht="15" customHeight="1" x14ac:dyDescent="0.15">
      <c r="A242" s="443"/>
      <c r="B242" s="498" t="s">
        <v>214</v>
      </c>
      <c r="C242" s="503"/>
      <c r="D242" s="449" t="s">
        <v>574</v>
      </c>
      <c r="E242" s="450"/>
      <c r="F242" s="450"/>
      <c r="G242" s="450"/>
      <c r="H242" s="450"/>
      <c r="I242" s="450"/>
      <c r="J242" s="450"/>
      <c r="K242" s="450"/>
      <c r="L242" s="450"/>
      <c r="M242" s="450"/>
      <c r="N242" s="450"/>
      <c r="O242" s="450"/>
      <c r="P242" s="450"/>
      <c r="Q242" s="450"/>
      <c r="R242" s="450"/>
      <c r="S242" s="450"/>
      <c r="T242" s="450"/>
      <c r="U242" s="450"/>
      <c r="V242" s="450"/>
      <c r="W242" s="450"/>
      <c r="X242" s="450"/>
      <c r="Y242" s="450"/>
      <c r="Z242" s="450"/>
      <c r="AA242" s="450"/>
      <c r="AB242" s="450"/>
      <c r="AC242" s="450"/>
      <c r="AD242" s="450"/>
      <c r="AE242" s="450"/>
      <c r="AF242" s="484"/>
      <c r="AG242" s="457"/>
      <c r="AH242" s="458"/>
    </row>
    <row r="243" spans="1:34" ht="15" customHeight="1" x14ac:dyDescent="0.15">
      <c r="A243" s="443"/>
      <c r="B243" s="500"/>
      <c r="C243" s="506"/>
      <c r="D243" s="453"/>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85"/>
      <c r="AG243" s="459"/>
      <c r="AH243" s="460"/>
    </row>
    <row r="244" spans="1:34" ht="15" customHeight="1" x14ac:dyDescent="0.15">
      <c r="A244" s="443"/>
      <c r="B244" s="498" t="s">
        <v>569</v>
      </c>
      <c r="C244" s="503"/>
      <c r="D244" s="449" t="s">
        <v>575</v>
      </c>
      <c r="E244" s="450"/>
      <c r="F244" s="450"/>
      <c r="G244" s="450"/>
      <c r="H244" s="450"/>
      <c r="I244" s="450"/>
      <c r="J244" s="450"/>
      <c r="K244" s="450"/>
      <c r="L244" s="450"/>
      <c r="M244" s="450"/>
      <c r="N244" s="450"/>
      <c r="O244" s="450"/>
      <c r="P244" s="450"/>
      <c r="Q244" s="450"/>
      <c r="R244" s="450"/>
      <c r="S244" s="450"/>
      <c r="T244" s="450"/>
      <c r="U244" s="450"/>
      <c r="V244" s="450"/>
      <c r="W244" s="450"/>
      <c r="X244" s="450"/>
      <c r="Y244" s="450"/>
      <c r="Z244" s="450"/>
      <c r="AA244" s="450"/>
      <c r="AB244" s="450"/>
      <c r="AC244" s="450"/>
      <c r="AD244" s="450"/>
      <c r="AE244" s="450"/>
      <c r="AF244" s="484"/>
      <c r="AG244" s="457"/>
      <c r="AH244" s="458"/>
    </row>
    <row r="245" spans="1:34" ht="15" customHeight="1" x14ac:dyDescent="0.15">
      <c r="A245" s="443"/>
      <c r="B245" s="500"/>
      <c r="C245" s="506"/>
      <c r="D245" s="453"/>
      <c r="E245" s="454"/>
      <c r="F245" s="454"/>
      <c r="G245" s="454"/>
      <c r="H245" s="454"/>
      <c r="I245" s="454"/>
      <c r="J245" s="454"/>
      <c r="K245" s="454"/>
      <c r="L245" s="454"/>
      <c r="M245" s="454"/>
      <c r="N245" s="454"/>
      <c r="O245" s="454"/>
      <c r="P245" s="454"/>
      <c r="Q245" s="454"/>
      <c r="R245" s="454"/>
      <c r="S245" s="454"/>
      <c r="T245" s="454"/>
      <c r="U245" s="454"/>
      <c r="V245" s="454"/>
      <c r="W245" s="454"/>
      <c r="X245" s="454"/>
      <c r="Y245" s="454"/>
      <c r="Z245" s="454"/>
      <c r="AA245" s="454"/>
      <c r="AB245" s="454"/>
      <c r="AC245" s="454"/>
      <c r="AD245" s="454"/>
      <c r="AE245" s="454"/>
      <c r="AF245" s="485"/>
      <c r="AG245" s="459"/>
      <c r="AH245" s="460"/>
    </row>
    <row r="246" spans="1:34" ht="15" customHeight="1" x14ac:dyDescent="0.15">
      <c r="A246" s="443"/>
      <c r="B246" s="498" t="s">
        <v>570</v>
      </c>
      <c r="C246" s="503"/>
      <c r="D246" s="449" t="s">
        <v>572</v>
      </c>
      <c r="E246" s="450"/>
      <c r="F246" s="450"/>
      <c r="G246" s="450"/>
      <c r="H246" s="450"/>
      <c r="I246" s="450"/>
      <c r="J246" s="450"/>
      <c r="K246" s="450"/>
      <c r="L246" s="450"/>
      <c r="M246" s="450"/>
      <c r="N246" s="450"/>
      <c r="O246" s="450"/>
      <c r="P246" s="450"/>
      <c r="Q246" s="450"/>
      <c r="R246" s="450"/>
      <c r="S246" s="450"/>
      <c r="T246" s="450"/>
      <c r="U246" s="450"/>
      <c r="V246" s="450"/>
      <c r="W246" s="450"/>
      <c r="X246" s="450"/>
      <c r="Y246" s="450"/>
      <c r="Z246" s="450"/>
      <c r="AA246" s="450"/>
      <c r="AB246" s="450"/>
      <c r="AC246" s="450"/>
      <c r="AD246" s="450"/>
      <c r="AE246" s="450"/>
      <c r="AF246" s="484"/>
      <c r="AG246" s="457"/>
      <c r="AH246" s="458"/>
    </row>
    <row r="247" spans="1:34" ht="15" customHeight="1" x14ac:dyDescent="0.15">
      <c r="A247" s="443"/>
      <c r="B247" s="500"/>
      <c r="C247" s="506"/>
      <c r="D247" s="453"/>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85"/>
      <c r="AG247" s="459"/>
      <c r="AH247" s="460"/>
    </row>
    <row r="248" spans="1:34" ht="15" customHeight="1" x14ac:dyDescent="0.15">
      <c r="A248" s="443"/>
      <c r="B248" s="498" t="s">
        <v>571</v>
      </c>
      <c r="C248" s="503"/>
      <c r="D248" s="449" t="s">
        <v>559</v>
      </c>
      <c r="E248" s="450"/>
      <c r="F248" s="450"/>
      <c r="G248" s="450"/>
      <c r="H248" s="450"/>
      <c r="I248" s="450"/>
      <c r="J248" s="450"/>
      <c r="K248" s="450"/>
      <c r="L248" s="450"/>
      <c r="M248" s="450"/>
      <c r="N248" s="450"/>
      <c r="O248" s="450"/>
      <c r="P248" s="450"/>
      <c r="Q248" s="450"/>
      <c r="R248" s="450"/>
      <c r="S248" s="450"/>
      <c r="T248" s="450"/>
      <c r="U248" s="450"/>
      <c r="V248" s="450"/>
      <c r="W248" s="450"/>
      <c r="X248" s="450"/>
      <c r="Y248" s="450"/>
      <c r="Z248" s="450"/>
      <c r="AA248" s="450"/>
      <c r="AB248" s="450"/>
      <c r="AC248" s="450"/>
      <c r="AD248" s="450"/>
      <c r="AE248" s="450"/>
      <c r="AF248" s="484"/>
      <c r="AG248" s="457"/>
      <c r="AH248" s="458"/>
    </row>
    <row r="249" spans="1:34" ht="15" customHeight="1" x14ac:dyDescent="0.15">
      <c r="A249" s="443"/>
      <c r="B249" s="500"/>
      <c r="C249" s="506"/>
      <c r="D249" s="453"/>
      <c r="E249" s="454"/>
      <c r="F249" s="454"/>
      <c r="G249" s="454"/>
      <c r="H249" s="454"/>
      <c r="I249" s="454"/>
      <c r="J249" s="454"/>
      <c r="K249" s="454"/>
      <c r="L249" s="454"/>
      <c r="M249" s="454"/>
      <c r="N249" s="454"/>
      <c r="O249" s="454"/>
      <c r="P249" s="454"/>
      <c r="Q249" s="454"/>
      <c r="R249" s="454"/>
      <c r="S249" s="454"/>
      <c r="T249" s="454"/>
      <c r="U249" s="454"/>
      <c r="V249" s="454"/>
      <c r="W249" s="454"/>
      <c r="X249" s="454"/>
      <c r="Y249" s="454"/>
      <c r="Z249" s="454"/>
      <c r="AA249" s="454"/>
      <c r="AB249" s="454"/>
      <c r="AC249" s="454"/>
      <c r="AD249" s="454"/>
      <c r="AE249" s="454"/>
      <c r="AF249" s="485"/>
      <c r="AG249" s="459"/>
      <c r="AH249" s="460"/>
    </row>
    <row r="250" spans="1:34" ht="15" customHeight="1" x14ac:dyDescent="0.15">
      <c r="A250" s="443"/>
      <c r="B250" s="498" t="s">
        <v>567</v>
      </c>
      <c r="C250" s="503"/>
      <c r="D250" s="449" t="s">
        <v>560</v>
      </c>
      <c r="E250" s="450"/>
      <c r="F250" s="450"/>
      <c r="G250" s="450"/>
      <c r="H250" s="450"/>
      <c r="I250" s="450"/>
      <c r="J250" s="450"/>
      <c r="K250" s="450"/>
      <c r="L250" s="450"/>
      <c r="M250" s="450"/>
      <c r="N250" s="450"/>
      <c r="O250" s="450"/>
      <c r="P250" s="450"/>
      <c r="Q250" s="450"/>
      <c r="R250" s="450"/>
      <c r="S250" s="450"/>
      <c r="T250" s="450"/>
      <c r="U250" s="450"/>
      <c r="V250" s="450"/>
      <c r="W250" s="450"/>
      <c r="X250" s="450"/>
      <c r="Y250" s="450"/>
      <c r="Z250" s="450"/>
      <c r="AA250" s="450"/>
      <c r="AB250" s="450"/>
      <c r="AC250" s="450"/>
      <c r="AD250" s="450"/>
      <c r="AE250" s="450"/>
      <c r="AF250" s="484"/>
      <c r="AG250" s="457"/>
      <c r="AH250" s="458"/>
    </row>
    <row r="251" spans="1:34" ht="15" customHeight="1" x14ac:dyDescent="0.15">
      <c r="A251" s="443"/>
      <c r="B251" s="500"/>
      <c r="C251" s="506"/>
      <c r="D251" s="453"/>
      <c r="E251" s="454"/>
      <c r="F251" s="454"/>
      <c r="G251" s="454"/>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85"/>
      <c r="AG251" s="459"/>
      <c r="AH251" s="460"/>
    </row>
    <row r="252" spans="1:34" ht="15" customHeight="1" x14ac:dyDescent="0.15">
      <c r="A252" s="443"/>
      <c r="B252" s="498" t="s">
        <v>568</v>
      </c>
      <c r="C252" s="503"/>
      <c r="D252" s="449" t="s">
        <v>561</v>
      </c>
      <c r="E252" s="450"/>
      <c r="F252" s="450"/>
      <c r="G252" s="450"/>
      <c r="H252" s="450"/>
      <c r="I252" s="450"/>
      <c r="J252" s="450"/>
      <c r="K252" s="450"/>
      <c r="L252" s="450"/>
      <c r="M252" s="450"/>
      <c r="N252" s="450"/>
      <c r="O252" s="450"/>
      <c r="P252" s="450"/>
      <c r="Q252" s="450"/>
      <c r="R252" s="450"/>
      <c r="S252" s="450"/>
      <c r="T252" s="450"/>
      <c r="U252" s="450"/>
      <c r="V252" s="450"/>
      <c r="W252" s="450"/>
      <c r="X252" s="450"/>
      <c r="Y252" s="450"/>
      <c r="Z252" s="450"/>
      <c r="AA252" s="450"/>
      <c r="AB252" s="450"/>
      <c r="AC252" s="450"/>
      <c r="AD252" s="450"/>
      <c r="AE252" s="450"/>
      <c r="AF252" s="484"/>
      <c r="AG252" s="457"/>
      <c r="AH252" s="458"/>
    </row>
    <row r="253" spans="1:34" ht="15" customHeight="1" x14ac:dyDescent="0.15">
      <c r="A253" s="443"/>
      <c r="B253" s="500"/>
      <c r="C253" s="506"/>
      <c r="D253" s="453"/>
      <c r="E253" s="454"/>
      <c r="F253" s="454"/>
      <c r="G253" s="454"/>
      <c r="H253" s="454"/>
      <c r="I253" s="454"/>
      <c r="J253" s="454"/>
      <c r="K253" s="454"/>
      <c r="L253" s="454"/>
      <c r="M253" s="454"/>
      <c r="N253" s="454"/>
      <c r="O253" s="454"/>
      <c r="P253" s="454"/>
      <c r="Q253" s="454"/>
      <c r="R253" s="454"/>
      <c r="S253" s="454"/>
      <c r="T253" s="454"/>
      <c r="U253" s="454"/>
      <c r="V253" s="454"/>
      <c r="W253" s="454"/>
      <c r="X253" s="454"/>
      <c r="Y253" s="454"/>
      <c r="Z253" s="454"/>
      <c r="AA253" s="454"/>
      <c r="AB253" s="454"/>
      <c r="AC253" s="454"/>
      <c r="AD253" s="454"/>
      <c r="AE253" s="454"/>
      <c r="AF253" s="485"/>
      <c r="AG253" s="459"/>
      <c r="AH253" s="460"/>
    </row>
    <row r="254" spans="1:34" ht="15" customHeight="1" x14ac:dyDescent="0.15">
      <c r="A254" s="443"/>
      <c r="B254" s="498" t="s">
        <v>573</v>
      </c>
      <c r="C254" s="503"/>
      <c r="D254" s="449" t="s">
        <v>562</v>
      </c>
      <c r="E254" s="450"/>
      <c r="F254" s="450"/>
      <c r="G254" s="450"/>
      <c r="H254" s="450"/>
      <c r="I254" s="450"/>
      <c r="J254" s="450"/>
      <c r="K254" s="450"/>
      <c r="L254" s="450"/>
      <c r="M254" s="450"/>
      <c r="N254" s="450"/>
      <c r="O254" s="450"/>
      <c r="P254" s="450"/>
      <c r="Q254" s="450"/>
      <c r="R254" s="450"/>
      <c r="S254" s="450"/>
      <c r="T254" s="450"/>
      <c r="U254" s="450"/>
      <c r="V254" s="450"/>
      <c r="W254" s="450"/>
      <c r="X254" s="450"/>
      <c r="Y254" s="450"/>
      <c r="Z254" s="450"/>
      <c r="AA254" s="450"/>
      <c r="AB254" s="450"/>
      <c r="AC254" s="450"/>
      <c r="AD254" s="450"/>
      <c r="AE254" s="450"/>
      <c r="AF254" s="484"/>
      <c r="AG254" s="457"/>
      <c r="AH254" s="458"/>
    </row>
    <row r="255" spans="1:34" ht="15" customHeight="1" x14ac:dyDescent="0.15">
      <c r="A255" s="444"/>
      <c r="B255" s="500"/>
      <c r="C255" s="506"/>
      <c r="D255" s="453"/>
      <c r="E255" s="454"/>
      <c r="F255" s="454"/>
      <c r="G255" s="454"/>
      <c r="H255" s="454"/>
      <c r="I255" s="454"/>
      <c r="J255" s="454"/>
      <c r="K255" s="454"/>
      <c r="L255" s="454"/>
      <c r="M255" s="454"/>
      <c r="N255" s="454"/>
      <c r="O255" s="454"/>
      <c r="P255" s="454"/>
      <c r="Q255" s="454"/>
      <c r="R255" s="454"/>
      <c r="S255" s="454"/>
      <c r="T255" s="454"/>
      <c r="U255" s="454"/>
      <c r="V255" s="454"/>
      <c r="W255" s="454"/>
      <c r="X255" s="454"/>
      <c r="Y255" s="454"/>
      <c r="Z255" s="454"/>
      <c r="AA255" s="454"/>
      <c r="AB255" s="454"/>
      <c r="AC255" s="454"/>
      <c r="AD255" s="454"/>
      <c r="AE255" s="454"/>
      <c r="AF255" s="485"/>
      <c r="AG255" s="459"/>
      <c r="AH255" s="460"/>
    </row>
    <row r="256" spans="1:34" ht="15" customHeight="1" x14ac:dyDescent="0.15">
      <c r="A256" s="9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90"/>
      <c r="AH256" s="90"/>
    </row>
    <row r="257" spans="1:34" ht="15" customHeight="1" x14ac:dyDescent="0.15">
      <c r="A257" s="98" t="s">
        <v>277</v>
      </c>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8"/>
      <c r="AG257" s="99"/>
      <c r="AH257" s="99"/>
    </row>
    <row r="258" spans="1:34" ht="15" customHeight="1" x14ac:dyDescent="0.15">
      <c r="A258" s="443" t="s">
        <v>33</v>
      </c>
      <c r="B258" s="449" t="s">
        <v>302</v>
      </c>
      <c r="C258" s="450"/>
      <c r="D258" s="450"/>
      <c r="E258" s="450"/>
      <c r="F258" s="450"/>
      <c r="G258" s="450"/>
      <c r="H258" s="450"/>
      <c r="I258" s="450"/>
      <c r="J258" s="450"/>
      <c r="K258" s="450"/>
      <c r="L258" s="450"/>
      <c r="M258" s="450"/>
      <c r="N258" s="450"/>
      <c r="O258" s="450"/>
      <c r="P258" s="450"/>
      <c r="Q258" s="450"/>
      <c r="R258" s="450"/>
      <c r="S258" s="450"/>
      <c r="T258" s="450"/>
      <c r="U258" s="450"/>
      <c r="V258" s="450"/>
      <c r="W258" s="450"/>
      <c r="X258" s="450"/>
      <c r="Y258" s="450"/>
      <c r="Z258" s="450"/>
      <c r="AA258" s="450"/>
      <c r="AB258" s="450"/>
      <c r="AC258" s="450"/>
      <c r="AD258" s="450"/>
      <c r="AE258" s="450"/>
      <c r="AF258" s="484"/>
      <c r="AG258" s="457"/>
      <c r="AH258" s="458"/>
    </row>
    <row r="259" spans="1:34" s="41" customFormat="1" ht="18" customHeight="1" x14ac:dyDescent="0.15">
      <c r="A259" s="443"/>
      <c r="B259" s="453"/>
      <c r="C259" s="454"/>
      <c r="D259" s="454"/>
      <c r="E259" s="454"/>
      <c r="F259" s="454"/>
      <c r="G259" s="454"/>
      <c r="H259" s="454"/>
      <c r="I259" s="454"/>
      <c r="J259" s="454"/>
      <c r="K259" s="454"/>
      <c r="L259" s="454"/>
      <c r="M259" s="454"/>
      <c r="N259" s="454"/>
      <c r="O259" s="454"/>
      <c r="P259" s="454"/>
      <c r="Q259" s="454"/>
      <c r="R259" s="454"/>
      <c r="S259" s="454"/>
      <c r="T259" s="454"/>
      <c r="U259" s="454"/>
      <c r="V259" s="454"/>
      <c r="W259" s="454"/>
      <c r="X259" s="454"/>
      <c r="Y259" s="454"/>
      <c r="Z259" s="454"/>
      <c r="AA259" s="454"/>
      <c r="AB259" s="454"/>
      <c r="AC259" s="454"/>
      <c r="AD259" s="454"/>
      <c r="AE259" s="454"/>
      <c r="AF259" s="485"/>
      <c r="AG259" s="459"/>
      <c r="AH259" s="460"/>
    </row>
    <row r="260" spans="1:34" ht="15" customHeight="1" x14ac:dyDescent="0.15">
      <c r="A260" s="653" t="s">
        <v>34</v>
      </c>
      <c r="B260" s="449" t="s">
        <v>576</v>
      </c>
      <c r="C260" s="450"/>
      <c r="D260" s="450"/>
      <c r="E260" s="450"/>
      <c r="F260" s="450"/>
      <c r="G260" s="450"/>
      <c r="H260" s="450"/>
      <c r="I260" s="450"/>
      <c r="J260" s="450"/>
      <c r="K260" s="450"/>
      <c r="L260" s="450"/>
      <c r="M260" s="450"/>
      <c r="N260" s="450"/>
      <c r="O260" s="450"/>
      <c r="P260" s="450"/>
      <c r="Q260" s="450"/>
      <c r="R260" s="450"/>
      <c r="S260" s="450"/>
      <c r="T260" s="450"/>
      <c r="U260" s="450"/>
      <c r="V260" s="450"/>
      <c r="W260" s="450"/>
      <c r="X260" s="450"/>
      <c r="Y260" s="450"/>
      <c r="Z260" s="450"/>
      <c r="AA260" s="450"/>
      <c r="AB260" s="450"/>
      <c r="AC260" s="450"/>
      <c r="AD260" s="450"/>
      <c r="AE260" s="450"/>
      <c r="AF260" s="484"/>
      <c r="AG260" s="457"/>
      <c r="AH260" s="458"/>
    </row>
    <row r="261" spans="1:34" ht="15" customHeight="1" x14ac:dyDescent="0.15">
      <c r="A261" s="653"/>
      <c r="B261" s="453"/>
      <c r="C261" s="454"/>
      <c r="D261" s="454"/>
      <c r="E261" s="454"/>
      <c r="F261" s="454"/>
      <c r="G261" s="454"/>
      <c r="H261" s="454"/>
      <c r="I261" s="454"/>
      <c r="J261" s="454"/>
      <c r="K261" s="454"/>
      <c r="L261" s="454"/>
      <c r="M261" s="454"/>
      <c r="N261" s="454"/>
      <c r="O261" s="454"/>
      <c r="P261" s="454"/>
      <c r="Q261" s="454"/>
      <c r="R261" s="454"/>
      <c r="S261" s="454"/>
      <c r="T261" s="454"/>
      <c r="U261" s="454"/>
      <c r="V261" s="454"/>
      <c r="W261" s="454"/>
      <c r="X261" s="454"/>
      <c r="Y261" s="454"/>
      <c r="Z261" s="454"/>
      <c r="AA261" s="454"/>
      <c r="AB261" s="454"/>
      <c r="AC261" s="454"/>
      <c r="AD261" s="454"/>
      <c r="AE261" s="454"/>
      <c r="AF261" s="485"/>
      <c r="AG261" s="459"/>
      <c r="AH261" s="460"/>
    </row>
    <row r="262" spans="1:34" ht="15" customHeight="1" x14ac:dyDescent="0.15">
      <c r="A262" s="653" t="s">
        <v>35</v>
      </c>
      <c r="B262" s="449" t="s">
        <v>303</v>
      </c>
      <c r="C262" s="450"/>
      <c r="D262" s="450"/>
      <c r="E262" s="450"/>
      <c r="F262" s="450"/>
      <c r="G262" s="450"/>
      <c r="H262" s="450"/>
      <c r="I262" s="450"/>
      <c r="J262" s="450"/>
      <c r="K262" s="450"/>
      <c r="L262" s="450"/>
      <c r="M262" s="450"/>
      <c r="N262" s="450"/>
      <c r="O262" s="450"/>
      <c r="P262" s="450"/>
      <c r="Q262" s="450"/>
      <c r="R262" s="450"/>
      <c r="S262" s="450"/>
      <c r="T262" s="450"/>
      <c r="U262" s="450"/>
      <c r="V262" s="450"/>
      <c r="W262" s="450"/>
      <c r="X262" s="450"/>
      <c r="Y262" s="450"/>
      <c r="Z262" s="450"/>
      <c r="AA262" s="450"/>
      <c r="AB262" s="450"/>
      <c r="AC262" s="450"/>
      <c r="AD262" s="450"/>
      <c r="AE262" s="450"/>
      <c r="AF262" s="484"/>
      <c r="AG262" s="457"/>
      <c r="AH262" s="458"/>
    </row>
    <row r="263" spans="1:34" ht="15" customHeight="1" x14ac:dyDescent="0.15">
      <c r="A263" s="653"/>
      <c r="B263" s="453"/>
      <c r="C263" s="454"/>
      <c r="D263" s="454"/>
      <c r="E263" s="454"/>
      <c r="F263" s="454"/>
      <c r="G263" s="454"/>
      <c r="H263" s="454"/>
      <c r="I263" s="454"/>
      <c r="J263" s="454"/>
      <c r="K263" s="454"/>
      <c r="L263" s="454"/>
      <c r="M263" s="454"/>
      <c r="N263" s="454"/>
      <c r="O263" s="454"/>
      <c r="P263" s="454"/>
      <c r="Q263" s="454"/>
      <c r="R263" s="454"/>
      <c r="S263" s="454"/>
      <c r="T263" s="454"/>
      <c r="U263" s="454"/>
      <c r="V263" s="454"/>
      <c r="W263" s="454"/>
      <c r="X263" s="454"/>
      <c r="Y263" s="454"/>
      <c r="Z263" s="454"/>
      <c r="AA263" s="454"/>
      <c r="AB263" s="454"/>
      <c r="AC263" s="454"/>
      <c r="AD263" s="454"/>
      <c r="AE263" s="454"/>
      <c r="AF263" s="485"/>
      <c r="AG263" s="459"/>
      <c r="AH263" s="460"/>
    </row>
    <row r="264" spans="1:34" ht="15" customHeight="1" x14ac:dyDescent="0.15">
      <c r="A264" s="653" t="s">
        <v>36</v>
      </c>
      <c r="B264" s="493" t="s">
        <v>304</v>
      </c>
      <c r="C264" s="475"/>
      <c r="D264" s="475"/>
      <c r="E264" s="475"/>
      <c r="F264" s="475"/>
      <c r="G264" s="475"/>
      <c r="H264" s="475"/>
      <c r="I264" s="475"/>
      <c r="J264" s="475"/>
      <c r="K264" s="475"/>
      <c r="L264" s="475"/>
      <c r="M264" s="475"/>
      <c r="N264" s="475"/>
      <c r="O264" s="475"/>
      <c r="P264" s="475"/>
      <c r="Q264" s="475"/>
      <c r="R264" s="475"/>
      <c r="S264" s="475"/>
      <c r="T264" s="475"/>
      <c r="U264" s="475"/>
      <c r="V264" s="475"/>
      <c r="W264" s="475"/>
      <c r="X264" s="475"/>
      <c r="Y264" s="475"/>
      <c r="Z264" s="475"/>
      <c r="AA264" s="475"/>
      <c r="AB264" s="475"/>
      <c r="AC264" s="475"/>
      <c r="AD264" s="475"/>
      <c r="AE264" s="475"/>
      <c r="AF264" s="476"/>
      <c r="AG264" s="524"/>
      <c r="AH264" s="458"/>
    </row>
    <row r="265" spans="1:34" ht="15" customHeight="1" x14ac:dyDescent="0.15">
      <c r="A265" s="653"/>
      <c r="B265" s="494"/>
      <c r="C265" s="436"/>
      <c r="D265" s="436"/>
      <c r="E265" s="436"/>
      <c r="F265" s="436"/>
      <c r="G265" s="436"/>
      <c r="H265" s="436"/>
      <c r="I265" s="436"/>
      <c r="J265" s="436"/>
      <c r="K265" s="436"/>
      <c r="L265" s="436"/>
      <c r="M265" s="436"/>
      <c r="N265" s="436"/>
      <c r="O265" s="436"/>
      <c r="P265" s="436"/>
      <c r="Q265" s="436"/>
      <c r="R265" s="436"/>
      <c r="S265" s="436"/>
      <c r="T265" s="436"/>
      <c r="U265" s="436"/>
      <c r="V265" s="436"/>
      <c r="W265" s="436"/>
      <c r="X265" s="436"/>
      <c r="Y265" s="436"/>
      <c r="Z265" s="436"/>
      <c r="AA265" s="436"/>
      <c r="AB265" s="436"/>
      <c r="AC265" s="436"/>
      <c r="AD265" s="436"/>
      <c r="AE265" s="436"/>
      <c r="AF265" s="437"/>
      <c r="AG265" s="459"/>
      <c r="AH265" s="460"/>
    </row>
    <row r="266" spans="1:34" ht="15" customHeight="1" x14ac:dyDescent="0.15">
      <c r="A266" s="653" t="s">
        <v>37</v>
      </c>
      <c r="B266" s="493" t="s">
        <v>305</v>
      </c>
      <c r="C266" s="475"/>
      <c r="D266" s="475"/>
      <c r="E266" s="475"/>
      <c r="F266" s="475"/>
      <c r="G266" s="475"/>
      <c r="H266" s="475"/>
      <c r="I266" s="475"/>
      <c r="J266" s="475"/>
      <c r="K266" s="475"/>
      <c r="L266" s="475"/>
      <c r="M266" s="475"/>
      <c r="N266" s="475"/>
      <c r="O266" s="475"/>
      <c r="P266" s="475"/>
      <c r="Q266" s="475"/>
      <c r="R266" s="475"/>
      <c r="S266" s="475"/>
      <c r="T266" s="475"/>
      <c r="U266" s="475"/>
      <c r="V266" s="475"/>
      <c r="W266" s="475"/>
      <c r="X266" s="475"/>
      <c r="Y266" s="475"/>
      <c r="Z266" s="475"/>
      <c r="AA266" s="475"/>
      <c r="AB266" s="475"/>
      <c r="AC266" s="475"/>
      <c r="AD266" s="475"/>
      <c r="AE266" s="475"/>
      <c r="AF266" s="476"/>
      <c r="AG266" s="524"/>
      <c r="AH266" s="458"/>
    </row>
    <row r="267" spans="1:34" ht="15" customHeight="1" x14ac:dyDescent="0.15">
      <c r="A267" s="653"/>
      <c r="B267" s="517"/>
      <c r="C267" s="477"/>
      <c r="D267" s="477"/>
      <c r="E267" s="477"/>
      <c r="F267" s="477"/>
      <c r="G267" s="477"/>
      <c r="H267" s="477"/>
      <c r="I267" s="477"/>
      <c r="J267" s="477"/>
      <c r="K267" s="477"/>
      <c r="L267" s="477"/>
      <c r="M267" s="477"/>
      <c r="N267" s="477"/>
      <c r="O267" s="477"/>
      <c r="P267" s="477"/>
      <c r="Q267" s="477"/>
      <c r="R267" s="477"/>
      <c r="S267" s="477"/>
      <c r="T267" s="477"/>
      <c r="U267" s="477"/>
      <c r="V267" s="477"/>
      <c r="W267" s="477"/>
      <c r="X267" s="477"/>
      <c r="Y267" s="477"/>
      <c r="Z267" s="477"/>
      <c r="AA267" s="477"/>
      <c r="AB267" s="477"/>
      <c r="AC267" s="477"/>
      <c r="AD267" s="477"/>
      <c r="AE267" s="477"/>
      <c r="AF267" s="478"/>
      <c r="AG267" s="544"/>
      <c r="AH267" s="543"/>
    </row>
    <row r="268" spans="1:34" ht="15" customHeight="1" x14ac:dyDescent="0.15">
      <c r="A268" s="653"/>
      <c r="B268" s="517"/>
      <c r="C268" s="477"/>
      <c r="D268" s="477"/>
      <c r="E268" s="477"/>
      <c r="F268" s="477"/>
      <c r="G268" s="477"/>
      <c r="H268" s="477"/>
      <c r="I268" s="477"/>
      <c r="J268" s="477"/>
      <c r="K268" s="477"/>
      <c r="L268" s="477"/>
      <c r="M268" s="477"/>
      <c r="N268" s="477"/>
      <c r="O268" s="477"/>
      <c r="P268" s="477"/>
      <c r="Q268" s="477"/>
      <c r="R268" s="477"/>
      <c r="S268" s="477"/>
      <c r="T268" s="477"/>
      <c r="U268" s="477"/>
      <c r="V268" s="477"/>
      <c r="W268" s="477"/>
      <c r="X268" s="477"/>
      <c r="Y268" s="477"/>
      <c r="Z268" s="477"/>
      <c r="AA268" s="477"/>
      <c r="AB268" s="477"/>
      <c r="AC268" s="477"/>
      <c r="AD268" s="477"/>
      <c r="AE268" s="477"/>
      <c r="AF268" s="478"/>
      <c r="AG268" s="544"/>
      <c r="AH268" s="543"/>
    </row>
    <row r="269" spans="1:34" ht="15" customHeight="1" x14ac:dyDescent="0.15">
      <c r="A269" s="653"/>
      <c r="B269" s="517"/>
      <c r="C269" s="477"/>
      <c r="D269" s="477"/>
      <c r="E269" s="477"/>
      <c r="F269" s="477"/>
      <c r="G269" s="477"/>
      <c r="H269" s="477"/>
      <c r="I269" s="477"/>
      <c r="J269" s="477"/>
      <c r="K269" s="477"/>
      <c r="L269" s="477"/>
      <c r="M269" s="477"/>
      <c r="N269" s="477"/>
      <c r="O269" s="477"/>
      <c r="P269" s="477"/>
      <c r="Q269" s="477"/>
      <c r="R269" s="477"/>
      <c r="S269" s="477"/>
      <c r="T269" s="477"/>
      <c r="U269" s="477"/>
      <c r="V269" s="477"/>
      <c r="W269" s="477"/>
      <c r="X269" s="477"/>
      <c r="Y269" s="477"/>
      <c r="Z269" s="477"/>
      <c r="AA269" s="477"/>
      <c r="AB269" s="477"/>
      <c r="AC269" s="477"/>
      <c r="AD269" s="477"/>
      <c r="AE269" s="477"/>
      <c r="AF269" s="478"/>
      <c r="AG269" s="544"/>
      <c r="AH269" s="543"/>
    </row>
    <row r="270" spans="1:34" ht="15" customHeight="1" x14ac:dyDescent="0.15">
      <c r="A270" s="653"/>
      <c r="B270" s="494"/>
      <c r="C270" s="436"/>
      <c r="D270" s="436"/>
      <c r="E270" s="436"/>
      <c r="F270" s="436"/>
      <c r="G270" s="436"/>
      <c r="H270" s="436"/>
      <c r="I270" s="436"/>
      <c r="J270" s="436"/>
      <c r="K270" s="436"/>
      <c r="L270" s="436"/>
      <c r="M270" s="436"/>
      <c r="N270" s="436"/>
      <c r="O270" s="436"/>
      <c r="P270" s="436"/>
      <c r="Q270" s="436"/>
      <c r="R270" s="436"/>
      <c r="S270" s="436"/>
      <c r="T270" s="436"/>
      <c r="U270" s="436"/>
      <c r="V270" s="436"/>
      <c r="W270" s="436"/>
      <c r="X270" s="436"/>
      <c r="Y270" s="436"/>
      <c r="Z270" s="436"/>
      <c r="AA270" s="436"/>
      <c r="AB270" s="436"/>
      <c r="AC270" s="436"/>
      <c r="AD270" s="436"/>
      <c r="AE270" s="436"/>
      <c r="AF270" s="437"/>
      <c r="AG270" s="459"/>
      <c r="AH270" s="460"/>
    </row>
    <row r="271" spans="1:34" ht="15" customHeight="1" x14ac:dyDescent="0.15">
      <c r="A271" s="653" t="s">
        <v>38</v>
      </c>
      <c r="B271" s="449" t="s">
        <v>132</v>
      </c>
      <c r="C271" s="450"/>
      <c r="D271" s="450"/>
      <c r="E271" s="450"/>
      <c r="F271" s="450"/>
      <c r="G271" s="450"/>
      <c r="H271" s="450"/>
      <c r="I271" s="450"/>
      <c r="J271" s="450"/>
      <c r="K271" s="450"/>
      <c r="L271" s="450"/>
      <c r="M271" s="450"/>
      <c r="N271" s="450"/>
      <c r="O271" s="450"/>
      <c r="P271" s="450"/>
      <c r="Q271" s="450"/>
      <c r="R271" s="450"/>
      <c r="S271" s="450"/>
      <c r="T271" s="450"/>
      <c r="U271" s="450"/>
      <c r="V271" s="450"/>
      <c r="W271" s="450"/>
      <c r="X271" s="450"/>
      <c r="Y271" s="450"/>
      <c r="Z271" s="450"/>
      <c r="AA271" s="450"/>
      <c r="AB271" s="450"/>
      <c r="AC271" s="450"/>
      <c r="AD271" s="450"/>
      <c r="AE271" s="450"/>
      <c r="AF271" s="484"/>
      <c r="AG271" s="457"/>
      <c r="AH271" s="458"/>
    </row>
    <row r="272" spans="1:34" ht="15" customHeight="1" x14ac:dyDescent="0.15">
      <c r="A272" s="653"/>
      <c r="B272" s="538"/>
      <c r="C272" s="539"/>
      <c r="D272" s="539"/>
      <c r="E272" s="539"/>
      <c r="F272" s="539"/>
      <c r="G272" s="539"/>
      <c r="H272" s="539"/>
      <c r="I272" s="539"/>
      <c r="J272" s="539"/>
      <c r="K272" s="539"/>
      <c r="L272" s="539"/>
      <c r="M272" s="539"/>
      <c r="N272" s="539"/>
      <c r="O272" s="539"/>
      <c r="P272" s="539"/>
      <c r="Q272" s="539"/>
      <c r="R272" s="539"/>
      <c r="S272" s="539"/>
      <c r="T272" s="539"/>
      <c r="U272" s="539"/>
      <c r="V272" s="539"/>
      <c r="W272" s="539"/>
      <c r="X272" s="539"/>
      <c r="Y272" s="539"/>
      <c r="Z272" s="539"/>
      <c r="AA272" s="539"/>
      <c r="AB272" s="539"/>
      <c r="AC272" s="539"/>
      <c r="AD272" s="539"/>
      <c r="AE272" s="539"/>
      <c r="AF272" s="620"/>
      <c r="AG272" s="542"/>
      <c r="AH272" s="543"/>
    </row>
    <row r="273" spans="1:34" ht="15" customHeight="1" x14ac:dyDescent="0.15">
      <c r="A273" s="653" t="s">
        <v>39</v>
      </c>
      <c r="B273" s="449" t="s">
        <v>306</v>
      </c>
      <c r="C273" s="450"/>
      <c r="D273" s="450"/>
      <c r="E273" s="450"/>
      <c r="F273" s="450"/>
      <c r="G273" s="450"/>
      <c r="H273" s="450"/>
      <c r="I273" s="450"/>
      <c r="J273" s="450"/>
      <c r="K273" s="450"/>
      <c r="L273" s="450"/>
      <c r="M273" s="450"/>
      <c r="N273" s="450"/>
      <c r="O273" s="450"/>
      <c r="P273" s="450"/>
      <c r="Q273" s="450"/>
      <c r="R273" s="450"/>
      <c r="S273" s="450"/>
      <c r="T273" s="450"/>
      <c r="U273" s="450"/>
      <c r="V273" s="450"/>
      <c r="W273" s="450"/>
      <c r="X273" s="450"/>
      <c r="Y273" s="450"/>
      <c r="Z273" s="450"/>
      <c r="AA273" s="450"/>
      <c r="AB273" s="450"/>
      <c r="AC273" s="450"/>
      <c r="AD273" s="450"/>
      <c r="AE273" s="450"/>
      <c r="AF273" s="484"/>
      <c r="AG273" s="457"/>
      <c r="AH273" s="458"/>
    </row>
    <row r="274" spans="1:34" ht="15" customHeight="1" x14ac:dyDescent="0.15">
      <c r="A274" s="653"/>
      <c r="B274" s="453"/>
      <c r="C274" s="454"/>
      <c r="D274" s="454"/>
      <c r="E274" s="454"/>
      <c r="F274" s="454"/>
      <c r="G274" s="454"/>
      <c r="H274" s="454"/>
      <c r="I274" s="454"/>
      <c r="J274" s="454"/>
      <c r="K274" s="454"/>
      <c r="L274" s="454"/>
      <c r="M274" s="454"/>
      <c r="N274" s="454"/>
      <c r="O274" s="454"/>
      <c r="P274" s="454"/>
      <c r="Q274" s="454"/>
      <c r="R274" s="454"/>
      <c r="S274" s="454"/>
      <c r="T274" s="454"/>
      <c r="U274" s="454"/>
      <c r="V274" s="454"/>
      <c r="W274" s="454"/>
      <c r="X274" s="454"/>
      <c r="Y274" s="454"/>
      <c r="Z274" s="454"/>
      <c r="AA274" s="454"/>
      <c r="AB274" s="454"/>
      <c r="AC274" s="454"/>
      <c r="AD274" s="454"/>
      <c r="AE274" s="454"/>
      <c r="AF274" s="485"/>
      <c r="AG274" s="459"/>
      <c r="AH274" s="460"/>
    </row>
    <row r="275" spans="1:34" ht="15" customHeight="1" x14ac:dyDescent="0.15">
      <c r="A275" s="653" t="s">
        <v>40</v>
      </c>
      <c r="B275" s="449" t="s">
        <v>307</v>
      </c>
      <c r="C275" s="450"/>
      <c r="D275" s="450"/>
      <c r="E275" s="450"/>
      <c r="F275" s="450"/>
      <c r="G275" s="450"/>
      <c r="H275" s="450"/>
      <c r="I275" s="450"/>
      <c r="J275" s="450"/>
      <c r="K275" s="450"/>
      <c r="L275" s="450"/>
      <c r="M275" s="450"/>
      <c r="N275" s="450"/>
      <c r="O275" s="450"/>
      <c r="P275" s="450"/>
      <c r="Q275" s="450"/>
      <c r="R275" s="450"/>
      <c r="S275" s="450"/>
      <c r="T275" s="450"/>
      <c r="U275" s="450"/>
      <c r="V275" s="450"/>
      <c r="W275" s="450"/>
      <c r="X275" s="450"/>
      <c r="Y275" s="450"/>
      <c r="Z275" s="450"/>
      <c r="AA275" s="450"/>
      <c r="AB275" s="450"/>
      <c r="AC275" s="450"/>
      <c r="AD275" s="450"/>
      <c r="AE275" s="450"/>
      <c r="AF275" s="484"/>
      <c r="AG275" s="457"/>
      <c r="AH275" s="458"/>
    </row>
    <row r="276" spans="1:34" ht="11.25" customHeight="1" x14ac:dyDescent="0.15">
      <c r="A276" s="653"/>
      <c r="B276" s="453"/>
      <c r="C276" s="454"/>
      <c r="D276" s="454"/>
      <c r="E276" s="454"/>
      <c r="F276" s="454"/>
      <c r="G276" s="454"/>
      <c r="H276" s="454"/>
      <c r="I276" s="454"/>
      <c r="J276" s="454"/>
      <c r="K276" s="454"/>
      <c r="L276" s="454"/>
      <c r="M276" s="454"/>
      <c r="N276" s="454"/>
      <c r="O276" s="454"/>
      <c r="P276" s="454"/>
      <c r="Q276" s="454"/>
      <c r="R276" s="454"/>
      <c r="S276" s="454"/>
      <c r="T276" s="454"/>
      <c r="U276" s="454"/>
      <c r="V276" s="454"/>
      <c r="W276" s="454"/>
      <c r="X276" s="454"/>
      <c r="Y276" s="454"/>
      <c r="Z276" s="454"/>
      <c r="AA276" s="454"/>
      <c r="AB276" s="454"/>
      <c r="AC276" s="454"/>
      <c r="AD276" s="454"/>
      <c r="AE276" s="454"/>
      <c r="AF276" s="485"/>
      <c r="AG276" s="459"/>
      <c r="AH276" s="460"/>
    </row>
    <row r="277" spans="1:34" s="71" customFormat="1" ht="15" customHeight="1" x14ac:dyDescent="0.15">
      <c r="A277" s="442" t="s">
        <v>41</v>
      </c>
      <c r="B277" s="493" t="s">
        <v>308</v>
      </c>
      <c r="C277" s="475"/>
      <c r="D277" s="475"/>
      <c r="E277" s="475"/>
      <c r="F277" s="475"/>
      <c r="G277" s="475"/>
      <c r="H277" s="475"/>
      <c r="I277" s="475"/>
      <c r="J277" s="475"/>
      <c r="K277" s="475"/>
      <c r="L277" s="475"/>
      <c r="M277" s="475"/>
      <c r="N277" s="475"/>
      <c r="O277" s="475"/>
      <c r="P277" s="475"/>
      <c r="Q277" s="475"/>
      <c r="R277" s="475"/>
      <c r="S277" s="475"/>
      <c r="T277" s="475"/>
      <c r="U277" s="475"/>
      <c r="V277" s="475"/>
      <c r="W277" s="475"/>
      <c r="X277" s="475"/>
      <c r="Y277" s="475"/>
      <c r="Z277" s="475"/>
      <c r="AA277" s="475"/>
      <c r="AB277" s="475"/>
      <c r="AC277" s="475"/>
      <c r="AD277" s="475"/>
      <c r="AE277" s="475"/>
      <c r="AF277" s="476"/>
      <c r="AG277" s="524"/>
      <c r="AH277" s="458"/>
    </row>
    <row r="278" spans="1:34" ht="15" customHeight="1" x14ac:dyDescent="0.15">
      <c r="A278" s="443"/>
      <c r="B278" s="517"/>
      <c r="C278" s="477"/>
      <c r="D278" s="477"/>
      <c r="E278" s="477"/>
      <c r="F278" s="477"/>
      <c r="G278" s="477"/>
      <c r="H278" s="477"/>
      <c r="I278" s="477"/>
      <c r="J278" s="477"/>
      <c r="K278" s="477"/>
      <c r="L278" s="477"/>
      <c r="M278" s="477"/>
      <c r="N278" s="477"/>
      <c r="O278" s="477"/>
      <c r="P278" s="477"/>
      <c r="Q278" s="477"/>
      <c r="R278" s="477"/>
      <c r="S278" s="477"/>
      <c r="T278" s="477"/>
      <c r="U278" s="477"/>
      <c r="V278" s="477"/>
      <c r="W278" s="477"/>
      <c r="X278" s="477"/>
      <c r="Y278" s="477"/>
      <c r="Z278" s="477"/>
      <c r="AA278" s="477"/>
      <c r="AB278" s="477"/>
      <c r="AC278" s="477"/>
      <c r="AD278" s="477"/>
      <c r="AE278" s="477"/>
      <c r="AF278" s="478"/>
      <c r="AG278" s="544"/>
      <c r="AH278" s="543"/>
    </row>
    <row r="279" spans="1:34" ht="15" customHeight="1" x14ac:dyDescent="0.15">
      <c r="A279" s="444"/>
      <c r="B279" s="494"/>
      <c r="C279" s="436"/>
      <c r="D279" s="436"/>
      <c r="E279" s="436"/>
      <c r="F279" s="436"/>
      <c r="G279" s="436"/>
      <c r="H279" s="436"/>
      <c r="I279" s="436"/>
      <c r="J279" s="436"/>
      <c r="K279" s="436"/>
      <c r="L279" s="436"/>
      <c r="M279" s="436"/>
      <c r="N279" s="436"/>
      <c r="O279" s="436"/>
      <c r="P279" s="436"/>
      <c r="Q279" s="436"/>
      <c r="R279" s="436"/>
      <c r="S279" s="436"/>
      <c r="T279" s="436"/>
      <c r="U279" s="436"/>
      <c r="V279" s="436"/>
      <c r="W279" s="436"/>
      <c r="X279" s="436"/>
      <c r="Y279" s="436"/>
      <c r="Z279" s="436"/>
      <c r="AA279" s="436"/>
      <c r="AB279" s="436"/>
      <c r="AC279" s="436"/>
      <c r="AD279" s="436"/>
      <c r="AE279" s="436"/>
      <c r="AF279" s="437"/>
      <c r="AG279" s="459"/>
      <c r="AH279" s="460"/>
    </row>
    <row r="280" spans="1:34" ht="15" customHeight="1" x14ac:dyDescent="0.15">
      <c r="A280" s="442" t="s">
        <v>42</v>
      </c>
      <c r="B280" s="449" t="s">
        <v>135</v>
      </c>
      <c r="C280" s="450"/>
      <c r="D280" s="450"/>
      <c r="E280" s="450"/>
      <c r="F280" s="450"/>
      <c r="G280" s="450"/>
      <c r="H280" s="450"/>
      <c r="I280" s="450"/>
      <c r="J280" s="450"/>
      <c r="K280" s="450"/>
      <c r="L280" s="450"/>
      <c r="M280" s="450"/>
      <c r="N280" s="450"/>
      <c r="O280" s="450"/>
      <c r="P280" s="450"/>
      <c r="Q280" s="450"/>
      <c r="R280" s="450"/>
      <c r="S280" s="450"/>
      <c r="T280" s="450"/>
      <c r="U280" s="450"/>
      <c r="V280" s="450"/>
      <c r="W280" s="450"/>
      <c r="X280" s="450"/>
      <c r="Y280" s="450"/>
      <c r="Z280" s="450"/>
      <c r="AA280" s="450"/>
      <c r="AB280" s="450"/>
      <c r="AC280" s="450"/>
      <c r="AD280" s="450"/>
      <c r="AE280" s="450"/>
      <c r="AF280" s="484"/>
      <c r="AG280" s="524"/>
      <c r="AH280" s="458"/>
    </row>
    <row r="281" spans="1:34" ht="10.5" customHeight="1" x14ac:dyDescent="0.15">
      <c r="A281" s="444"/>
      <c r="B281" s="453"/>
      <c r="C281" s="454"/>
      <c r="D281" s="454"/>
      <c r="E281" s="454"/>
      <c r="F281" s="454"/>
      <c r="G281" s="454"/>
      <c r="H281" s="454"/>
      <c r="I281" s="454"/>
      <c r="J281" s="454"/>
      <c r="K281" s="454"/>
      <c r="L281" s="454"/>
      <c r="M281" s="454"/>
      <c r="N281" s="454"/>
      <c r="O281" s="454"/>
      <c r="P281" s="454"/>
      <c r="Q281" s="454"/>
      <c r="R281" s="454"/>
      <c r="S281" s="454"/>
      <c r="T281" s="454"/>
      <c r="U281" s="454"/>
      <c r="V281" s="454"/>
      <c r="W281" s="454"/>
      <c r="X281" s="454"/>
      <c r="Y281" s="454"/>
      <c r="Z281" s="454"/>
      <c r="AA281" s="454"/>
      <c r="AB281" s="454"/>
      <c r="AC281" s="454"/>
      <c r="AD281" s="454"/>
      <c r="AE281" s="454"/>
      <c r="AF281" s="485"/>
      <c r="AG281" s="459"/>
      <c r="AH281" s="460"/>
    </row>
    <row r="282" spans="1:34" ht="15" customHeight="1" x14ac:dyDescent="0.15">
      <c r="A282" s="442" t="s">
        <v>43</v>
      </c>
      <c r="B282" s="449" t="s">
        <v>309</v>
      </c>
      <c r="C282" s="450"/>
      <c r="D282" s="450"/>
      <c r="E282" s="450"/>
      <c r="F282" s="450"/>
      <c r="G282" s="450"/>
      <c r="H282" s="450"/>
      <c r="I282" s="450"/>
      <c r="J282" s="450"/>
      <c r="K282" s="450"/>
      <c r="L282" s="450"/>
      <c r="M282" s="450"/>
      <c r="N282" s="450"/>
      <c r="O282" s="450"/>
      <c r="P282" s="450"/>
      <c r="Q282" s="450"/>
      <c r="R282" s="450"/>
      <c r="S282" s="450"/>
      <c r="T282" s="450"/>
      <c r="U282" s="450"/>
      <c r="V282" s="450"/>
      <c r="W282" s="450"/>
      <c r="X282" s="450"/>
      <c r="Y282" s="450"/>
      <c r="Z282" s="450"/>
      <c r="AA282" s="450"/>
      <c r="AB282" s="450"/>
      <c r="AC282" s="450"/>
      <c r="AD282" s="450"/>
      <c r="AE282" s="450"/>
      <c r="AF282" s="484"/>
      <c r="AG282" s="457"/>
      <c r="AH282" s="458"/>
    </row>
    <row r="283" spans="1:34" ht="15" customHeight="1" x14ac:dyDescent="0.15">
      <c r="A283" s="444"/>
      <c r="B283" s="453"/>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85"/>
      <c r="AG283" s="459"/>
      <c r="AH283" s="460"/>
    </row>
    <row r="284" spans="1:34" ht="15" customHeight="1" x14ac:dyDescent="0.15">
      <c r="A284" s="442" t="s">
        <v>44</v>
      </c>
      <c r="B284" s="449" t="s">
        <v>154</v>
      </c>
      <c r="C284" s="450"/>
      <c r="D284" s="450"/>
      <c r="E284" s="450"/>
      <c r="F284" s="450"/>
      <c r="G284" s="450"/>
      <c r="H284" s="450"/>
      <c r="I284" s="450"/>
      <c r="J284" s="450"/>
      <c r="K284" s="450"/>
      <c r="L284" s="450"/>
      <c r="M284" s="450"/>
      <c r="N284" s="450"/>
      <c r="O284" s="450"/>
      <c r="P284" s="450"/>
      <c r="Q284" s="450"/>
      <c r="R284" s="450"/>
      <c r="S284" s="450"/>
      <c r="T284" s="450"/>
      <c r="U284" s="450"/>
      <c r="V284" s="450"/>
      <c r="W284" s="450"/>
      <c r="X284" s="450"/>
      <c r="Y284" s="450"/>
      <c r="Z284" s="450"/>
      <c r="AA284" s="450"/>
      <c r="AB284" s="450"/>
      <c r="AC284" s="450"/>
      <c r="AD284" s="450"/>
      <c r="AE284" s="450"/>
      <c r="AF284" s="484"/>
      <c r="AG284" s="457"/>
      <c r="AH284" s="458"/>
    </row>
    <row r="285" spans="1:34" ht="15" customHeight="1" x14ac:dyDescent="0.15">
      <c r="A285" s="444"/>
      <c r="B285" s="453"/>
      <c r="C285" s="454"/>
      <c r="D285" s="454"/>
      <c r="E285" s="454"/>
      <c r="F285" s="454"/>
      <c r="G285" s="454"/>
      <c r="H285" s="454"/>
      <c r="I285" s="454"/>
      <c r="J285" s="454"/>
      <c r="K285" s="454"/>
      <c r="L285" s="454"/>
      <c r="M285" s="454"/>
      <c r="N285" s="454"/>
      <c r="O285" s="454"/>
      <c r="P285" s="454"/>
      <c r="Q285" s="454"/>
      <c r="R285" s="454"/>
      <c r="S285" s="454"/>
      <c r="T285" s="454"/>
      <c r="U285" s="454"/>
      <c r="V285" s="454"/>
      <c r="W285" s="454"/>
      <c r="X285" s="454"/>
      <c r="Y285" s="454"/>
      <c r="Z285" s="454"/>
      <c r="AA285" s="454"/>
      <c r="AB285" s="454"/>
      <c r="AC285" s="454"/>
      <c r="AD285" s="454"/>
      <c r="AE285" s="454"/>
      <c r="AF285" s="485"/>
      <c r="AG285" s="459"/>
      <c r="AH285" s="460"/>
    </row>
    <row r="286" spans="1:34" ht="15" customHeight="1" x14ac:dyDescent="0.15">
      <c r="A286" s="4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90"/>
      <c r="AH286" s="90"/>
    </row>
    <row r="287" spans="1:34" ht="16.5" customHeight="1" x14ac:dyDescent="0.15">
      <c r="A287" s="98" t="s">
        <v>278</v>
      </c>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8"/>
      <c r="AG287" s="99"/>
      <c r="AH287" s="99"/>
    </row>
    <row r="288" spans="1:34" ht="15" customHeight="1" x14ac:dyDescent="0.15">
      <c r="A288" s="442" t="s">
        <v>33</v>
      </c>
      <c r="B288" s="449" t="s">
        <v>193</v>
      </c>
      <c r="C288" s="450"/>
      <c r="D288" s="450"/>
      <c r="E288" s="450"/>
      <c r="F288" s="450"/>
      <c r="G288" s="450"/>
      <c r="H288" s="450"/>
      <c r="I288" s="450"/>
      <c r="J288" s="450"/>
      <c r="K288" s="450"/>
      <c r="L288" s="450"/>
      <c r="M288" s="450"/>
      <c r="N288" s="450"/>
      <c r="O288" s="450"/>
      <c r="P288" s="450"/>
      <c r="Q288" s="450"/>
      <c r="R288" s="450"/>
      <c r="S288" s="450"/>
      <c r="T288" s="450"/>
      <c r="U288" s="450"/>
      <c r="V288" s="450"/>
      <c r="W288" s="450"/>
      <c r="X288" s="450"/>
      <c r="Y288" s="450"/>
      <c r="Z288" s="450"/>
      <c r="AA288" s="450"/>
      <c r="AB288" s="450"/>
      <c r="AC288" s="450"/>
      <c r="AD288" s="450"/>
      <c r="AE288" s="450"/>
      <c r="AF288" s="484"/>
      <c r="AG288" s="457"/>
      <c r="AH288" s="458"/>
    </row>
    <row r="289" spans="1:34" ht="15" customHeight="1" x14ac:dyDescent="0.15">
      <c r="A289" s="443"/>
      <c r="B289" s="538"/>
      <c r="C289" s="539"/>
      <c r="D289" s="539"/>
      <c r="E289" s="539"/>
      <c r="F289" s="539"/>
      <c r="G289" s="539"/>
      <c r="H289" s="539"/>
      <c r="I289" s="539"/>
      <c r="J289" s="539"/>
      <c r="K289" s="539"/>
      <c r="L289" s="539"/>
      <c r="M289" s="539"/>
      <c r="N289" s="539"/>
      <c r="O289" s="539"/>
      <c r="P289" s="539"/>
      <c r="Q289" s="539"/>
      <c r="R289" s="539"/>
      <c r="S289" s="539"/>
      <c r="T289" s="539"/>
      <c r="U289" s="539"/>
      <c r="V289" s="539"/>
      <c r="W289" s="539"/>
      <c r="X289" s="539"/>
      <c r="Y289" s="539"/>
      <c r="Z289" s="539"/>
      <c r="AA289" s="539"/>
      <c r="AB289" s="539"/>
      <c r="AC289" s="539"/>
      <c r="AD289" s="539"/>
      <c r="AE289" s="539"/>
      <c r="AF289" s="620"/>
      <c r="AG289" s="542"/>
      <c r="AH289" s="543"/>
    </row>
    <row r="290" spans="1:34" ht="15" customHeight="1" x14ac:dyDescent="0.15">
      <c r="A290" s="443"/>
      <c r="B290" s="538"/>
      <c r="C290" s="539"/>
      <c r="D290" s="539"/>
      <c r="E290" s="539"/>
      <c r="F290" s="539"/>
      <c r="G290" s="539"/>
      <c r="H290" s="539"/>
      <c r="I290" s="539"/>
      <c r="J290" s="539"/>
      <c r="K290" s="539"/>
      <c r="L290" s="539"/>
      <c r="M290" s="539"/>
      <c r="N290" s="539"/>
      <c r="O290" s="539"/>
      <c r="P290" s="539"/>
      <c r="Q290" s="539"/>
      <c r="R290" s="539"/>
      <c r="S290" s="539"/>
      <c r="T290" s="539"/>
      <c r="U290" s="539"/>
      <c r="V290" s="539"/>
      <c r="W290" s="539"/>
      <c r="X290" s="539"/>
      <c r="Y290" s="539"/>
      <c r="Z290" s="539"/>
      <c r="AA290" s="539"/>
      <c r="AB290" s="539"/>
      <c r="AC290" s="539"/>
      <c r="AD290" s="539"/>
      <c r="AE290" s="539"/>
      <c r="AF290" s="620"/>
      <c r="AG290" s="542"/>
      <c r="AH290" s="543"/>
    </row>
    <row r="291" spans="1:34" s="41" customFormat="1" ht="15" customHeight="1" x14ac:dyDescent="0.15">
      <c r="A291" s="444"/>
      <c r="B291" s="453"/>
      <c r="C291" s="454"/>
      <c r="D291" s="454"/>
      <c r="E291" s="454"/>
      <c r="F291" s="454"/>
      <c r="G291" s="454"/>
      <c r="H291" s="454"/>
      <c r="I291" s="454"/>
      <c r="J291" s="454"/>
      <c r="K291" s="454"/>
      <c r="L291" s="454"/>
      <c r="M291" s="454"/>
      <c r="N291" s="454"/>
      <c r="O291" s="454"/>
      <c r="P291" s="454"/>
      <c r="Q291" s="454"/>
      <c r="R291" s="454"/>
      <c r="S291" s="454"/>
      <c r="T291" s="454"/>
      <c r="U291" s="454"/>
      <c r="V291" s="454"/>
      <c r="W291" s="454"/>
      <c r="X291" s="454"/>
      <c r="Y291" s="454"/>
      <c r="Z291" s="454"/>
      <c r="AA291" s="454"/>
      <c r="AB291" s="454"/>
      <c r="AC291" s="454"/>
      <c r="AD291" s="454"/>
      <c r="AE291" s="454"/>
      <c r="AF291" s="485"/>
      <c r="AG291" s="459"/>
      <c r="AH291" s="460"/>
    </row>
    <row r="292" spans="1:34" ht="15" customHeight="1" x14ac:dyDescent="0.15">
      <c r="A292" s="442" t="s">
        <v>34</v>
      </c>
      <c r="B292" s="449" t="s">
        <v>194</v>
      </c>
      <c r="C292" s="450"/>
      <c r="D292" s="450"/>
      <c r="E292" s="450"/>
      <c r="F292" s="450"/>
      <c r="G292" s="450"/>
      <c r="H292" s="450"/>
      <c r="I292" s="450"/>
      <c r="J292" s="450"/>
      <c r="K292" s="450"/>
      <c r="L292" s="450"/>
      <c r="M292" s="450"/>
      <c r="N292" s="450"/>
      <c r="O292" s="450"/>
      <c r="P292" s="450"/>
      <c r="Q292" s="450"/>
      <c r="R292" s="450"/>
      <c r="S292" s="450"/>
      <c r="T292" s="450"/>
      <c r="U292" s="450"/>
      <c r="V292" s="450"/>
      <c r="W292" s="450"/>
      <c r="X292" s="450"/>
      <c r="Y292" s="450"/>
      <c r="Z292" s="450"/>
      <c r="AA292" s="450"/>
      <c r="AB292" s="450"/>
      <c r="AC292" s="450"/>
      <c r="AD292" s="450"/>
      <c r="AE292" s="450"/>
      <c r="AF292" s="484"/>
      <c r="AG292" s="457"/>
      <c r="AH292" s="458"/>
    </row>
    <row r="293" spans="1:34" ht="15" customHeight="1" x14ac:dyDescent="0.15">
      <c r="A293" s="443"/>
      <c r="B293" s="538"/>
      <c r="C293" s="539"/>
      <c r="D293" s="539"/>
      <c r="E293" s="539"/>
      <c r="F293" s="539"/>
      <c r="G293" s="539"/>
      <c r="H293" s="539"/>
      <c r="I293" s="539"/>
      <c r="J293" s="539"/>
      <c r="K293" s="539"/>
      <c r="L293" s="539"/>
      <c r="M293" s="539"/>
      <c r="N293" s="539"/>
      <c r="O293" s="539"/>
      <c r="P293" s="539"/>
      <c r="Q293" s="539"/>
      <c r="R293" s="539"/>
      <c r="S293" s="539"/>
      <c r="T293" s="539"/>
      <c r="U293" s="539"/>
      <c r="V293" s="539"/>
      <c r="W293" s="539"/>
      <c r="X293" s="539"/>
      <c r="Y293" s="539"/>
      <c r="Z293" s="539"/>
      <c r="AA293" s="539"/>
      <c r="AB293" s="539"/>
      <c r="AC293" s="539"/>
      <c r="AD293" s="539"/>
      <c r="AE293" s="539"/>
      <c r="AF293" s="620"/>
      <c r="AG293" s="542"/>
      <c r="AH293" s="543"/>
    </row>
    <row r="294" spans="1:34" ht="15" customHeight="1" x14ac:dyDescent="0.15">
      <c r="A294" s="444"/>
      <c r="B294" s="453"/>
      <c r="C294" s="454"/>
      <c r="D294" s="454"/>
      <c r="E294" s="454"/>
      <c r="F294" s="454"/>
      <c r="G294" s="454"/>
      <c r="H294" s="454"/>
      <c r="I294" s="454"/>
      <c r="J294" s="454"/>
      <c r="K294" s="454"/>
      <c r="L294" s="454"/>
      <c r="M294" s="454"/>
      <c r="N294" s="454"/>
      <c r="O294" s="454"/>
      <c r="P294" s="454"/>
      <c r="Q294" s="454"/>
      <c r="R294" s="454"/>
      <c r="S294" s="454"/>
      <c r="T294" s="454"/>
      <c r="U294" s="454"/>
      <c r="V294" s="454"/>
      <c r="W294" s="454"/>
      <c r="X294" s="454"/>
      <c r="Y294" s="454"/>
      <c r="Z294" s="454"/>
      <c r="AA294" s="454"/>
      <c r="AB294" s="454"/>
      <c r="AC294" s="454"/>
      <c r="AD294" s="454"/>
      <c r="AE294" s="454"/>
      <c r="AF294" s="485"/>
      <c r="AG294" s="459"/>
      <c r="AH294" s="460"/>
    </row>
    <row r="295" spans="1:34" ht="15" customHeight="1" x14ac:dyDescent="0.15">
      <c r="A295" s="442" t="s">
        <v>35</v>
      </c>
      <c r="B295" s="449" t="s">
        <v>195</v>
      </c>
      <c r="C295" s="450"/>
      <c r="D295" s="450"/>
      <c r="E295" s="450"/>
      <c r="F295" s="450"/>
      <c r="G295" s="450"/>
      <c r="H295" s="450"/>
      <c r="I295" s="450"/>
      <c r="J295" s="450"/>
      <c r="K295" s="450"/>
      <c r="L295" s="450"/>
      <c r="M295" s="450"/>
      <c r="N295" s="450"/>
      <c r="O295" s="450"/>
      <c r="P295" s="450"/>
      <c r="Q295" s="450"/>
      <c r="R295" s="450"/>
      <c r="S295" s="450"/>
      <c r="T295" s="450"/>
      <c r="U295" s="450"/>
      <c r="V295" s="450"/>
      <c r="W295" s="450"/>
      <c r="X295" s="450"/>
      <c r="Y295" s="450"/>
      <c r="Z295" s="450"/>
      <c r="AA295" s="450"/>
      <c r="AB295" s="450"/>
      <c r="AC295" s="450"/>
      <c r="AD295" s="450"/>
      <c r="AE295" s="450"/>
      <c r="AF295" s="484"/>
      <c r="AG295" s="457"/>
      <c r="AH295" s="458"/>
    </row>
    <row r="296" spans="1:34" ht="15" customHeight="1" x14ac:dyDescent="0.15">
      <c r="A296" s="444"/>
      <c r="B296" s="453"/>
      <c r="C296" s="454"/>
      <c r="D296" s="454"/>
      <c r="E296" s="454"/>
      <c r="F296" s="454"/>
      <c r="G296" s="454"/>
      <c r="H296" s="454"/>
      <c r="I296" s="454"/>
      <c r="J296" s="454"/>
      <c r="K296" s="454"/>
      <c r="L296" s="454"/>
      <c r="M296" s="454"/>
      <c r="N296" s="454"/>
      <c r="O296" s="454"/>
      <c r="P296" s="454"/>
      <c r="Q296" s="454"/>
      <c r="R296" s="454"/>
      <c r="S296" s="454"/>
      <c r="T296" s="454"/>
      <c r="U296" s="454"/>
      <c r="V296" s="454"/>
      <c r="W296" s="454"/>
      <c r="X296" s="454"/>
      <c r="Y296" s="454"/>
      <c r="Z296" s="454"/>
      <c r="AA296" s="454"/>
      <c r="AB296" s="454"/>
      <c r="AC296" s="454"/>
      <c r="AD296" s="454"/>
      <c r="AE296" s="454"/>
      <c r="AF296" s="485"/>
      <c r="AG296" s="459"/>
      <c r="AH296" s="460"/>
    </row>
    <row r="297" spans="1:34" ht="15" customHeight="1" x14ac:dyDescent="0.15">
      <c r="A297" s="442" t="s">
        <v>36</v>
      </c>
      <c r="B297" s="449" t="s">
        <v>196</v>
      </c>
      <c r="C297" s="450"/>
      <c r="D297" s="450"/>
      <c r="E297" s="450"/>
      <c r="F297" s="450"/>
      <c r="G297" s="450"/>
      <c r="H297" s="450"/>
      <c r="I297" s="450"/>
      <c r="J297" s="450"/>
      <c r="K297" s="450"/>
      <c r="L297" s="450"/>
      <c r="M297" s="450"/>
      <c r="N297" s="450"/>
      <c r="O297" s="450"/>
      <c r="P297" s="450"/>
      <c r="Q297" s="450"/>
      <c r="R297" s="450"/>
      <c r="S297" s="450"/>
      <c r="T297" s="450"/>
      <c r="U297" s="450"/>
      <c r="V297" s="450"/>
      <c r="W297" s="450"/>
      <c r="X297" s="450"/>
      <c r="Y297" s="450"/>
      <c r="Z297" s="450"/>
      <c r="AA297" s="450"/>
      <c r="AB297" s="450"/>
      <c r="AC297" s="450"/>
      <c r="AD297" s="450"/>
      <c r="AE297" s="450"/>
      <c r="AF297" s="484"/>
      <c r="AG297" s="457"/>
      <c r="AH297" s="458"/>
    </row>
    <row r="298" spans="1:34" ht="15" customHeight="1" x14ac:dyDescent="0.15">
      <c r="A298" s="444"/>
      <c r="B298" s="453"/>
      <c r="C298" s="454"/>
      <c r="D298" s="454"/>
      <c r="E298" s="454"/>
      <c r="F298" s="454"/>
      <c r="G298" s="454"/>
      <c r="H298" s="454"/>
      <c r="I298" s="454"/>
      <c r="J298" s="454"/>
      <c r="K298" s="454"/>
      <c r="L298" s="454"/>
      <c r="M298" s="454"/>
      <c r="N298" s="454"/>
      <c r="O298" s="454"/>
      <c r="P298" s="454"/>
      <c r="Q298" s="454"/>
      <c r="R298" s="454"/>
      <c r="S298" s="454"/>
      <c r="T298" s="454"/>
      <c r="U298" s="454"/>
      <c r="V298" s="454"/>
      <c r="W298" s="454"/>
      <c r="X298" s="454"/>
      <c r="Y298" s="454"/>
      <c r="Z298" s="454"/>
      <c r="AA298" s="454"/>
      <c r="AB298" s="454"/>
      <c r="AC298" s="454"/>
      <c r="AD298" s="454"/>
      <c r="AE298" s="454"/>
      <c r="AF298" s="485"/>
      <c r="AG298" s="459"/>
      <c r="AH298" s="460"/>
    </row>
    <row r="299" spans="1:34" ht="15" customHeight="1" x14ac:dyDescent="0.15">
      <c r="A299" s="442" t="s">
        <v>37</v>
      </c>
      <c r="B299" s="449" t="s">
        <v>197</v>
      </c>
      <c r="C299" s="450"/>
      <c r="D299" s="450"/>
      <c r="E299" s="450"/>
      <c r="F299" s="450"/>
      <c r="G299" s="450"/>
      <c r="H299" s="450"/>
      <c r="I299" s="450"/>
      <c r="J299" s="450"/>
      <c r="K299" s="450"/>
      <c r="L299" s="450"/>
      <c r="M299" s="450"/>
      <c r="N299" s="450"/>
      <c r="O299" s="450"/>
      <c r="P299" s="450"/>
      <c r="Q299" s="450"/>
      <c r="R299" s="450"/>
      <c r="S299" s="450"/>
      <c r="T299" s="450"/>
      <c r="U299" s="450"/>
      <c r="V299" s="450"/>
      <c r="W299" s="450"/>
      <c r="X299" s="450"/>
      <c r="Y299" s="450"/>
      <c r="Z299" s="450"/>
      <c r="AA299" s="450"/>
      <c r="AB299" s="450"/>
      <c r="AC299" s="450"/>
      <c r="AD299" s="450"/>
      <c r="AE299" s="450"/>
      <c r="AF299" s="484"/>
      <c r="AG299" s="457"/>
      <c r="AH299" s="458"/>
    </row>
    <row r="300" spans="1:34" ht="15" customHeight="1" x14ac:dyDescent="0.15">
      <c r="A300" s="443"/>
      <c r="B300" s="453"/>
      <c r="C300" s="454"/>
      <c r="D300" s="454"/>
      <c r="E300" s="454"/>
      <c r="F300" s="454"/>
      <c r="G300" s="454"/>
      <c r="H300" s="454"/>
      <c r="I300" s="454"/>
      <c r="J300" s="454"/>
      <c r="K300" s="454"/>
      <c r="L300" s="454"/>
      <c r="M300" s="454"/>
      <c r="N300" s="454"/>
      <c r="O300" s="454"/>
      <c r="P300" s="454"/>
      <c r="Q300" s="454"/>
      <c r="R300" s="454"/>
      <c r="S300" s="454"/>
      <c r="T300" s="454"/>
      <c r="U300" s="454"/>
      <c r="V300" s="454"/>
      <c r="W300" s="454"/>
      <c r="X300" s="454"/>
      <c r="Y300" s="454"/>
      <c r="Z300" s="454"/>
      <c r="AA300" s="454"/>
      <c r="AB300" s="454"/>
      <c r="AC300" s="454"/>
      <c r="AD300" s="454"/>
      <c r="AE300" s="454"/>
      <c r="AF300" s="485"/>
      <c r="AG300" s="459"/>
      <c r="AH300" s="460"/>
    </row>
    <row r="301" spans="1:34" ht="15" customHeight="1" x14ac:dyDescent="0.15">
      <c r="A301" s="442" t="s">
        <v>38</v>
      </c>
      <c r="B301" s="450" t="s">
        <v>198</v>
      </c>
      <c r="C301" s="450"/>
      <c r="D301" s="450"/>
      <c r="E301" s="450"/>
      <c r="F301" s="450"/>
      <c r="G301" s="450"/>
      <c r="H301" s="450"/>
      <c r="I301" s="450"/>
      <c r="J301" s="450"/>
      <c r="K301" s="450"/>
      <c r="L301" s="450"/>
      <c r="M301" s="450"/>
      <c r="N301" s="450"/>
      <c r="O301" s="450"/>
      <c r="P301" s="450"/>
      <c r="Q301" s="450"/>
      <c r="R301" s="450"/>
      <c r="S301" s="450"/>
      <c r="T301" s="450"/>
      <c r="U301" s="450"/>
      <c r="V301" s="450"/>
      <c r="W301" s="450"/>
      <c r="X301" s="450"/>
      <c r="Y301" s="450"/>
      <c r="Z301" s="450"/>
      <c r="AA301" s="450"/>
      <c r="AB301" s="450"/>
      <c r="AC301" s="450"/>
      <c r="AD301" s="450"/>
      <c r="AE301" s="450"/>
      <c r="AF301" s="484"/>
      <c r="AG301" s="457"/>
      <c r="AH301" s="458"/>
    </row>
    <row r="302" spans="1:34" ht="15" customHeight="1" x14ac:dyDescent="0.15">
      <c r="A302" s="444"/>
      <c r="B302" s="454"/>
      <c r="C302" s="454"/>
      <c r="D302" s="454"/>
      <c r="E302" s="454"/>
      <c r="F302" s="454"/>
      <c r="G302" s="454"/>
      <c r="H302" s="454"/>
      <c r="I302" s="454"/>
      <c r="J302" s="454"/>
      <c r="K302" s="454"/>
      <c r="L302" s="454"/>
      <c r="M302" s="454"/>
      <c r="N302" s="454"/>
      <c r="O302" s="454"/>
      <c r="P302" s="454"/>
      <c r="Q302" s="454"/>
      <c r="R302" s="454"/>
      <c r="S302" s="454"/>
      <c r="T302" s="454"/>
      <c r="U302" s="454"/>
      <c r="V302" s="454"/>
      <c r="W302" s="454"/>
      <c r="X302" s="454"/>
      <c r="Y302" s="454"/>
      <c r="Z302" s="454"/>
      <c r="AA302" s="454"/>
      <c r="AB302" s="454"/>
      <c r="AC302" s="454"/>
      <c r="AD302" s="454"/>
      <c r="AE302" s="454"/>
      <c r="AF302" s="485"/>
      <c r="AG302" s="459"/>
      <c r="AH302" s="460"/>
    </row>
    <row r="303" spans="1:34" ht="15" customHeight="1" x14ac:dyDescent="0.15">
      <c r="A303" s="9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90"/>
      <c r="AH303" s="90"/>
    </row>
    <row r="304" spans="1:34" ht="15" customHeight="1" x14ac:dyDescent="0.15">
      <c r="A304" s="98" t="s">
        <v>310</v>
      </c>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101"/>
      <c r="AH304" s="102"/>
    </row>
    <row r="305" spans="1:34" ht="15" customHeight="1" x14ac:dyDescent="0.15">
      <c r="A305" s="653" t="s">
        <v>33</v>
      </c>
      <c r="B305" s="577" t="s">
        <v>229</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9"/>
      <c r="AG305" s="524"/>
      <c r="AH305" s="458"/>
    </row>
    <row r="306" spans="1:34" ht="15" customHeight="1" x14ac:dyDescent="0.15">
      <c r="A306" s="653"/>
      <c r="B306" s="580"/>
      <c r="C306" s="581"/>
      <c r="D306" s="581"/>
      <c r="E306" s="581"/>
      <c r="F306" s="581"/>
      <c r="G306" s="581"/>
      <c r="H306" s="581"/>
      <c r="I306" s="581"/>
      <c r="J306" s="581"/>
      <c r="K306" s="581"/>
      <c r="L306" s="581"/>
      <c r="M306" s="581"/>
      <c r="N306" s="581"/>
      <c r="O306" s="581"/>
      <c r="P306" s="581"/>
      <c r="Q306" s="581"/>
      <c r="R306" s="581"/>
      <c r="S306" s="581"/>
      <c r="T306" s="581"/>
      <c r="U306" s="581"/>
      <c r="V306" s="581"/>
      <c r="W306" s="581"/>
      <c r="X306" s="581"/>
      <c r="Y306" s="581"/>
      <c r="Z306" s="581"/>
      <c r="AA306" s="581"/>
      <c r="AB306" s="581"/>
      <c r="AC306" s="581"/>
      <c r="AD306" s="581"/>
      <c r="AE306" s="581"/>
      <c r="AF306" s="582"/>
      <c r="AG306" s="544"/>
      <c r="AH306" s="543"/>
    </row>
    <row r="307" spans="1:34" ht="15" customHeight="1" x14ac:dyDescent="0.15">
      <c r="A307" s="653"/>
      <c r="B307" s="580"/>
      <c r="C307" s="581"/>
      <c r="D307" s="581"/>
      <c r="E307" s="581"/>
      <c r="F307" s="581"/>
      <c r="G307" s="581"/>
      <c r="H307" s="581"/>
      <c r="I307" s="581"/>
      <c r="J307" s="581"/>
      <c r="K307" s="581"/>
      <c r="L307" s="581"/>
      <c r="M307" s="581"/>
      <c r="N307" s="581"/>
      <c r="O307" s="581"/>
      <c r="P307" s="581"/>
      <c r="Q307" s="581"/>
      <c r="R307" s="581"/>
      <c r="S307" s="581"/>
      <c r="T307" s="581"/>
      <c r="U307" s="581"/>
      <c r="V307" s="581"/>
      <c r="W307" s="581"/>
      <c r="X307" s="581"/>
      <c r="Y307" s="581"/>
      <c r="Z307" s="581"/>
      <c r="AA307" s="581"/>
      <c r="AB307" s="581"/>
      <c r="AC307" s="581"/>
      <c r="AD307" s="581"/>
      <c r="AE307" s="581"/>
      <c r="AF307" s="582"/>
      <c r="AG307" s="544"/>
      <c r="AH307" s="543"/>
    </row>
    <row r="308" spans="1:34" ht="15" customHeight="1" x14ac:dyDescent="0.15">
      <c r="A308" s="653"/>
      <c r="B308" s="580"/>
      <c r="C308" s="581"/>
      <c r="D308" s="581"/>
      <c r="E308" s="581"/>
      <c r="F308" s="581"/>
      <c r="G308" s="581"/>
      <c r="H308" s="581"/>
      <c r="I308" s="581"/>
      <c r="J308" s="581"/>
      <c r="K308" s="581"/>
      <c r="L308" s="581"/>
      <c r="M308" s="581"/>
      <c r="N308" s="581"/>
      <c r="O308" s="581"/>
      <c r="P308" s="581"/>
      <c r="Q308" s="581"/>
      <c r="R308" s="581"/>
      <c r="S308" s="581"/>
      <c r="T308" s="581"/>
      <c r="U308" s="581"/>
      <c r="V308" s="581"/>
      <c r="W308" s="581"/>
      <c r="X308" s="581"/>
      <c r="Y308" s="581"/>
      <c r="Z308" s="581"/>
      <c r="AA308" s="581"/>
      <c r="AB308" s="581"/>
      <c r="AC308" s="581"/>
      <c r="AD308" s="581"/>
      <c r="AE308" s="581"/>
      <c r="AF308" s="582"/>
      <c r="AG308" s="544"/>
      <c r="AH308" s="543"/>
    </row>
    <row r="309" spans="1:34" ht="15" customHeight="1" x14ac:dyDescent="0.15">
      <c r="A309" s="653"/>
      <c r="B309" s="580"/>
      <c r="C309" s="581"/>
      <c r="D309" s="581"/>
      <c r="E309" s="581"/>
      <c r="F309" s="581"/>
      <c r="G309" s="581"/>
      <c r="H309" s="581"/>
      <c r="I309" s="581"/>
      <c r="J309" s="581"/>
      <c r="K309" s="581"/>
      <c r="L309" s="581"/>
      <c r="M309" s="581"/>
      <c r="N309" s="581"/>
      <c r="O309" s="581"/>
      <c r="P309" s="581"/>
      <c r="Q309" s="581"/>
      <c r="R309" s="581"/>
      <c r="S309" s="581"/>
      <c r="T309" s="581"/>
      <c r="U309" s="581"/>
      <c r="V309" s="581"/>
      <c r="W309" s="581"/>
      <c r="X309" s="581"/>
      <c r="Y309" s="581"/>
      <c r="Z309" s="581"/>
      <c r="AA309" s="581"/>
      <c r="AB309" s="581"/>
      <c r="AC309" s="581"/>
      <c r="AD309" s="581"/>
      <c r="AE309" s="581"/>
      <c r="AF309" s="582"/>
      <c r="AG309" s="459"/>
      <c r="AH309" s="460"/>
    </row>
    <row r="310" spans="1:34" ht="15" customHeight="1" x14ac:dyDescent="0.15">
      <c r="A310" s="443" t="s">
        <v>34</v>
      </c>
      <c r="B310" s="449" t="s">
        <v>230</v>
      </c>
      <c r="C310" s="450"/>
      <c r="D310" s="450"/>
      <c r="E310" s="450"/>
      <c r="F310" s="450"/>
      <c r="G310" s="450"/>
      <c r="H310" s="450"/>
      <c r="I310" s="450"/>
      <c r="J310" s="450"/>
      <c r="K310" s="450"/>
      <c r="L310" s="450"/>
      <c r="M310" s="450"/>
      <c r="N310" s="450"/>
      <c r="O310" s="450"/>
      <c r="P310" s="450"/>
      <c r="Q310" s="450"/>
      <c r="R310" s="450"/>
      <c r="S310" s="450"/>
      <c r="T310" s="450"/>
      <c r="U310" s="450"/>
      <c r="V310" s="450"/>
      <c r="W310" s="450"/>
      <c r="X310" s="450"/>
      <c r="Y310" s="450"/>
      <c r="Z310" s="450"/>
      <c r="AA310" s="450"/>
      <c r="AB310" s="450"/>
      <c r="AC310" s="450"/>
      <c r="AD310" s="450"/>
      <c r="AE310" s="450"/>
      <c r="AF310" s="484"/>
      <c r="AG310" s="542"/>
      <c r="AH310" s="543"/>
    </row>
    <row r="311" spans="1:34" ht="15" customHeight="1" x14ac:dyDescent="0.15">
      <c r="A311" s="443"/>
      <c r="B311" s="538"/>
      <c r="C311" s="539"/>
      <c r="D311" s="539"/>
      <c r="E311" s="539"/>
      <c r="F311" s="539"/>
      <c r="G311" s="539"/>
      <c r="H311" s="539"/>
      <c r="I311" s="539"/>
      <c r="J311" s="539"/>
      <c r="K311" s="539"/>
      <c r="L311" s="539"/>
      <c r="M311" s="539"/>
      <c r="N311" s="539"/>
      <c r="O311" s="539"/>
      <c r="P311" s="539"/>
      <c r="Q311" s="539"/>
      <c r="R311" s="539"/>
      <c r="S311" s="539"/>
      <c r="T311" s="539"/>
      <c r="U311" s="539"/>
      <c r="V311" s="539"/>
      <c r="W311" s="539"/>
      <c r="X311" s="539"/>
      <c r="Y311" s="539"/>
      <c r="Z311" s="539"/>
      <c r="AA311" s="539"/>
      <c r="AB311" s="539"/>
      <c r="AC311" s="539"/>
      <c r="AD311" s="539"/>
      <c r="AE311" s="539"/>
      <c r="AF311" s="620"/>
      <c r="AG311" s="542"/>
      <c r="AH311" s="543"/>
    </row>
    <row r="312" spans="1:34" ht="15" customHeight="1" x14ac:dyDescent="0.15">
      <c r="A312" s="444"/>
      <c r="B312" s="453"/>
      <c r="C312" s="454"/>
      <c r="D312" s="454"/>
      <c r="E312" s="454"/>
      <c r="F312" s="454"/>
      <c r="G312" s="454"/>
      <c r="H312" s="454"/>
      <c r="I312" s="454"/>
      <c r="J312" s="454"/>
      <c r="K312" s="454"/>
      <c r="L312" s="454"/>
      <c r="M312" s="454"/>
      <c r="N312" s="454"/>
      <c r="O312" s="454"/>
      <c r="P312" s="454"/>
      <c r="Q312" s="454"/>
      <c r="R312" s="454"/>
      <c r="S312" s="454"/>
      <c r="T312" s="454"/>
      <c r="U312" s="454"/>
      <c r="V312" s="454"/>
      <c r="W312" s="454"/>
      <c r="X312" s="454"/>
      <c r="Y312" s="454"/>
      <c r="Z312" s="454"/>
      <c r="AA312" s="454"/>
      <c r="AB312" s="454"/>
      <c r="AC312" s="454"/>
      <c r="AD312" s="454"/>
      <c r="AE312" s="454"/>
      <c r="AF312" s="485"/>
      <c r="AG312" s="459"/>
      <c r="AH312" s="460"/>
    </row>
    <row r="313" spans="1:34" s="41" customFormat="1" ht="15" customHeight="1" x14ac:dyDescent="0.15">
      <c r="A313" s="9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90"/>
      <c r="AH313" s="90"/>
    </row>
    <row r="314" spans="1:34" ht="15" customHeight="1" x14ac:dyDescent="0.15">
      <c r="A314" s="98" t="s">
        <v>271</v>
      </c>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101"/>
      <c r="AH314" s="102"/>
    </row>
    <row r="315" spans="1:34" ht="15" customHeight="1" x14ac:dyDescent="0.15">
      <c r="A315" s="443" t="s">
        <v>33</v>
      </c>
      <c r="B315" s="449" t="s">
        <v>311</v>
      </c>
      <c r="C315" s="450"/>
      <c r="D315" s="450"/>
      <c r="E315" s="450"/>
      <c r="F315" s="450"/>
      <c r="G315" s="450"/>
      <c r="H315" s="450"/>
      <c r="I315" s="450"/>
      <c r="J315" s="450"/>
      <c r="K315" s="450"/>
      <c r="L315" s="450"/>
      <c r="M315" s="450"/>
      <c r="N315" s="450"/>
      <c r="O315" s="450"/>
      <c r="P315" s="450"/>
      <c r="Q315" s="450"/>
      <c r="R315" s="450"/>
      <c r="S315" s="450"/>
      <c r="T315" s="450"/>
      <c r="U315" s="450"/>
      <c r="V315" s="450"/>
      <c r="W315" s="450"/>
      <c r="X315" s="450"/>
      <c r="Y315" s="450"/>
      <c r="Z315" s="450"/>
      <c r="AA315" s="450"/>
      <c r="AB315" s="450"/>
      <c r="AC315" s="450"/>
      <c r="AD315" s="450"/>
      <c r="AE315" s="450"/>
      <c r="AF315" s="484"/>
      <c r="AG315" s="542"/>
      <c r="AH315" s="543"/>
    </row>
    <row r="316" spans="1:34" ht="15" customHeight="1" x14ac:dyDescent="0.15">
      <c r="A316" s="443"/>
      <c r="B316" s="538"/>
      <c r="C316" s="539"/>
      <c r="D316" s="539"/>
      <c r="E316" s="539"/>
      <c r="F316" s="539"/>
      <c r="G316" s="539"/>
      <c r="H316" s="539"/>
      <c r="I316" s="539"/>
      <c r="J316" s="539"/>
      <c r="K316" s="539"/>
      <c r="L316" s="539"/>
      <c r="M316" s="539"/>
      <c r="N316" s="539"/>
      <c r="O316" s="539"/>
      <c r="P316" s="539"/>
      <c r="Q316" s="539"/>
      <c r="R316" s="539"/>
      <c r="S316" s="539"/>
      <c r="T316" s="539"/>
      <c r="U316" s="539"/>
      <c r="V316" s="539"/>
      <c r="W316" s="539"/>
      <c r="X316" s="539"/>
      <c r="Y316" s="539"/>
      <c r="Z316" s="539"/>
      <c r="AA316" s="539"/>
      <c r="AB316" s="539"/>
      <c r="AC316" s="539"/>
      <c r="AD316" s="539"/>
      <c r="AE316" s="539"/>
      <c r="AF316" s="620"/>
      <c r="AG316" s="542"/>
      <c r="AH316" s="543"/>
    </row>
    <row r="317" spans="1:34" ht="15" customHeight="1" x14ac:dyDescent="0.15">
      <c r="A317" s="444"/>
      <c r="B317" s="453"/>
      <c r="C317" s="454"/>
      <c r="D317" s="454"/>
      <c r="E317" s="454"/>
      <c r="F317" s="454"/>
      <c r="G317" s="454"/>
      <c r="H317" s="454"/>
      <c r="I317" s="454"/>
      <c r="J317" s="454"/>
      <c r="K317" s="454"/>
      <c r="L317" s="454"/>
      <c r="M317" s="454"/>
      <c r="N317" s="454"/>
      <c r="O317" s="454"/>
      <c r="P317" s="454"/>
      <c r="Q317" s="454"/>
      <c r="R317" s="454"/>
      <c r="S317" s="454"/>
      <c r="T317" s="454"/>
      <c r="U317" s="454"/>
      <c r="V317" s="454"/>
      <c r="W317" s="454"/>
      <c r="X317" s="454"/>
      <c r="Y317" s="454"/>
      <c r="Z317" s="454"/>
      <c r="AA317" s="454"/>
      <c r="AB317" s="454"/>
      <c r="AC317" s="454"/>
      <c r="AD317" s="454"/>
      <c r="AE317" s="454"/>
      <c r="AF317" s="485"/>
      <c r="AG317" s="459"/>
      <c r="AH317" s="460"/>
    </row>
    <row r="318" spans="1:34" ht="15" customHeight="1" x14ac:dyDescent="0.15">
      <c r="A318" s="9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90"/>
      <c r="AH318" s="90"/>
    </row>
    <row r="319" spans="1:34" ht="15" customHeight="1" x14ac:dyDescent="0.15">
      <c r="A319" s="887" t="s">
        <v>966</v>
      </c>
      <c r="B319" s="887"/>
      <c r="C319" s="887"/>
      <c r="D319" s="887"/>
      <c r="E319" s="887"/>
      <c r="F319" s="887"/>
      <c r="G319" s="887"/>
      <c r="H319" s="887"/>
      <c r="I319" s="887"/>
      <c r="J319" s="887"/>
      <c r="K319" s="887"/>
      <c r="L319" s="887"/>
      <c r="M319" s="887"/>
      <c r="N319" s="887"/>
      <c r="O319" s="887"/>
      <c r="P319" s="887"/>
      <c r="Q319" s="887"/>
      <c r="R319" s="887"/>
      <c r="S319" s="887"/>
      <c r="T319" s="887"/>
      <c r="U319" s="887"/>
      <c r="V319" s="887"/>
      <c r="W319" s="887"/>
      <c r="X319" s="887"/>
      <c r="Y319" s="887"/>
      <c r="Z319" s="887"/>
      <c r="AA319" s="887"/>
      <c r="AB319" s="887"/>
      <c r="AC319" s="887"/>
      <c r="AD319" s="887"/>
      <c r="AE319" s="12"/>
      <c r="AF319" s="12"/>
      <c r="AG319" s="90"/>
      <c r="AH319" s="90"/>
    </row>
    <row r="320" spans="1:34" ht="15" customHeight="1" x14ac:dyDescent="0.15">
      <c r="A320" s="442" t="s">
        <v>12</v>
      </c>
      <c r="B320" s="493" t="s">
        <v>577</v>
      </c>
      <c r="C320" s="475"/>
      <c r="D320" s="475"/>
      <c r="E320" s="475"/>
      <c r="F320" s="475"/>
      <c r="G320" s="475"/>
      <c r="H320" s="475"/>
      <c r="I320" s="475"/>
      <c r="J320" s="475"/>
      <c r="K320" s="475"/>
      <c r="L320" s="475"/>
      <c r="M320" s="475"/>
      <c r="N320" s="475"/>
      <c r="O320" s="475"/>
      <c r="P320" s="475"/>
      <c r="Q320" s="475"/>
      <c r="R320" s="475"/>
      <c r="S320" s="475"/>
      <c r="T320" s="475"/>
      <c r="U320" s="475"/>
      <c r="V320" s="475"/>
      <c r="W320" s="475"/>
      <c r="X320" s="475"/>
      <c r="Y320" s="475"/>
      <c r="Z320" s="475"/>
      <c r="AA320" s="475"/>
      <c r="AB320" s="475"/>
      <c r="AC320" s="475"/>
      <c r="AD320" s="475"/>
      <c r="AE320" s="475"/>
      <c r="AF320" s="476"/>
      <c r="AG320" s="524"/>
      <c r="AH320" s="458"/>
    </row>
    <row r="321" spans="1:34" ht="15" customHeight="1" x14ac:dyDescent="0.15">
      <c r="A321" s="443"/>
      <c r="B321" s="517"/>
      <c r="C321" s="477"/>
      <c r="D321" s="477"/>
      <c r="E321" s="477"/>
      <c r="F321" s="477"/>
      <c r="G321" s="477"/>
      <c r="H321" s="477"/>
      <c r="I321" s="477"/>
      <c r="J321" s="477"/>
      <c r="K321" s="477"/>
      <c r="L321" s="477"/>
      <c r="M321" s="477"/>
      <c r="N321" s="477"/>
      <c r="O321" s="477"/>
      <c r="P321" s="477"/>
      <c r="Q321" s="477"/>
      <c r="R321" s="477"/>
      <c r="S321" s="477"/>
      <c r="T321" s="477"/>
      <c r="U321" s="477"/>
      <c r="V321" s="477"/>
      <c r="W321" s="477"/>
      <c r="X321" s="477"/>
      <c r="Y321" s="477"/>
      <c r="Z321" s="477"/>
      <c r="AA321" s="477"/>
      <c r="AB321" s="477"/>
      <c r="AC321" s="477"/>
      <c r="AD321" s="477"/>
      <c r="AE321" s="477"/>
      <c r="AF321" s="478"/>
      <c r="AG321" s="544"/>
      <c r="AH321" s="543"/>
    </row>
    <row r="322" spans="1:34" ht="15" customHeight="1" x14ac:dyDescent="0.15">
      <c r="A322" s="443"/>
      <c r="B322" s="517"/>
      <c r="C322" s="477"/>
      <c r="D322" s="477"/>
      <c r="E322" s="477"/>
      <c r="F322" s="477"/>
      <c r="G322" s="477"/>
      <c r="H322" s="477"/>
      <c r="I322" s="477"/>
      <c r="J322" s="477"/>
      <c r="K322" s="477"/>
      <c r="L322" s="477"/>
      <c r="M322" s="477"/>
      <c r="N322" s="477"/>
      <c r="O322" s="477"/>
      <c r="P322" s="477"/>
      <c r="Q322" s="477"/>
      <c r="R322" s="477"/>
      <c r="S322" s="477"/>
      <c r="T322" s="477"/>
      <c r="U322" s="477"/>
      <c r="V322" s="477"/>
      <c r="W322" s="477"/>
      <c r="X322" s="477"/>
      <c r="Y322" s="477"/>
      <c r="Z322" s="477"/>
      <c r="AA322" s="477"/>
      <c r="AB322" s="477"/>
      <c r="AC322" s="477"/>
      <c r="AD322" s="477"/>
      <c r="AE322" s="477"/>
      <c r="AF322" s="478"/>
      <c r="AG322" s="544"/>
      <c r="AH322" s="543"/>
    </row>
    <row r="323" spans="1:34" ht="15" customHeight="1" x14ac:dyDescent="0.15">
      <c r="A323" s="444"/>
      <c r="B323" s="494"/>
      <c r="C323" s="436"/>
      <c r="D323" s="436"/>
      <c r="E323" s="436"/>
      <c r="F323" s="436"/>
      <c r="G323" s="436"/>
      <c r="H323" s="436"/>
      <c r="I323" s="436"/>
      <c r="J323" s="436"/>
      <c r="K323" s="436"/>
      <c r="L323" s="436"/>
      <c r="M323" s="436"/>
      <c r="N323" s="436"/>
      <c r="O323" s="436"/>
      <c r="P323" s="436"/>
      <c r="Q323" s="436"/>
      <c r="R323" s="436"/>
      <c r="S323" s="436"/>
      <c r="T323" s="436"/>
      <c r="U323" s="436"/>
      <c r="V323" s="436"/>
      <c r="W323" s="436"/>
      <c r="X323" s="436"/>
      <c r="Y323" s="436"/>
      <c r="Z323" s="436"/>
      <c r="AA323" s="436"/>
      <c r="AB323" s="436"/>
      <c r="AC323" s="436"/>
      <c r="AD323" s="436"/>
      <c r="AE323" s="436"/>
      <c r="AF323" s="437"/>
      <c r="AG323" s="459"/>
      <c r="AH323" s="460"/>
    </row>
    <row r="324" spans="1:34" ht="15" customHeight="1" x14ac:dyDescent="0.15">
      <c r="A324" s="442" t="s">
        <v>13</v>
      </c>
      <c r="B324" s="493" t="s">
        <v>578</v>
      </c>
      <c r="C324" s="475"/>
      <c r="D324" s="475"/>
      <c r="E324" s="475"/>
      <c r="F324" s="475"/>
      <c r="G324" s="475"/>
      <c r="H324" s="475"/>
      <c r="I324" s="475"/>
      <c r="J324" s="475"/>
      <c r="K324" s="475"/>
      <c r="L324" s="475"/>
      <c r="M324" s="475"/>
      <c r="N324" s="475"/>
      <c r="O324" s="475"/>
      <c r="P324" s="475"/>
      <c r="Q324" s="475"/>
      <c r="R324" s="475"/>
      <c r="S324" s="475"/>
      <c r="T324" s="475"/>
      <c r="U324" s="475"/>
      <c r="V324" s="475"/>
      <c r="W324" s="475"/>
      <c r="X324" s="475"/>
      <c r="Y324" s="475"/>
      <c r="Z324" s="475"/>
      <c r="AA324" s="475"/>
      <c r="AB324" s="475"/>
      <c r="AC324" s="475"/>
      <c r="AD324" s="475"/>
      <c r="AE324" s="475"/>
      <c r="AF324" s="476"/>
      <c r="AG324" s="524"/>
      <c r="AH324" s="458"/>
    </row>
    <row r="325" spans="1:34" ht="15" customHeight="1" x14ac:dyDescent="0.15">
      <c r="A325" s="444"/>
      <c r="B325" s="494"/>
      <c r="C325" s="436"/>
      <c r="D325" s="436"/>
      <c r="E325" s="436"/>
      <c r="F325" s="436"/>
      <c r="G325" s="436"/>
      <c r="H325" s="436"/>
      <c r="I325" s="436"/>
      <c r="J325" s="436"/>
      <c r="K325" s="436"/>
      <c r="L325" s="436"/>
      <c r="M325" s="436"/>
      <c r="N325" s="436"/>
      <c r="O325" s="436"/>
      <c r="P325" s="436"/>
      <c r="Q325" s="436"/>
      <c r="R325" s="436"/>
      <c r="S325" s="436"/>
      <c r="T325" s="436"/>
      <c r="U325" s="436"/>
      <c r="V325" s="436"/>
      <c r="W325" s="436"/>
      <c r="X325" s="436"/>
      <c r="Y325" s="436"/>
      <c r="Z325" s="436"/>
      <c r="AA325" s="436"/>
      <c r="AB325" s="436"/>
      <c r="AC325" s="436"/>
      <c r="AD325" s="436"/>
      <c r="AE325" s="436"/>
      <c r="AF325" s="437"/>
      <c r="AG325" s="459"/>
      <c r="AH325" s="460"/>
    </row>
    <row r="326" spans="1:34" ht="15" customHeight="1" x14ac:dyDescent="0.15">
      <c r="A326" s="442" t="s">
        <v>14</v>
      </c>
      <c r="B326" s="493" t="s">
        <v>664</v>
      </c>
      <c r="C326" s="475"/>
      <c r="D326" s="475"/>
      <c r="E326" s="475"/>
      <c r="F326" s="475"/>
      <c r="G326" s="475"/>
      <c r="H326" s="475"/>
      <c r="I326" s="475"/>
      <c r="J326" s="475"/>
      <c r="K326" s="475"/>
      <c r="L326" s="475"/>
      <c r="M326" s="475"/>
      <c r="N326" s="475"/>
      <c r="O326" s="475"/>
      <c r="P326" s="475"/>
      <c r="Q326" s="475"/>
      <c r="R326" s="475"/>
      <c r="S326" s="475"/>
      <c r="T326" s="475"/>
      <c r="U326" s="475"/>
      <c r="V326" s="475"/>
      <c r="W326" s="475"/>
      <c r="X326" s="475"/>
      <c r="Y326" s="475"/>
      <c r="Z326" s="475"/>
      <c r="AA326" s="475"/>
      <c r="AB326" s="475"/>
      <c r="AC326" s="475"/>
      <c r="AD326" s="475"/>
      <c r="AE326" s="475"/>
      <c r="AF326" s="476"/>
      <c r="AG326" s="524"/>
      <c r="AH326" s="458"/>
    </row>
    <row r="327" spans="1:34" ht="15" customHeight="1" x14ac:dyDescent="0.15">
      <c r="A327" s="444"/>
      <c r="B327" s="494"/>
      <c r="C327" s="436"/>
      <c r="D327" s="436"/>
      <c r="E327" s="436"/>
      <c r="F327" s="436"/>
      <c r="G327" s="436"/>
      <c r="H327" s="436"/>
      <c r="I327" s="436"/>
      <c r="J327" s="436"/>
      <c r="K327" s="436"/>
      <c r="L327" s="436"/>
      <c r="M327" s="436"/>
      <c r="N327" s="436"/>
      <c r="O327" s="436"/>
      <c r="P327" s="436"/>
      <c r="Q327" s="436"/>
      <c r="R327" s="436"/>
      <c r="S327" s="436"/>
      <c r="T327" s="436"/>
      <c r="U327" s="436"/>
      <c r="V327" s="436"/>
      <c r="W327" s="436"/>
      <c r="X327" s="436"/>
      <c r="Y327" s="436"/>
      <c r="Z327" s="436"/>
      <c r="AA327" s="436"/>
      <c r="AB327" s="436"/>
      <c r="AC327" s="436"/>
      <c r="AD327" s="436"/>
      <c r="AE327" s="436"/>
      <c r="AF327" s="437"/>
      <c r="AG327" s="459"/>
      <c r="AH327" s="460"/>
    </row>
    <row r="328" spans="1:34" ht="15" customHeight="1" x14ac:dyDescent="0.15">
      <c r="A328" s="97"/>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90"/>
      <c r="AH328" s="90"/>
    </row>
    <row r="329" spans="1:34" ht="15" customHeight="1" x14ac:dyDescent="0.15">
      <c r="A329" s="887" t="s">
        <v>967</v>
      </c>
      <c r="B329" s="887"/>
      <c r="C329" s="887"/>
      <c r="D329" s="887"/>
      <c r="E329" s="887"/>
      <c r="F329" s="887"/>
      <c r="G329" s="887"/>
      <c r="H329" s="887"/>
      <c r="I329" s="887"/>
      <c r="J329" s="887"/>
      <c r="K329" s="887"/>
      <c r="L329" s="887"/>
      <c r="M329" s="887"/>
      <c r="N329" s="887"/>
      <c r="O329" s="887"/>
      <c r="P329" s="887"/>
      <c r="Q329" s="887"/>
      <c r="R329" s="887"/>
      <c r="S329" s="887"/>
      <c r="T329" s="887"/>
      <c r="U329" s="887"/>
      <c r="V329" s="887"/>
      <c r="W329" s="887"/>
      <c r="X329" s="887"/>
      <c r="Y329" s="887"/>
      <c r="Z329" s="887"/>
      <c r="AA329" s="887"/>
      <c r="AB329" s="887"/>
      <c r="AC329" s="887"/>
      <c r="AD329" s="887"/>
      <c r="AE329" s="887"/>
      <c r="AF329" s="87"/>
      <c r="AG329" s="90"/>
      <c r="AH329" s="90"/>
    </row>
    <row r="330" spans="1:34" ht="15" customHeight="1" x14ac:dyDescent="0.15">
      <c r="A330" s="442" t="s">
        <v>12</v>
      </c>
      <c r="B330" s="493" t="s">
        <v>579</v>
      </c>
      <c r="C330" s="475"/>
      <c r="D330" s="475"/>
      <c r="E330" s="475"/>
      <c r="F330" s="475"/>
      <c r="G330" s="475"/>
      <c r="H330" s="475"/>
      <c r="I330" s="475"/>
      <c r="J330" s="475"/>
      <c r="K330" s="475"/>
      <c r="L330" s="475"/>
      <c r="M330" s="475"/>
      <c r="N330" s="475"/>
      <c r="O330" s="475"/>
      <c r="P330" s="475"/>
      <c r="Q330" s="475"/>
      <c r="R330" s="475"/>
      <c r="S330" s="475"/>
      <c r="T330" s="475"/>
      <c r="U330" s="475"/>
      <c r="V330" s="475"/>
      <c r="W330" s="475"/>
      <c r="X330" s="475"/>
      <c r="Y330" s="475"/>
      <c r="Z330" s="475"/>
      <c r="AA330" s="475"/>
      <c r="AB330" s="475"/>
      <c r="AC330" s="475"/>
      <c r="AD330" s="475"/>
      <c r="AE330" s="475"/>
      <c r="AF330" s="476"/>
      <c r="AG330" s="524"/>
      <c r="AH330" s="458"/>
    </row>
    <row r="331" spans="1:34" ht="15" customHeight="1" x14ac:dyDescent="0.15">
      <c r="A331" s="444"/>
      <c r="B331" s="494"/>
      <c r="C331" s="436"/>
      <c r="D331" s="436"/>
      <c r="E331" s="436"/>
      <c r="F331" s="436"/>
      <c r="G331" s="436"/>
      <c r="H331" s="436"/>
      <c r="I331" s="436"/>
      <c r="J331" s="436"/>
      <c r="K331" s="436"/>
      <c r="L331" s="436"/>
      <c r="M331" s="436"/>
      <c r="N331" s="436"/>
      <c r="O331" s="436"/>
      <c r="P331" s="436"/>
      <c r="Q331" s="436"/>
      <c r="R331" s="436"/>
      <c r="S331" s="436"/>
      <c r="T331" s="436"/>
      <c r="U331" s="436"/>
      <c r="V331" s="436"/>
      <c r="W331" s="436"/>
      <c r="X331" s="436"/>
      <c r="Y331" s="436"/>
      <c r="Z331" s="436"/>
      <c r="AA331" s="436"/>
      <c r="AB331" s="436"/>
      <c r="AC331" s="436"/>
      <c r="AD331" s="436"/>
      <c r="AE331" s="436"/>
      <c r="AF331" s="437"/>
      <c r="AG331" s="459"/>
      <c r="AH331" s="460"/>
    </row>
    <row r="332" spans="1:34" ht="15" customHeight="1" x14ac:dyDescent="0.15">
      <c r="A332" s="442" t="s">
        <v>13</v>
      </c>
      <c r="B332" s="577" t="s">
        <v>580</v>
      </c>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9"/>
      <c r="AG332" s="524"/>
      <c r="AH332" s="458"/>
    </row>
    <row r="333" spans="1:34" ht="15" customHeight="1" x14ac:dyDescent="0.15">
      <c r="A333" s="443"/>
      <c r="B333" s="580"/>
      <c r="C333" s="581"/>
      <c r="D333" s="581"/>
      <c r="E333" s="581"/>
      <c r="F333" s="581"/>
      <c r="G333" s="581"/>
      <c r="H333" s="581"/>
      <c r="I333" s="581"/>
      <c r="J333" s="581"/>
      <c r="K333" s="581"/>
      <c r="L333" s="581"/>
      <c r="M333" s="581"/>
      <c r="N333" s="581"/>
      <c r="O333" s="581"/>
      <c r="P333" s="581"/>
      <c r="Q333" s="581"/>
      <c r="R333" s="581"/>
      <c r="S333" s="581"/>
      <c r="T333" s="581"/>
      <c r="U333" s="581"/>
      <c r="V333" s="581"/>
      <c r="W333" s="581"/>
      <c r="X333" s="581"/>
      <c r="Y333" s="581"/>
      <c r="Z333" s="581"/>
      <c r="AA333" s="581"/>
      <c r="AB333" s="581"/>
      <c r="AC333" s="581"/>
      <c r="AD333" s="581"/>
      <c r="AE333" s="581"/>
      <c r="AF333" s="582"/>
      <c r="AG333" s="544"/>
      <c r="AH333" s="543"/>
    </row>
    <row r="334" spans="1:34" ht="15" customHeight="1" x14ac:dyDescent="0.15">
      <c r="A334" s="443"/>
      <c r="B334" s="580"/>
      <c r="C334" s="581"/>
      <c r="D334" s="581"/>
      <c r="E334" s="581"/>
      <c r="F334" s="581"/>
      <c r="G334" s="581"/>
      <c r="H334" s="581"/>
      <c r="I334" s="581"/>
      <c r="J334" s="581"/>
      <c r="K334" s="581"/>
      <c r="L334" s="581"/>
      <c r="M334" s="581"/>
      <c r="N334" s="581"/>
      <c r="O334" s="581"/>
      <c r="P334" s="581"/>
      <c r="Q334" s="581"/>
      <c r="R334" s="581"/>
      <c r="S334" s="581"/>
      <c r="T334" s="581"/>
      <c r="U334" s="581"/>
      <c r="V334" s="581"/>
      <c r="W334" s="581"/>
      <c r="X334" s="581"/>
      <c r="Y334" s="581"/>
      <c r="Z334" s="581"/>
      <c r="AA334" s="581"/>
      <c r="AB334" s="581"/>
      <c r="AC334" s="581"/>
      <c r="AD334" s="581"/>
      <c r="AE334" s="581"/>
      <c r="AF334" s="582"/>
      <c r="AG334" s="544"/>
      <c r="AH334" s="543"/>
    </row>
    <row r="335" spans="1:34" ht="15" customHeight="1" x14ac:dyDescent="0.15">
      <c r="A335" s="443"/>
      <c r="B335" s="580"/>
      <c r="C335" s="581"/>
      <c r="D335" s="581"/>
      <c r="E335" s="581"/>
      <c r="F335" s="581"/>
      <c r="G335" s="581"/>
      <c r="H335" s="581"/>
      <c r="I335" s="581"/>
      <c r="J335" s="581"/>
      <c r="K335" s="581"/>
      <c r="L335" s="581"/>
      <c r="M335" s="581"/>
      <c r="N335" s="581"/>
      <c r="O335" s="581"/>
      <c r="P335" s="581"/>
      <c r="Q335" s="581"/>
      <c r="R335" s="581"/>
      <c r="S335" s="581"/>
      <c r="T335" s="581"/>
      <c r="U335" s="581"/>
      <c r="V335" s="581"/>
      <c r="W335" s="581"/>
      <c r="X335" s="581"/>
      <c r="Y335" s="581"/>
      <c r="Z335" s="581"/>
      <c r="AA335" s="581"/>
      <c r="AB335" s="581"/>
      <c r="AC335" s="581"/>
      <c r="AD335" s="581"/>
      <c r="AE335" s="581"/>
      <c r="AF335" s="582"/>
      <c r="AG335" s="544"/>
      <c r="AH335" s="543"/>
    </row>
    <row r="336" spans="1:34" ht="15" customHeight="1" x14ac:dyDescent="0.15">
      <c r="A336" s="443"/>
      <c r="B336" s="580"/>
      <c r="C336" s="581"/>
      <c r="D336" s="581"/>
      <c r="E336" s="581"/>
      <c r="F336" s="581"/>
      <c r="G336" s="581"/>
      <c r="H336" s="581"/>
      <c r="I336" s="581"/>
      <c r="J336" s="581"/>
      <c r="K336" s="581"/>
      <c r="L336" s="581"/>
      <c r="M336" s="581"/>
      <c r="N336" s="581"/>
      <c r="O336" s="581"/>
      <c r="P336" s="581"/>
      <c r="Q336" s="581"/>
      <c r="R336" s="581"/>
      <c r="S336" s="581"/>
      <c r="T336" s="581"/>
      <c r="U336" s="581"/>
      <c r="V336" s="581"/>
      <c r="W336" s="581"/>
      <c r="X336" s="581"/>
      <c r="Y336" s="581"/>
      <c r="Z336" s="581"/>
      <c r="AA336" s="581"/>
      <c r="AB336" s="581"/>
      <c r="AC336" s="581"/>
      <c r="AD336" s="581"/>
      <c r="AE336" s="581"/>
      <c r="AF336" s="582"/>
      <c r="AG336" s="544"/>
      <c r="AH336" s="543"/>
    </row>
    <row r="337" spans="1:34" ht="15" customHeight="1" x14ac:dyDescent="0.15">
      <c r="A337" s="444"/>
      <c r="B337" s="583"/>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5"/>
      <c r="AG337" s="459"/>
      <c r="AH337" s="460"/>
    </row>
    <row r="338" spans="1:34" ht="15" customHeight="1" x14ac:dyDescent="0.15">
      <c r="A338" s="442" t="s">
        <v>14</v>
      </c>
      <c r="B338" s="493" t="s">
        <v>581</v>
      </c>
      <c r="C338" s="475"/>
      <c r="D338" s="475"/>
      <c r="E338" s="475"/>
      <c r="F338" s="475"/>
      <c r="G338" s="475"/>
      <c r="H338" s="475"/>
      <c r="I338" s="475"/>
      <c r="J338" s="475"/>
      <c r="K338" s="475"/>
      <c r="L338" s="475"/>
      <c r="M338" s="475"/>
      <c r="N338" s="475"/>
      <c r="O338" s="475"/>
      <c r="P338" s="475"/>
      <c r="Q338" s="475"/>
      <c r="R338" s="475"/>
      <c r="S338" s="475"/>
      <c r="T338" s="475"/>
      <c r="U338" s="475"/>
      <c r="V338" s="475"/>
      <c r="W338" s="475"/>
      <c r="X338" s="475"/>
      <c r="Y338" s="475"/>
      <c r="Z338" s="475"/>
      <c r="AA338" s="475"/>
      <c r="AB338" s="475"/>
      <c r="AC338" s="475"/>
      <c r="AD338" s="475"/>
      <c r="AE338" s="475"/>
      <c r="AF338" s="476"/>
      <c r="AG338" s="524"/>
      <c r="AH338" s="458"/>
    </row>
    <row r="339" spans="1:34" ht="15" customHeight="1" x14ac:dyDescent="0.15">
      <c r="A339" s="443"/>
      <c r="B339" s="517"/>
      <c r="C339" s="477"/>
      <c r="D339" s="477"/>
      <c r="E339" s="477"/>
      <c r="F339" s="477"/>
      <c r="G339" s="477"/>
      <c r="H339" s="477"/>
      <c r="I339" s="477"/>
      <c r="J339" s="477"/>
      <c r="K339" s="477"/>
      <c r="L339" s="477"/>
      <c r="M339" s="477"/>
      <c r="N339" s="477"/>
      <c r="O339" s="477"/>
      <c r="P339" s="477"/>
      <c r="Q339" s="477"/>
      <c r="R339" s="477"/>
      <c r="S339" s="477"/>
      <c r="T339" s="477"/>
      <c r="U339" s="477"/>
      <c r="V339" s="477"/>
      <c r="W339" s="477"/>
      <c r="X339" s="477"/>
      <c r="Y339" s="477"/>
      <c r="Z339" s="477"/>
      <c r="AA339" s="477"/>
      <c r="AB339" s="477"/>
      <c r="AC339" s="477"/>
      <c r="AD339" s="477"/>
      <c r="AE339" s="477"/>
      <c r="AF339" s="478"/>
      <c r="AG339" s="544"/>
      <c r="AH339" s="543"/>
    </row>
    <row r="340" spans="1:34" ht="15" customHeight="1" x14ac:dyDescent="0.15">
      <c r="A340" s="444"/>
      <c r="B340" s="494"/>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7"/>
      <c r="AG340" s="459"/>
      <c r="AH340" s="460"/>
    </row>
    <row r="341" spans="1:34" ht="15" customHeight="1" x14ac:dyDescent="0.15">
      <c r="A341" s="9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90"/>
      <c r="AH341" s="90"/>
    </row>
    <row r="342" spans="1:34" ht="15" customHeight="1" x14ac:dyDescent="0.15">
      <c r="A342" s="1" t="s">
        <v>436</v>
      </c>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84"/>
    </row>
    <row r="343" spans="1:34" ht="15" customHeight="1" x14ac:dyDescent="0.15">
      <c r="A343" s="442" t="s">
        <v>33</v>
      </c>
      <c r="B343" s="577" t="s">
        <v>312</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9"/>
      <c r="AG343" s="457"/>
      <c r="AH343" s="495"/>
    </row>
    <row r="344" spans="1:34" ht="15" customHeight="1" x14ac:dyDescent="0.15">
      <c r="A344" s="443"/>
      <c r="B344" s="580"/>
      <c r="C344" s="581"/>
      <c r="D344" s="581"/>
      <c r="E344" s="581"/>
      <c r="F344" s="581"/>
      <c r="G344" s="581"/>
      <c r="H344" s="581"/>
      <c r="I344" s="581"/>
      <c r="J344" s="581"/>
      <c r="K344" s="581"/>
      <c r="L344" s="581"/>
      <c r="M344" s="581"/>
      <c r="N344" s="581"/>
      <c r="O344" s="581"/>
      <c r="P344" s="581"/>
      <c r="Q344" s="581"/>
      <c r="R344" s="581"/>
      <c r="S344" s="581"/>
      <c r="T344" s="581"/>
      <c r="U344" s="581"/>
      <c r="V344" s="581"/>
      <c r="W344" s="581"/>
      <c r="X344" s="581"/>
      <c r="Y344" s="581"/>
      <c r="Z344" s="581"/>
      <c r="AA344" s="581"/>
      <c r="AB344" s="581"/>
      <c r="AC344" s="581"/>
      <c r="AD344" s="581"/>
      <c r="AE344" s="581"/>
      <c r="AF344" s="582"/>
      <c r="AG344" s="542"/>
      <c r="AH344" s="619"/>
    </row>
    <row r="345" spans="1:34" ht="15" customHeight="1" x14ac:dyDescent="0.15">
      <c r="A345" s="443"/>
      <c r="B345" s="580"/>
      <c r="C345" s="581"/>
      <c r="D345" s="581"/>
      <c r="E345" s="581"/>
      <c r="F345" s="581"/>
      <c r="G345" s="581"/>
      <c r="H345" s="581"/>
      <c r="I345" s="581"/>
      <c r="J345" s="581"/>
      <c r="K345" s="581"/>
      <c r="L345" s="581"/>
      <c r="M345" s="581"/>
      <c r="N345" s="581"/>
      <c r="O345" s="581"/>
      <c r="P345" s="581"/>
      <c r="Q345" s="581"/>
      <c r="R345" s="581"/>
      <c r="S345" s="581"/>
      <c r="T345" s="581"/>
      <c r="U345" s="581"/>
      <c r="V345" s="581"/>
      <c r="W345" s="581"/>
      <c r="X345" s="581"/>
      <c r="Y345" s="581"/>
      <c r="Z345" s="581"/>
      <c r="AA345" s="581"/>
      <c r="AB345" s="581"/>
      <c r="AC345" s="581"/>
      <c r="AD345" s="581"/>
      <c r="AE345" s="581"/>
      <c r="AF345" s="582"/>
      <c r="AG345" s="542"/>
      <c r="AH345" s="619"/>
    </row>
    <row r="346" spans="1:34" ht="15" customHeight="1" x14ac:dyDescent="0.15">
      <c r="A346" s="442" t="s">
        <v>34</v>
      </c>
      <c r="B346" s="449" t="s">
        <v>313</v>
      </c>
      <c r="C346" s="450"/>
      <c r="D346" s="450"/>
      <c r="E346" s="450"/>
      <c r="F346" s="450"/>
      <c r="G346" s="450"/>
      <c r="H346" s="450"/>
      <c r="I346" s="450"/>
      <c r="J346" s="450"/>
      <c r="K346" s="450"/>
      <c r="L346" s="450"/>
      <c r="M346" s="450"/>
      <c r="N346" s="450"/>
      <c r="O346" s="450"/>
      <c r="P346" s="450"/>
      <c r="Q346" s="450"/>
      <c r="R346" s="450"/>
      <c r="S346" s="450"/>
      <c r="T346" s="450"/>
      <c r="U346" s="450"/>
      <c r="V346" s="450"/>
      <c r="W346" s="450"/>
      <c r="X346" s="450"/>
      <c r="Y346" s="450"/>
      <c r="Z346" s="450"/>
      <c r="AA346" s="450"/>
      <c r="AB346" s="450"/>
      <c r="AC346" s="450"/>
      <c r="AD346" s="450"/>
      <c r="AE346" s="450"/>
      <c r="AF346" s="484"/>
      <c r="AG346" s="457"/>
      <c r="AH346" s="458"/>
    </row>
    <row r="347" spans="1:34" ht="15" customHeight="1" x14ac:dyDescent="0.15">
      <c r="A347" s="443"/>
      <c r="B347" s="453"/>
      <c r="C347" s="454"/>
      <c r="D347" s="454"/>
      <c r="E347" s="454"/>
      <c r="F347" s="454"/>
      <c r="G347" s="454"/>
      <c r="H347" s="454"/>
      <c r="I347" s="454"/>
      <c r="J347" s="454"/>
      <c r="K347" s="454"/>
      <c r="L347" s="454"/>
      <c r="M347" s="454"/>
      <c r="N347" s="454"/>
      <c r="O347" s="454"/>
      <c r="P347" s="454"/>
      <c r="Q347" s="454"/>
      <c r="R347" s="454"/>
      <c r="S347" s="454"/>
      <c r="T347" s="454"/>
      <c r="U347" s="454"/>
      <c r="V347" s="454"/>
      <c r="W347" s="454"/>
      <c r="X347" s="454"/>
      <c r="Y347" s="454"/>
      <c r="Z347" s="454"/>
      <c r="AA347" s="454"/>
      <c r="AB347" s="454"/>
      <c r="AC347" s="454"/>
      <c r="AD347" s="454"/>
      <c r="AE347" s="454"/>
      <c r="AF347" s="485"/>
      <c r="AG347" s="459"/>
      <c r="AH347" s="460"/>
    </row>
    <row r="348" spans="1:34" ht="15" customHeight="1" x14ac:dyDescent="0.15">
      <c r="A348" s="442" t="s">
        <v>35</v>
      </c>
      <c r="B348" s="449" t="s">
        <v>314</v>
      </c>
      <c r="C348" s="450"/>
      <c r="D348" s="450"/>
      <c r="E348" s="450"/>
      <c r="F348" s="450"/>
      <c r="G348" s="450"/>
      <c r="H348" s="450"/>
      <c r="I348" s="450"/>
      <c r="J348" s="450"/>
      <c r="K348" s="450"/>
      <c r="L348" s="450"/>
      <c r="M348" s="450"/>
      <c r="N348" s="450"/>
      <c r="O348" s="450"/>
      <c r="P348" s="450"/>
      <c r="Q348" s="450"/>
      <c r="R348" s="450"/>
      <c r="S348" s="450"/>
      <c r="T348" s="450"/>
      <c r="U348" s="450"/>
      <c r="V348" s="450"/>
      <c r="W348" s="450"/>
      <c r="X348" s="450"/>
      <c r="Y348" s="450"/>
      <c r="Z348" s="450"/>
      <c r="AA348" s="450"/>
      <c r="AB348" s="450"/>
      <c r="AC348" s="450"/>
      <c r="AD348" s="450"/>
      <c r="AE348" s="450"/>
      <c r="AF348" s="484"/>
      <c r="AG348" s="457"/>
      <c r="AH348" s="458"/>
    </row>
    <row r="349" spans="1:34" ht="15" customHeight="1" x14ac:dyDescent="0.15">
      <c r="A349" s="443"/>
      <c r="B349" s="453"/>
      <c r="C349" s="454"/>
      <c r="D349" s="454"/>
      <c r="E349" s="454"/>
      <c r="F349" s="454"/>
      <c r="G349" s="454"/>
      <c r="H349" s="454"/>
      <c r="I349" s="454"/>
      <c r="J349" s="454"/>
      <c r="K349" s="454"/>
      <c r="L349" s="454"/>
      <c r="M349" s="454"/>
      <c r="N349" s="454"/>
      <c r="O349" s="454"/>
      <c r="P349" s="454"/>
      <c r="Q349" s="454"/>
      <c r="R349" s="454"/>
      <c r="S349" s="454"/>
      <c r="T349" s="454"/>
      <c r="U349" s="454"/>
      <c r="V349" s="454"/>
      <c r="W349" s="454"/>
      <c r="X349" s="454"/>
      <c r="Y349" s="454"/>
      <c r="Z349" s="454"/>
      <c r="AA349" s="454"/>
      <c r="AB349" s="454"/>
      <c r="AC349" s="454"/>
      <c r="AD349" s="454"/>
      <c r="AE349" s="454"/>
      <c r="AF349" s="485"/>
      <c r="AG349" s="459"/>
      <c r="AH349" s="460"/>
    </row>
    <row r="350" spans="1:34" ht="15" customHeight="1" x14ac:dyDescent="0.15">
      <c r="A350" s="442" t="s">
        <v>36</v>
      </c>
      <c r="B350" s="855" t="s">
        <v>136</v>
      </c>
      <c r="C350" s="856"/>
      <c r="D350" s="856"/>
      <c r="E350" s="856"/>
      <c r="F350" s="856"/>
      <c r="G350" s="856"/>
      <c r="H350" s="856"/>
      <c r="I350" s="856"/>
      <c r="J350" s="856"/>
      <c r="K350" s="856"/>
      <c r="L350" s="856"/>
      <c r="M350" s="856"/>
      <c r="N350" s="856"/>
      <c r="O350" s="856"/>
      <c r="P350" s="856"/>
      <c r="Q350" s="856"/>
      <c r="R350" s="856"/>
      <c r="S350" s="856"/>
      <c r="T350" s="856"/>
      <c r="U350" s="856"/>
      <c r="V350" s="856"/>
      <c r="W350" s="856"/>
      <c r="X350" s="856"/>
      <c r="Y350" s="856"/>
      <c r="Z350" s="856"/>
      <c r="AA350" s="856"/>
      <c r="AB350" s="856"/>
      <c r="AC350" s="856"/>
      <c r="AD350" s="856"/>
      <c r="AE350" s="856"/>
      <c r="AF350" s="857"/>
      <c r="AG350" s="457"/>
      <c r="AH350" s="458"/>
    </row>
    <row r="351" spans="1:34" ht="15" customHeight="1" x14ac:dyDescent="0.15">
      <c r="A351" s="443"/>
      <c r="B351" s="858"/>
      <c r="C351" s="859"/>
      <c r="D351" s="859"/>
      <c r="E351" s="859"/>
      <c r="F351" s="859"/>
      <c r="G351" s="859"/>
      <c r="H351" s="859"/>
      <c r="I351" s="859"/>
      <c r="J351" s="859"/>
      <c r="K351" s="859"/>
      <c r="L351" s="859"/>
      <c r="M351" s="859"/>
      <c r="N351" s="859"/>
      <c r="O351" s="859"/>
      <c r="P351" s="859"/>
      <c r="Q351" s="859"/>
      <c r="R351" s="859"/>
      <c r="S351" s="859"/>
      <c r="T351" s="859"/>
      <c r="U351" s="859"/>
      <c r="V351" s="859"/>
      <c r="W351" s="859"/>
      <c r="X351" s="859"/>
      <c r="Y351" s="859"/>
      <c r="Z351" s="859"/>
      <c r="AA351" s="859"/>
      <c r="AB351" s="859"/>
      <c r="AC351" s="859"/>
      <c r="AD351" s="859"/>
      <c r="AE351" s="859"/>
      <c r="AF351" s="860"/>
      <c r="AG351" s="542"/>
      <c r="AH351" s="543"/>
    </row>
    <row r="352" spans="1:34" ht="15" customHeight="1" x14ac:dyDescent="0.15">
      <c r="A352" s="443"/>
      <c r="B352" s="858"/>
      <c r="C352" s="859"/>
      <c r="D352" s="859"/>
      <c r="E352" s="859"/>
      <c r="F352" s="859"/>
      <c r="G352" s="859"/>
      <c r="H352" s="859"/>
      <c r="I352" s="859"/>
      <c r="J352" s="859"/>
      <c r="K352" s="859"/>
      <c r="L352" s="859"/>
      <c r="M352" s="859"/>
      <c r="N352" s="859"/>
      <c r="O352" s="859"/>
      <c r="P352" s="859"/>
      <c r="Q352" s="859"/>
      <c r="R352" s="859"/>
      <c r="S352" s="859"/>
      <c r="T352" s="859"/>
      <c r="U352" s="859"/>
      <c r="V352" s="859"/>
      <c r="W352" s="859"/>
      <c r="X352" s="859"/>
      <c r="Y352" s="859"/>
      <c r="Z352" s="859"/>
      <c r="AA352" s="859"/>
      <c r="AB352" s="859"/>
      <c r="AC352" s="859"/>
      <c r="AD352" s="859"/>
      <c r="AE352" s="859"/>
      <c r="AF352" s="860"/>
      <c r="AG352" s="542"/>
      <c r="AH352" s="543"/>
    </row>
    <row r="353" spans="1:34" ht="15" customHeight="1" x14ac:dyDescent="0.15">
      <c r="A353" s="444"/>
      <c r="B353" s="861"/>
      <c r="C353" s="862"/>
      <c r="D353" s="862"/>
      <c r="E353" s="862"/>
      <c r="F353" s="862"/>
      <c r="G353" s="862"/>
      <c r="H353" s="862"/>
      <c r="I353" s="862"/>
      <c r="J353" s="862"/>
      <c r="K353" s="862"/>
      <c r="L353" s="862"/>
      <c r="M353" s="862"/>
      <c r="N353" s="862"/>
      <c r="O353" s="862"/>
      <c r="P353" s="862"/>
      <c r="Q353" s="862"/>
      <c r="R353" s="862"/>
      <c r="S353" s="862"/>
      <c r="T353" s="862"/>
      <c r="U353" s="862"/>
      <c r="V353" s="862"/>
      <c r="W353" s="862"/>
      <c r="X353" s="862"/>
      <c r="Y353" s="862"/>
      <c r="Z353" s="862"/>
      <c r="AA353" s="862"/>
      <c r="AB353" s="862"/>
      <c r="AC353" s="862"/>
      <c r="AD353" s="862"/>
      <c r="AE353" s="862"/>
      <c r="AF353" s="863"/>
      <c r="AG353" s="459"/>
      <c r="AH353" s="460"/>
    </row>
    <row r="354" spans="1:34" ht="15" customHeight="1" x14ac:dyDescent="0.15">
      <c r="A354" s="653" t="s">
        <v>37</v>
      </c>
      <c r="B354" s="884" t="s">
        <v>315</v>
      </c>
      <c r="C354" s="884"/>
      <c r="D354" s="884"/>
      <c r="E354" s="884"/>
      <c r="F354" s="884"/>
      <c r="G354" s="884"/>
      <c r="H354" s="884"/>
      <c r="I354" s="884"/>
      <c r="J354" s="884"/>
      <c r="K354" s="884"/>
      <c r="L354" s="884"/>
      <c r="M354" s="884"/>
      <c r="N354" s="884"/>
      <c r="O354" s="884"/>
      <c r="P354" s="884"/>
      <c r="Q354" s="884"/>
      <c r="R354" s="884"/>
      <c r="S354" s="884"/>
      <c r="T354" s="884"/>
      <c r="U354" s="884"/>
      <c r="V354" s="884"/>
      <c r="W354" s="884"/>
      <c r="X354" s="884"/>
      <c r="Y354" s="884"/>
      <c r="Z354" s="884"/>
      <c r="AA354" s="884"/>
      <c r="AB354" s="884"/>
      <c r="AC354" s="884"/>
      <c r="AD354" s="884"/>
      <c r="AE354" s="884"/>
      <c r="AF354" s="884"/>
      <c r="AG354" s="657"/>
      <c r="AH354" s="657"/>
    </row>
    <row r="355" spans="1:34" ht="15" customHeight="1" x14ac:dyDescent="0.15">
      <c r="A355" s="653"/>
      <c r="B355" s="884"/>
      <c r="C355" s="884"/>
      <c r="D355" s="884"/>
      <c r="E355" s="884"/>
      <c r="F355" s="884"/>
      <c r="G355" s="884"/>
      <c r="H355" s="884"/>
      <c r="I355" s="884"/>
      <c r="J355" s="884"/>
      <c r="K355" s="884"/>
      <c r="L355" s="884"/>
      <c r="M355" s="884"/>
      <c r="N355" s="884"/>
      <c r="O355" s="884"/>
      <c r="P355" s="884"/>
      <c r="Q355" s="884"/>
      <c r="R355" s="884"/>
      <c r="S355" s="884"/>
      <c r="T355" s="884"/>
      <c r="U355" s="884"/>
      <c r="V355" s="884"/>
      <c r="W355" s="884"/>
      <c r="X355" s="884"/>
      <c r="Y355" s="884"/>
      <c r="Z355" s="884"/>
      <c r="AA355" s="884"/>
      <c r="AB355" s="884"/>
      <c r="AC355" s="884"/>
      <c r="AD355" s="884"/>
      <c r="AE355" s="884"/>
      <c r="AF355" s="884"/>
      <c r="AG355" s="657"/>
      <c r="AH355" s="657"/>
    </row>
    <row r="356" spans="1:34" ht="15" customHeight="1" x14ac:dyDescent="0.15">
      <c r="A356" s="653" t="s">
        <v>38</v>
      </c>
      <c r="B356" s="884" t="s">
        <v>316</v>
      </c>
      <c r="C356" s="884"/>
      <c r="D356" s="884"/>
      <c r="E356" s="884"/>
      <c r="F356" s="884"/>
      <c r="G356" s="884"/>
      <c r="H356" s="884"/>
      <c r="I356" s="884"/>
      <c r="J356" s="884"/>
      <c r="K356" s="884"/>
      <c r="L356" s="884"/>
      <c r="M356" s="884"/>
      <c r="N356" s="884"/>
      <c r="O356" s="884"/>
      <c r="P356" s="884"/>
      <c r="Q356" s="884"/>
      <c r="R356" s="884"/>
      <c r="S356" s="884"/>
      <c r="T356" s="884"/>
      <c r="U356" s="884"/>
      <c r="V356" s="884"/>
      <c r="W356" s="884"/>
      <c r="X356" s="884"/>
      <c r="Y356" s="884"/>
      <c r="Z356" s="884"/>
      <c r="AA356" s="884"/>
      <c r="AB356" s="884"/>
      <c r="AC356" s="884"/>
      <c r="AD356" s="884"/>
      <c r="AE356" s="884"/>
      <c r="AF356" s="884"/>
      <c r="AG356" s="657"/>
      <c r="AH356" s="657"/>
    </row>
    <row r="357" spans="1:34" ht="15" customHeight="1" x14ac:dyDescent="0.15">
      <c r="A357" s="653"/>
      <c r="B357" s="884"/>
      <c r="C357" s="884"/>
      <c r="D357" s="884"/>
      <c r="E357" s="884"/>
      <c r="F357" s="884"/>
      <c r="G357" s="884"/>
      <c r="H357" s="884"/>
      <c r="I357" s="884"/>
      <c r="J357" s="884"/>
      <c r="K357" s="884"/>
      <c r="L357" s="884"/>
      <c r="M357" s="884"/>
      <c r="N357" s="884"/>
      <c r="O357" s="884"/>
      <c r="P357" s="884"/>
      <c r="Q357" s="884"/>
      <c r="R357" s="884"/>
      <c r="S357" s="884"/>
      <c r="T357" s="884"/>
      <c r="U357" s="884"/>
      <c r="V357" s="884"/>
      <c r="W357" s="884"/>
      <c r="X357" s="884"/>
      <c r="Y357" s="884"/>
      <c r="Z357" s="884"/>
      <c r="AA357" s="884"/>
      <c r="AB357" s="884"/>
      <c r="AC357" s="884"/>
      <c r="AD357" s="884"/>
      <c r="AE357" s="884"/>
      <c r="AF357" s="884"/>
      <c r="AG357" s="657"/>
      <c r="AH357" s="657"/>
    </row>
    <row r="358" spans="1:34" ht="15" customHeight="1" x14ac:dyDescent="0.15">
      <c r="A358" s="97"/>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c r="AA358" s="93"/>
      <c r="AB358" s="93"/>
      <c r="AC358" s="93"/>
      <c r="AD358" s="93"/>
      <c r="AE358" s="93"/>
      <c r="AF358" s="93"/>
      <c r="AG358" s="90"/>
      <c r="AH358" s="90"/>
    </row>
    <row r="359" spans="1:34" ht="15" customHeight="1" x14ac:dyDescent="0.15">
      <c r="A359" s="1" t="s">
        <v>437</v>
      </c>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c r="AA359" s="93"/>
      <c r="AB359" s="93"/>
      <c r="AC359" s="93"/>
      <c r="AD359" s="93"/>
      <c r="AE359" s="93"/>
      <c r="AF359" s="93"/>
      <c r="AG359" s="90"/>
      <c r="AH359" s="90"/>
    </row>
    <row r="360" spans="1:34" ht="15" customHeight="1" x14ac:dyDescent="0.15">
      <c r="A360" s="442" t="s">
        <v>33</v>
      </c>
      <c r="B360" s="449" t="s">
        <v>317</v>
      </c>
      <c r="C360" s="450"/>
      <c r="D360" s="450"/>
      <c r="E360" s="450"/>
      <c r="F360" s="450"/>
      <c r="G360" s="450"/>
      <c r="H360" s="450"/>
      <c r="I360" s="450"/>
      <c r="J360" s="450"/>
      <c r="K360" s="450"/>
      <c r="L360" s="450"/>
      <c r="M360" s="450"/>
      <c r="N360" s="450"/>
      <c r="O360" s="450"/>
      <c r="P360" s="450"/>
      <c r="Q360" s="450"/>
      <c r="R360" s="450"/>
      <c r="S360" s="450"/>
      <c r="T360" s="450"/>
      <c r="U360" s="450"/>
      <c r="V360" s="450"/>
      <c r="W360" s="450"/>
      <c r="X360" s="450"/>
      <c r="Y360" s="450"/>
      <c r="Z360" s="450"/>
      <c r="AA360" s="450"/>
      <c r="AB360" s="450"/>
      <c r="AC360" s="450"/>
      <c r="AD360" s="450"/>
      <c r="AE360" s="450"/>
      <c r="AF360" s="484"/>
      <c r="AG360" s="457"/>
      <c r="AH360" s="458"/>
    </row>
    <row r="361" spans="1:34" ht="15" customHeight="1" x14ac:dyDescent="0.15">
      <c r="A361" s="444"/>
      <c r="B361" s="453"/>
      <c r="C361" s="454"/>
      <c r="D361" s="454"/>
      <c r="E361" s="454"/>
      <c r="F361" s="454"/>
      <c r="G361" s="454"/>
      <c r="H361" s="454"/>
      <c r="I361" s="454"/>
      <c r="J361" s="454"/>
      <c r="K361" s="454"/>
      <c r="L361" s="454"/>
      <c r="M361" s="454"/>
      <c r="N361" s="454"/>
      <c r="O361" s="454"/>
      <c r="P361" s="454"/>
      <c r="Q361" s="454"/>
      <c r="R361" s="454"/>
      <c r="S361" s="454"/>
      <c r="T361" s="454"/>
      <c r="U361" s="454"/>
      <c r="V361" s="454"/>
      <c r="W361" s="454"/>
      <c r="X361" s="454"/>
      <c r="Y361" s="454"/>
      <c r="Z361" s="454"/>
      <c r="AA361" s="454"/>
      <c r="AB361" s="454"/>
      <c r="AC361" s="454"/>
      <c r="AD361" s="454"/>
      <c r="AE361" s="454"/>
      <c r="AF361" s="485"/>
      <c r="AG361" s="459"/>
      <c r="AH361" s="460"/>
    </row>
    <row r="362" spans="1:34" ht="15" customHeight="1" x14ac:dyDescent="0.15">
      <c r="A362" s="442" t="s">
        <v>34</v>
      </c>
      <c r="B362" s="577" t="s">
        <v>93</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9"/>
      <c r="AG362" s="457"/>
      <c r="AH362" s="458"/>
    </row>
    <row r="363" spans="1:34" ht="15" customHeight="1" x14ac:dyDescent="0.15">
      <c r="A363" s="444"/>
      <c r="B363" s="580"/>
      <c r="C363" s="581"/>
      <c r="D363" s="581"/>
      <c r="E363" s="581"/>
      <c r="F363" s="581"/>
      <c r="G363" s="581"/>
      <c r="H363" s="581"/>
      <c r="I363" s="581"/>
      <c r="J363" s="581"/>
      <c r="K363" s="581"/>
      <c r="L363" s="581"/>
      <c r="M363" s="581"/>
      <c r="N363" s="581"/>
      <c r="O363" s="581"/>
      <c r="P363" s="581"/>
      <c r="Q363" s="581"/>
      <c r="R363" s="581"/>
      <c r="S363" s="581"/>
      <c r="T363" s="581"/>
      <c r="U363" s="581"/>
      <c r="V363" s="581"/>
      <c r="W363" s="581"/>
      <c r="X363" s="581"/>
      <c r="Y363" s="581"/>
      <c r="Z363" s="581"/>
      <c r="AA363" s="581"/>
      <c r="AB363" s="581"/>
      <c r="AC363" s="581"/>
      <c r="AD363" s="581"/>
      <c r="AE363" s="581"/>
      <c r="AF363" s="582"/>
      <c r="AG363" s="542"/>
      <c r="AH363" s="543"/>
    </row>
    <row r="364" spans="1:34" ht="15" customHeight="1" x14ac:dyDescent="0.15">
      <c r="A364" s="442" t="s">
        <v>35</v>
      </c>
      <c r="B364" s="449" t="s">
        <v>318</v>
      </c>
      <c r="C364" s="450"/>
      <c r="D364" s="450"/>
      <c r="E364" s="450"/>
      <c r="F364" s="450"/>
      <c r="G364" s="450"/>
      <c r="H364" s="450"/>
      <c r="I364" s="450"/>
      <c r="J364" s="450"/>
      <c r="K364" s="450"/>
      <c r="L364" s="450"/>
      <c r="M364" s="450"/>
      <c r="N364" s="450"/>
      <c r="O364" s="450"/>
      <c r="P364" s="450"/>
      <c r="Q364" s="450"/>
      <c r="R364" s="450"/>
      <c r="S364" s="450"/>
      <c r="T364" s="450"/>
      <c r="U364" s="450"/>
      <c r="V364" s="450"/>
      <c r="W364" s="450"/>
      <c r="X364" s="450"/>
      <c r="Y364" s="450"/>
      <c r="Z364" s="450"/>
      <c r="AA364" s="450"/>
      <c r="AB364" s="450"/>
      <c r="AC364" s="450"/>
      <c r="AD364" s="450"/>
      <c r="AE364" s="450"/>
      <c r="AF364" s="484"/>
      <c r="AG364" s="457"/>
      <c r="AH364" s="458"/>
    </row>
    <row r="365" spans="1:34" ht="15" customHeight="1" x14ac:dyDescent="0.15">
      <c r="A365" s="444"/>
      <c r="B365" s="538"/>
      <c r="C365" s="539"/>
      <c r="D365" s="539"/>
      <c r="E365" s="539"/>
      <c r="F365" s="539"/>
      <c r="G365" s="539"/>
      <c r="H365" s="539"/>
      <c r="I365" s="539"/>
      <c r="J365" s="539"/>
      <c r="K365" s="539"/>
      <c r="L365" s="539"/>
      <c r="M365" s="539"/>
      <c r="N365" s="539"/>
      <c r="O365" s="539"/>
      <c r="P365" s="539"/>
      <c r="Q365" s="539"/>
      <c r="R365" s="539"/>
      <c r="S365" s="539"/>
      <c r="T365" s="539"/>
      <c r="U365" s="539"/>
      <c r="V365" s="539"/>
      <c r="W365" s="539"/>
      <c r="X365" s="539"/>
      <c r="Y365" s="539"/>
      <c r="Z365" s="539"/>
      <c r="AA365" s="539"/>
      <c r="AB365" s="539"/>
      <c r="AC365" s="539"/>
      <c r="AD365" s="539"/>
      <c r="AE365" s="539"/>
      <c r="AF365" s="620"/>
      <c r="AG365" s="544"/>
      <c r="AH365" s="543"/>
    </row>
    <row r="366" spans="1:34" ht="15" customHeight="1" x14ac:dyDescent="0.15">
      <c r="A366" s="442" t="s">
        <v>36</v>
      </c>
      <c r="B366" s="449" t="s">
        <v>177</v>
      </c>
      <c r="C366" s="450"/>
      <c r="D366" s="450"/>
      <c r="E366" s="450"/>
      <c r="F366" s="450"/>
      <c r="G366" s="450"/>
      <c r="H366" s="450"/>
      <c r="I366" s="450"/>
      <c r="J366" s="450"/>
      <c r="K366" s="450"/>
      <c r="L366" s="450"/>
      <c r="M366" s="450"/>
      <c r="N366" s="450"/>
      <c r="O366" s="450"/>
      <c r="P366" s="450"/>
      <c r="Q366" s="450"/>
      <c r="R366" s="450"/>
      <c r="S366" s="450"/>
      <c r="T366" s="450"/>
      <c r="U366" s="450"/>
      <c r="V366" s="450"/>
      <c r="W366" s="450"/>
      <c r="X366" s="450"/>
      <c r="Y366" s="450"/>
      <c r="Z366" s="450"/>
      <c r="AA366" s="450"/>
      <c r="AB366" s="450"/>
      <c r="AC366" s="450"/>
      <c r="AD366" s="450"/>
      <c r="AE366" s="450"/>
      <c r="AF366" s="484"/>
      <c r="AG366" s="457"/>
      <c r="AH366" s="458"/>
    </row>
    <row r="367" spans="1:34" ht="15" customHeight="1" x14ac:dyDescent="0.15">
      <c r="A367" s="444"/>
      <c r="B367" s="538"/>
      <c r="C367" s="539"/>
      <c r="D367" s="539"/>
      <c r="E367" s="539"/>
      <c r="F367" s="539"/>
      <c r="G367" s="539"/>
      <c r="H367" s="539"/>
      <c r="I367" s="539"/>
      <c r="J367" s="539"/>
      <c r="K367" s="539"/>
      <c r="L367" s="539"/>
      <c r="M367" s="539"/>
      <c r="N367" s="539"/>
      <c r="O367" s="539"/>
      <c r="P367" s="539"/>
      <c r="Q367" s="539"/>
      <c r="R367" s="539"/>
      <c r="S367" s="539"/>
      <c r="T367" s="539"/>
      <c r="U367" s="539"/>
      <c r="V367" s="539"/>
      <c r="W367" s="539"/>
      <c r="X367" s="539"/>
      <c r="Y367" s="539"/>
      <c r="Z367" s="539"/>
      <c r="AA367" s="539"/>
      <c r="AB367" s="539"/>
      <c r="AC367" s="539"/>
      <c r="AD367" s="539"/>
      <c r="AE367" s="539"/>
      <c r="AF367" s="620"/>
      <c r="AG367" s="544"/>
      <c r="AH367" s="543"/>
    </row>
    <row r="368" spans="1:34" ht="15" customHeight="1" x14ac:dyDescent="0.15">
      <c r="A368" s="442" t="s">
        <v>37</v>
      </c>
      <c r="B368" s="449" t="s">
        <v>184</v>
      </c>
      <c r="C368" s="450"/>
      <c r="D368" s="450"/>
      <c r="E368" s="450"/>
      <c r="F368" s="450"/>
      <c r="G368" s="450"/>
      <c r="H368" s="450"/>
      <c r="I368" s="450"/>
      <c r="J368" s="450"/>
      <c r="K368" s="450"/>
      <c r="L368" s="450"/>
      <c r="M368" s="450"/>
      <c r="N368" s="450"/>
      <c r="O368" s="450"/>
      <c r="P368" s="450"/>
      <c r="Q368" s="450"/>
      <c r="R368" s="450"/>
      <c r="S368" s="450"/>
      <c r="T368" s="450"/>
      <c r="U368" s="450"/>
      <c r="V368" s="450"/>
      <c r="W368" s="450"/>
      <c r="X368" s="450"/>
      <c r="Y368" s="450"/>
      <c r="Z368" s="450"/>
      <c r="AA368" s="450"/>
      <c r="AB368" s="450"/>
      <c r="AC368" s="450"/>
      <c r="AD368" s="450"/>
      <c r="AE368" s="450"/>
      <c r="AF368" s="484"/>
      <c r="AG368" s="457"/>
      <c r="AH368" s="458"/>
    </row>
    <row r="369" spans="1:34" ht="15" customHeight="1" x14ac:dyDescent="0.15">
      <c r="A369" s="444"/>
      <c r="B369" s="538"/>
      <c r="C369" s="539"/>
      <c r="D369" s="539"/>
      <c r="E369" s="539"/>
      <c r="F369" s="539"/>
      <c r="G369" s="539"/>
      <c r="H369" s="539"/>
      <c r="I369" s="539"/>
      <c r="J369" s="539"/>
      <c r="K369" s="539"/>
      <c r="L369" s="539"/>
      <c r="M369" s="539"/>
      <c r="N369" s="539"/>
      <c r="O369" s="539"/>
      <c r="P369" s="539"/>
      <c r="Q369" s="539"/>
      <c r="R369" s="539"/>
      <c r="S369" s="539"/>
      <c r="T369" s="539"/>
      <c r="U369" s="539"/>
      <c r="V369" s="539"/>
      <c r="W369" s="539"/>
      <c r="X369" s="539"/>
      <c r="Y369" s="539"/>
      <c r="Z369" s="539"/>
      <c r="AA369" s="539"/>
      <c r="AB369" s="539"/>
      <c r="AC369" s="539"/>
      <c r="AD369" s="539"/>
      <c r="AE369" s="539"/>
      <c r="AF369" s="620"/>
      <c r="AG369" s="544"/>
      <c r="AH369" s="543"/>
    </row>
    <row r="370" spans="1:34" ht="15" customHeight="1" x14ac:dyDescent="0.15">
      <c r="A370" s="42"/>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89"/>
      <c r="AH370" s="89"/>
    </row>
    <row r="371" spans="1:34" ht="15" customHeight="1" x14ac:dyDescent="0.15">
      <c r="A371" s="1" t="s">
        <v>582</v>
      </c>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90"/>
      <c r="AH371" s="90"/>
    </row>
    <row r="372" spans="1:34" ht="15" customHeight="1" x14ac:dyDescent="0.15">
      <c r="A372" s="442" t="s">
        <v>33</v>
      </c>
      <c r="B372" s="449" t="s">
        <v>583</v>
      </c>
      <c r="C372" s="450"/>
      <c r="D372" s="450"/>
      <c r="E372" s="450"/>
      <c r="F372" s="450"/>
      <c r="G372" s="450"/>
      <c r="H372" s="450"/>
      <c r="I372" s="450"/>
      <c r="J372" s="450"/>
      <c r="K372" s="450"/>
      <c r="L372" s="450"/>
      <c r="M372" s="450"/>
      <c r="N372" s="450"/>
      <c r="O372" s="450"/>
      <c r="P372" s="450"/>
      <c r="Q372" s="450"/>
      <c r="R372" s="450"/>
      <c r="S372" s="450"/>
      <c r="T372" s="450"/>
      <c r="U372" s="450"/>
      <c r="V372" s="450"/>
      <c r="W372" s="450"/>
      <c r="X372" s="450"/>
      <c r="Y372" s="450"/>
      <c r="Z372" s="450"/>
      <c r="AA372" s="450"/>
      <c r="AB372" s="450"/>
      <c r="AC372" s="450"/>
      <c r="AD372" s="450"/>
      <c r="AE372" s="450"/>
      <c r="AF372" s="484"/>
      <c r="AG372" s="457"/>
      <c r="AH372" s="458"/>
    </row>
    <row r="373" spans="1:34" ht="15" customHeight="1" x14ac:dyDescent="0.15">
      <c r="A373" s="443"/>
      <c r="B373" s="538"/>
      <c r="C373" s="539"/>
      <c r="D373" s="539"/>
      <c r="E373" s="539"/>
      <c r="F373" s="539"/>
      <c r="G373" s="539"/>
      <c r="H373" s="539"/>
      <c r="I373" s="539"/>
      <c r="J373" s="539"/>
      <c r="K373" s="539"/>
      <c r="L373" s="539"/>
      <c r="M373" s="539"/>
      <c r="N373" s="539"/>
      <c r="O373" s="539"/>
      <c r="P373" s="539"/>
      <c r="Q373" s="539"/>
      <c r="R373" s="539"/>
      <c r="S373" s="539"/>
      <c r="T373" s="539"/>
      <c r="U373" s="539"/>
      <c r="V373" s="539"/>
      <c r="W373" s="539"/>
      <c r="X373" s="539"/>
      <c r="Y373" s="539"/>
      <c r="Z373" s="539"/>
      <c r="AA373" s="539"/>
      <c r="AB373" s="539"/>
      <c r="AC373" s="539"/>
      <c r="AD373" s="539"/>
      <c r="AE373" s="539"/>
      <c r="AF373" s="620"/>
      <c r="AG373" s="542"/>
      <c r="AH373" s="543"/>
    </row>
    <row r="374" spans="1:34" ht="15" customHeight="1" x14ac:dyDescent="0.15">
      <c r="A374" s="444"/>
      <c r="B374" s="453"/>
      <c r="C374" s="454"/>
      <c r="D374" s="454"/>
      <c r="E374" s="454"/>
      <c r="F374" s="454"/>
      <c r="G374" s="454"/>
      <c r="H374" s="454"/>
      <c r="I374" s="454"/>
      <c r="J374" s="454"/>
      <c r="K374" s="454"/>
      <c r="L374" s="454"/>
      <c r="M374" s="454"/>
      <c r="N374" s="454"/>
      <c r="O374" s="454"/>
      <c r="P374" s="454"/>
      <c r="Q374" s="454"/>
      <c r="R374" s="454"/>
      <c r="S374" s="454"/>
      <c r="T374" s="454"/>
      <c r="U374" s="454"/>
      <c r="V374" s="454"/>
      <c r="W374" s="454"/>
      <c r="X374" s="454"/>
      <c r="Y374" s="454"/>
      <c r="Z374" s="454"/>
      <c r="AA374" s="454"/>
      <c r="AB374" s="454"/>
      <c r="AC374" s="454"/>
      <c r="AD374" s="454"/>
      <c r="AE374" s="454"/>
      <c r="AF374" s="485"/>
      <c r="AG374" s="459"/>
      <c r="AH374" s="460"/>
    </row>
    <row r="375" spans="1:34" ht="15" customHeight="1" x14ac:dyDescent="0.15">
      <c r="A375" s="442" t="s">
        <v>34</v>
      </c>
      <c r="B375" s="449" t="s">
        <v>319</v>
      </c>
      <c r="C375" s="450"/>
      <c r="D375" s="450"/>
      <c r="E375" s="450"/>
      <c r="F375" s="450"/>
      <c r="G375" s="450"/>
      <c r="H375" s="450"/>
      <c r="I375" s="450"/>
      <c r="J375" s="450"/>
      <c r="K375" s="450"/>
      <c r="L375" s="450"/>
      <c r="M375" s="450"/>
      <c r="N375" s="450"/>
      <c r="O375" s="450"/>
      <c r="P375" s="450"/>
      <c r="Q375" s="450"/>
      <c r="R375" s="450"/>
      <c r="S375" s="450"/>
      <c r="T375" s="450"/>
      <c r="U375" s="450"/>
      <c r="V375" s="450"/>
      <c r="W375" s="450"/>
      <c r="X375" s="450"/>
      <c r="Y375" s="450"/>
      <c r="Z375" s="450"/>
      <c r="AA375" s="450"/>
      <c r="AB375" s="450"/>
      <c r="AC375" s="450"/>
      <c r="AD375" s="450"/>
      <c r="AE375" s="450"/>
      <c r="AF375" s="484"/>
      <c r="AG375" s="457"/>
      <c r="AH375" s="458"/>
    </row>
    <row r="376" spans="1:34" ht="15" customHeight="1" x14ac:dyDescent="0.15">
      <c r="A376" s="444"/>
      <c r="B376" s="453"/>
      <c r="C376" s="454"/>
      <c r="D376" s="454"/>
      <c r="E376" s="454"/>
      <c r="F376" s="454"/>
      <c r="G376" s="454"/>
      <c r="H376" s="454"/>
      <c r="I376" s="454"/>
      <c r="J376" s="454"/>
      <c r="K376" s="454"/>
      <c r="L376" s="454"/>
      <c r="M376" s="454"/>
      <c r="N376" s="454"/>
      <c r="O376" s="454"/>
      <c r="P376" s="454"/>
      <c r="Q376" s="454"/>
      <c r="R376" s="454"/>
      <c r="S376" s="454"/>
      <c r="T376" s="454"/>
      <c r="U376" s="454"/>
      <c r="V376" s="454"/>
      <c r="W376" s="454"/>
      <c r="X376" s="454"/>
      <c r="Y376" s="454"/>
      <c r="Z376" s="454"/>
      <c r="AA376" s="454"/>
      <c r="AB376" s="454"/>
      <c r="AC376" s="454"/>
      <c r="AD376" s="454"/>
      <c r="AE376" s="454"/>
      <c r="AF376" s="485"/>
      <c r="AG376" s="459"/>
      <c r="AH376" s="460"/>
    </row>
    <row r="377" spans="1:34" ht="15" customHeight="1" x14ac:dyDescent="0.15">
      <c r="A377" s="443" t="s">
        <v>35</v>
      </c>
      <c r="B377" s="538" t="s">
        <v>651</v>
      </c>
      <c r="C377" s="539"/>
      <c r="D377" s="539"/>
      <c r="E377" s="539"/>
      <c r="F377" s="539"/>
      <c r="G377" s="539"/>
      <c r="H377" s="539"/>
      <c r="I377" s="539"/>
      <c r="J377" s="539"/>
      <c r="K377" s="539"/>
      <c r="L377" s="539"/>
      <c r="M377" s="539"/>
      <c r="N377" s="539"/>
      <c r="O377" s="539"/>
      <c r="P377" s="539"/>
      <c r="Q377" s="539"/>
      <c r="R377" s="539"/>
      <c r="S377" s="539"/>
      <c r="T377" s="539"/>
      <c r="U377" s="539"/>
      <c r="V377" s="539"/>
      <c r="W377" s="539"/>
      <c r="X377" s="539"/>
      <c r="Y377" s="539"/>
      <c r="Z377" s="539"/>
      <c r="AA377" s="539"/>
      <c r="AB377" s="539"/>
      <c r="AC377" s="539"/>
      <c r="AD377" s="539"/>
      <c r="AE377" s="539"/>
      <c r="AF377" s="620"/>
      <c r="AG377" s="542"/>
      <c r="AH377" s="543"/>
    </row>
    <row r="378" spans="1:34" ht="15" customHeight="1" x14ac:dyDescent="0.15">
      <c r="A378" s="444"/>
      <c r="B378" s="453"/>
      <c r="C378" s="454"/>
      <c r="D378" s="454"/>
      <c r="E378" s="454"/>
      <c r="F378" s="454"/>
      <c r="G378" s="454"/>
      <c r="H378" s="454"/>
      <c r="I378" s="454"/>
      <c r="J378" s="454"/>
      <c r="K378" s="454"/>
      <c r="L378" s="454"/>
      <c r="M378" s="454"/>
      <c r="N378" s="454"/>
      <c r="O378" s="454"/>
      <c r="P378" s="454"/>
      <c r="Q378" s="454"/>
      <c r="R378" s="454"/>
      <c r="S378" s="454"/>
      <c r="T378" s="454"/>
      <c r="U378" s="454"/>
      <c r="V378" s="454"/>
      <c r="W378" s="454"/>
      <c r="X378" s="454"/>
      <c r="Y378" s="454"/>
      <c r="Z378" s="454"/>
      <c r="AA378" s="454"/>
      <c r="AB378" s="454"/>
      <c r="AC378" s="454"/>
      <c r="AD378" s="454"/>
      <c r="AE378" s="454"/>
      <c r="AF378" s="485"/>
      <c r="AG378" s="459"/>
      <c r="AH378" s="460"/>
    </row>
    <row r="379" spans="1:34" ht="15.75" customHeight="1" x14ac:dyDescent="0.15">
      <c r="A379" s="42"/>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c r="AA379" s="93"/>
      <c r="AB379" s="93"/>
      <c r="AC379" s="93"/>
      <c r="AD379" s="93"/>
      <c r="AE379" s="93"/>
      <c r="AF379" s="92"/>
      <c r="AG379" s="89"/>
      <c r="AH379" s="89"/>
    </row>
    <row r="380" spans="1:34" ht="15" customHeight="1" x14ac:dyDescent="0.15">
      <c r="A380" s="1" t="s">
        <v>438</v>
      </c>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84"/>
    </row>
    <row r="381" spans="1:34" ht="15" customHeight="1" x14ac:dyDescent="0.15">
      <c r="A381" s="621" t="s">
        <v>108</v>
      </c>
      <c r="B381" s="602"/>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22"/>
    </row>
    <row r="382" spans="1:34" ht="15" customHeight="1" x14ac:dyDescent="0.15">
      <c r="A382" s="623"/>
      <c r="B382" s="624"/>
      <c r="C382" s="624"/>
      <c r="D382" s="624"/>
      <c r="E382" s="624"/>
      <c r="F382" s="624"/>
      <c r="G382" s="624"/>
      <c r="H382" s="624"/>
      <c r="I382" s="624"/>
      <c r="J382" s="624"/>
      <c r="K382" s="624"/>
      <c r="L382" s="624"/>
      <c r="M382" s="624"/>
      <c r="N382" s="624"/>
      <c r="O382" s="624"/>
      <c r="P382" s="624"/>
      <c r="Q382" s="624"/>
      <c r="R382" s="624"/>
      <c r="S382" s="624"/>
      <c r="T382" s="624"/>
      <c r="U382" s="624"/>
      <c r="V382" s="624"/>
      <c r="W382" s="624"/>
      <c r="X382" s="624"/>
      <c r="Y382" s="624"/>
      <c r="Z382" s="624"/>
      <c r="AA382" s="624"/>
      <c r="AB382" s="624"/>
      <c r="AC382" s="624"/>
      <c r="AD382" s="624"/>
      <c r="AE382" s="624"/>
      <c r="AF382" s="624"/>
      <c r="AG382" s="624"/>
      <c r="AH382" s="625"/>
    </row>
    <row r="383" spans="1:34" ht="15" customHeight="1" x14ac:dyDescent="0.15">
      <c r="A383" s="442" t="s">
        <v>33</v>
      </c>
      <c r="B383" s="449" t="s">
        <v>320</v>
      </c>
      <c r="C383" s="450"/>
      <c r="D383" s="450"/>
      <c r="E383" s="450"/>
      <c r="F383" s="450"/>
      <c r="G383" s="450"/>
      <c r="H383" s="450"/>
      <c r="I383" s="450"/>
      <c r="J383" s="450"/>
      <c r="K383" s="450"/>
      <c r="L383" s="450"/>
      <c r="M383" s="450"/>
      <c r="N383" s="450"/>
      <c r="O383" s="450"/>
      <c r="P383" s="450"/>
      <c r="Q383" s="450"/>
      <c r="R383" s="450"/>
      <c r="S383" s="450"/>
      <c r="T383" s="450"/>
      <c r="U383" s="450"/>
      <c r="V383" s="450"/>
      <c r="W383" s="450"/>
      <c r="X383" s="450"/>
      <c r="Y383" s="450"/>
      <c r="Z383" s="450"/>
      <c r="AA383" s="450"/>
      <c r="AB383" s="450"/>
      <c r="AC383" s="450"/>
      <c r="AD383" s="450"/>
      <c r="AE383" s="450"/>
      <c r="AF383" s="484"/>
      <c r="AG383" s="457"/>
      <c r="AH383" s="458"/>
    </row>
    <row r="384" spans="1:34" ht="15" customHeight="1" x14ac:dyDescent="0.15">
      <c r="A384" s="443"/>
      <c r="B384" s="453"/>
      <c r="C384" s="454"/>
      <c r="D384" s="454"/>
      <c r="E384" s="454"/>
      <c r="F384" s="454"/>
      <c r="G384" s="454"/>
      <c r="H384" s="454"/>
      <c r="I384" s="454"/>
      <c r="J384" s="454"/>
      <c r="K384" s="454"/>
      <c r="L384" s="454"/>
      <c r="M384" s="454"/>
      <c r="N384" s="454"/>
      <c r="O384" s="454"/>
      <c r="P384" s="454"/>
      <c r="Q384" s="454"/>
      <c r="R384" s="454"/>
      <c r="S384" s="454"/>
      <c r="T384" s="454"/>
      <c r="U384" s="454"/>
      <c r="V384" s="454"/>
      <c r="W384" s="454"/>
      <c r="X384" s="454"/>
      <c r="Y384" s="454"/>
      <c r="Z384" s="454"/>
      <c r="AA384" s="454"/>
      <c r="AB384" s="454"/>
      <c r="AC384" s="454"/>
      <c r="AD384" s="454"/>
      <c r="AE384" s="454"/>
      <c r="AF384" s="485"/>
      <c r="AG384" s="459"/>
      <c r="AH384" s="460"/>
    </row>
    <row r="385" spans="1:34" ht="15" customHeight="1" x14ac:dyDescent="0.15">
      <c r="A385" s="442" t="s">
        <v>34</v>
      </c>
      <c r="B385" s="449" t="s">
        <v>321</v>
      </c>
      <c r="C385" s="450"/>
      <c r="D385" s="450"/>
      <c r="E385" s="450"/>
      <c r="F385" s="450"/>
      <c r="G385" s="450"/>
      <c r="H385" s="450"/>
      <c r="I385" s="450"/>
      <c r="J385" s="450"/>
      <c r="K385" s="450"/>
      <c r="L385" s="450"/>
      <c r="M385" s="450"/>
      <c r="N385" s="450"/>
      <c r="O385" s="450"/>
      <c r="P385" s="450"/>
      <c r="Q385" s="450"/>
      <c r="R385" s="450"/>
      <c r="S385" s="450"/>
      <c r="T385" s="450"/>
      <c r="U385" s="450"/>
      <c r="V385" s="450"/>
      <c r="W385" s="450"/>
      <c r="X385" s="450"/>
      <c r="Y385" s="450"/>
      <c r="Z385" s="450"/>
      <c r="AA385" s="450"/>
      <c r="AB385" s="450"/>
      <c r="AC385" s="450"/>
      <c r="AD385" s="450"/>
      <c r="AE385" s="450"/>
      <c r="AF385" s="484"/>
      <c r="AG385" s="457"/>
      <c r="AH385" s="458"/>
    </row>
    <row r="386" spans="1:34" ht="15" customHeight="1" x14ac:dyDescent="0.15">
      <c r="A386" s="443"/>
      <c r="B386" s="538"/>
      <c r="C386" s="539"/>
      <c r="D386" s="539"/>
      <c r="E386" s="539"/>
      <c r="F386" s="539"/>
      <c r="G386" s="539"/>
      <c r="H386" s="539"/>
      <c r="I386" s="539"/>
      <c r="J386" s="539"/>
      <c r="K386" s="539"/>
      <c r="L386" s="539"/>
      <c r="M386" s="539"/>
      <c r="N386" s="539"/>
      <c r="O386" s="539"/>
      <c r="P386" s="539"/>
      <c r="Q386" s="539"/>
      <c r="R386" s="539"/>
      <c r="S386" s="539"/>
      <c r="T386" s="539"/>
      <c r="U386" s="539"/>
      <c r="V386" s="539"/>
      <c r="W386" s="539"/>
      <c r="X386" s="539"/>
      <c r="Y386" s="539"/>
      <c r="Z386" s="539"/>
      <c r="AA386" s="539"/>
      <c r="AB386" s="539"/>
      <c r="AC386" s="539"/>
      <c r="AD386" s="539"/>
      <c r="AE386" s="539"/>
      <c r="AF386" s="620"/>
      <c r="AG386" s="544"/>
      <c r="AH386" s="543"/>
    </row>
    <row r="387" spans="1:34" ht="15" customHeight="1" x14ac:dyDescent="0.15">
      <c r="A387" s="42"/>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89"/>
      <c r="AH387" s="89"/>
    </row>
    <row r="388" spans="1:34" ht="15" customHeight="1" x14ac:dyDescent="0.15">
      <c r="A388" s="1" t="s">
        <v>439</v>
      </c>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90"/>
      <c r="AH388" s="90"/>
    </row>
    <row r="389" spans="1:34" ht="15" customHeight="1" x14ac:dyDescent="0.15">
      <c r="A389" s="442" t="s">
        <v>33</v>
      </c>
      <c r="B389" s="493" t="s">
        <v>166</v>
      </c>
      <c r="C389" s="475"/>
      <c r="D389" s="475"/>
      <c r="E389" s="475"/>
      <c r="F389" s="475"/>
      <c r="G389" s="475"/>
      <c r="H389" s="475"/>
      <c r="I389" s="475"/>
      <c r="J389" s="475"/>
      <c r="K389" s="475"/>
      <c r="L389" s="475"/>
      <c r="M389" s="475"/>
      <c r="N389" s="475"/>
      <c r="O389" s="475"/>
      <c r="P389" s="475"/>
      <c r="Q389" s="475"/>
      <c r="R389" s="475"/>
      <c r="S389" s="475"/>
      <c r="T389" s="475"/>
      <c r="U389" s="475"/>
      <c r="V389" s="475"/>
      <c r="W389" s="475"/>
      <c r="X389" s="475"/>
      <c r="Y389" s="475"/>
      <c r="Z389" s="475"/>
      <c r="AA389" s="475"/>
      <c r="AB389" s="475"/>
      <c r="AC389" s="475"/>
      <c r="AD389" s="475"/>
      <c r="AE389" s="475"/>
      <c r="AF389" s="476"/>
      <c r="AG389" s="524"/>
      <c r="AH389" s="458"/>
    </row>
    <row r="390" spans="1:34" ht="15" customHeight="1" x14ac:dyDescent="0.15">
      <c r="A390" s="443"/>
      <c r="B390" s="517"/>
      <c r="C390" s="477"/>
      <c r="D390" s="477"/>
      <c r="E390" s="477"/>
      <c r="F390" s="477"/>
      <c r="G390" s="477"/>
      <c r="H390" s="477"/>
      <c r="I390" s="477"/>
      <c r="J390" s="477"/>
      <c r="K390" s="477"/>
      <c r="L390" s="477"/>
      <c r="M390" s="477"/>
      <c r="N390" s="477"/>
      <c r="O390" s="477"/>
      <c r="P390" s="477"/>
      <c r="Q390" s="477"/>
      <c r="R390" s="477"/>
      <c r="S390" s="477"/>
      <c r="T390" s="477"/>
      <c r="U390" s="477"/>
      <c r="V390" s="477"/>
      <c r="W390" s="477"/>
      <c r="X390" s="477"/>
      <c r="Y390" s="477"/>
      <c r="Z390" s="477"/>
      <c r="AA390" s="477"/>
      <c r="AB390" s="477"/>
      <c r="AC390" s="477"/>
      <c r="AD390" s="477"/>
      <c r="AE390" s="477"/>
      <c r="AF390" s="478"/>
      <c r="AG390" s="544"/>
      <c r="AH390" s="543"/>
    </row>
    <row r="391" spans="1:34" ht="15" customHeight="1" x14ac:dyDescent="0.15">
      <c r="A391" s="444"/>
      <c r="B391" s="494"/>
      <c r="C391" s="436"/>
      <c r="D391" s="436"/>
      <c r="E391" s="436"/>
      <c r="F391" s="436"/>
      <c r="G391" s="436"/>
      <c r="H391" s="436"/>
      <c r="I391" s="436"/>
      <c r="J391" s="436"/>
      <c r="K391" s="436"/>
      <c r="L391" s="436"/>
      <c r="M391" s="436"/>
      <c r="N391" s="436"/>
      <c r="O391" s="436"/>
      <c r="P391" s="436"/>
      <c r="Q391" s="436"/>
      <c r="R391" s="436"/>
      <c r="S391" s="436"/>
      <c r="T391" s="436"/>
      <c r="U391" s="436"/>
      <c r="V391" s="436"/>
      <c r="W391" s="436"/>
      <c r="X391" s="436"/>
      <c r="Y391" s="436"/>
      <c r="Z391" s="436"/>
      <c r="AA391" s="436"/>
      <c r="AB391" s="436"/>
      <c r="AC391" s="436"/>
      <c r="AD391" s="436"/>
      <c r="AE391" s="436"/>
      <c r="AF391" s="437"/>
      <c r="AG391" s="459"/>
      <c r="AH391" s="460"/>
    </row>
    <row r="392" spans="1:34" ht="15" customHeight="1" x14ac:dyDescent="0.15">
      <c r="A392" s="653" t="s">
        <v>34</v>
      </c>
      <c r="B392" s="654" t="s">
        <v>178</v>
      </c>
      <c r="C392" s="654"/>
      <c r="D392" s="654"/>
      <c r="E392" s="654"/>
      <c r="F392" s="654"/>
      <c r="G392" s="654"/>
      <c r="H392" s="654"/>
      <c r="I392" s="654"/>
      <c r="J392" s="654"/>
      <c r="K392" s="654"/>
      <c r="L392" s="654"/>
      <c r="M392" s="654"/>
      <c r="N392" s="654"/>
      <c r="O392" s="654"/>
      <c r="P392" s="654"/>
      <c r="Q392" s="654"/>
      <c r="R392" s="654"/>
      <c r="S392" s="654"/>
      <c r="T392" s="654"/>
      <c r="U392" s="654"/>
      <c r="V392" s="654"/>
      <c r="W392" s="654"/>
      <c r="X392" s="654"/>
      <c r="Y392" s="654"/>
      <c r="Z392" s="654"/>
      <c r="AA392" s="654"/>
      <c r="AB392" s="654"/>
      <c r="AC392" s="654"/>
      <c r="AD392" s="654"/>
      <c r="AE392" s="654"/>
      <c r="AF392" s="654"/>
      <c r="AG392" s="656"/>
      <c r="AH392" s="657"/>
    </row>
    <row r="393" spans="1:34" ht="14.25" customHeight="1" x14ac:dyDescent="0.15">
      <c r="A393" s="653"/>
      <c r="B393" s="654"/>
      <c r="C393" s="654"/>
      <c r="D393" s="654"/>
      <c r="E393" s="654"/>
      <c r="F393" s="654"/>
      <c r="G393" s="654"/>
      <c r="H393" s="654"/>
      <c r="I393" s="654"/>
      <c r="J393" s="654"/>
      <c r="K393" s="654"/>
      <c r="L393" s="654"/>
      <c r="M393" s="654"/>
      <c r="N393" s="654"/>
      <c r="O393" s="654"/>
      <c r="P393" s="654"/>
      <c r="Q393" s="654"/>
      <c r="R393" s="654"/>
      <c r="S393" s="654"/>
      <c r="T393" s="654"/>
      <c r="U393" s="654"/>
      <c r="V393" s="654"/>
      <c r="W393" s="654"/>
      <c r="X393" s="654"/>
      <c r="Y393" s="654"/>
      <c r="Z393" s="654"/>
      <c r="AA393" s="654"/>
      <c r="AB393" s="654"/>
      <c r="AC393" s="654"/>
      <c r="AD393" s="654"/>
      <c r="AE393" s="654"/>
      <c r="AF393" s="654"/>
      <c r="AG393" s="657"/>
      <c r="AH393" s="657"/>
    </row>
    <row r="394" spans="1:34" ht="15" customHeight="1" x14ac:dyDescent="0.15">
      <c r="A394" s="653" t="s">
        <v>35</v>
      </c>
      <c r="B394" s="654" t="s">
        <v>94</v>
      </c>
      <c r="C394" s="654"/>
      <c r="D394" s="654"/>
      <c r="E394" s="654"/>
      <c r="F394" s="654"/>
      <c r="G394" s="654"/>
      <c r="H394" s="654"/>
      <c r="I394" s="654"/>
      <c r="J394" s="654"/>
      <c r="K394" s="654"/>
      <c r="L394" s="654"/>
      <c r="M394" s="654"/>
      <c r="N394" s="654"/>
      <c r="O394" s="654"/>
      <c r="P394" s="654"/>
      <c r="Q394" s="654"/>
      <c r="R394" s="654"/>
      <c r="S394" s="654"/>
      <c r="T394" s="654"/>
      <c r="U394" s="654"/>
      <c r="V394" s="654"/>
      <c r="W394" s="654"/>
      <c r="X394" s="654"/>
      <c r="Y394" s="654"/>
      <c r="Z394" s="654"/>
      <c r="AA394" s="654"/>
      <c r="AB394" s="654"/>
      <c r="AC394" s="654"/>
      <c r="AD394" s="654"/>
      <c r="AE394" s="654"/>
      <c r="AF394" s="654"/>
      <c r="AG394" s="656"/>
      <c r="AH394" s="657"/>
    </row>
    <row r="395" spans="1:34" ht="15" customHeight="1" x14ac:dyDescent="0.15">
      <c r="A395" s="653"/>
      <c r="B395" s="654"/>
      <c r="C395" s="654"/>
      <c r="D395" s="654"/>
      <c r="E395" s="654"/>
      <c r="F395" s="654"/>
      <c r="G395" s="654"/>
      <c r="H395" s="654"/>
      <c r="I395" s="654"/>
      <c r="J395" s="654"/>
      <c r="K395" s="654"/>
      <c r="L395" s="654"/>
      <c r="M395" s="654"/>
      <c r="N395" s="654"/>
      <c r="O395" s="654"/>
      <c r="P395" s="654"/>
      <c r="Q395" s="654"/>
      <c r="R395" s="654"/>
      <c r="S395" s="654"/>
      <c r="T395" s="654"/>
      <c r="U395" s="654"/>
      <c r="V395" s="654"/>
      <c r="W395" s="654"/>
      <c r="X395" s="654"/>
      <c r="Y395" s="654"/>
      <c r="Z395" s="654"/>
      <c r="AA395" s="654"/>
      <c r="AB395" s="654"/>
      <c r="AC395" s="654"/>
      <c r="AD395" s="654"/>
      <c r="AE395" s="654"/>
      <c r="AF395" s="654"/>
      <c r="AG395" s="657"/>
      <c r="AH395" s="657"/>
    </row>
    <row r="396" spans="1:34" ht="15" customHeight="1" x14ac:dyDescent="0.15">
      <c r="A396" s="653" t="s">
        <v>36</v>
      </c>
      <c r="B396" s="654" t="s">
        <v>95</v>
      </c>
      <c r="C396" s="654"/>
      <c r="D396" s="654"/>
      <c r="E396" s="654"/>
      <c r="F396" s="654"/>
      <c r="G396" s="654"/>
      <c r="H396" s="654"/>
      <c r="I396" s="654"/>
      <c r="J396" s="654"/>
      <c r="K396" s="654"/>
      <c r="L396" s="654"/>
      <c r="M396" s="654"/>
      <c r="N396" s="654"/>
      <c r="O396" s="654"/>
      <c r="P396" s="654"/>
      <c r="Q396" s="654"/>
      <c r="R396" s="654"/>
      <c r="S396" s="654"/>
      <c r="T396" s="654"/>
      <c r="U396" s="654"/>
      <c r="V396" s="654"/>
      <c r="W396" s="654"/>
      <c r="X396" s="654"/>
      <c r="Y396" s="654"/>
      <c r="Z396" s="654"/>
      <c r="AA396" s="654"/>
      <c r="AB396" s="654"/>
      <c r="AC396" s="654"/>
      <c r="AD396" s="654"/>
      <c r="AE396" s="654"/>
      <c r="AF396" s="654"/>
      <c r="AG396" s="656"/>
      <c r="AH396" s="657"/>
    </row>
    <row r="397" spans="1:34" ht="15" customHeight="1" x14ac:dyDescent="0.15">
      <c r="A397" s="653"/>
      <c r="B397" s="654"/>
      <c r="C397" s="654"/>
      <c r="D397" s="654"/>
      <c r="E397" s="654"/>
      <c r="F397" s="654"/>
      <c r="G397" s="654"/>
      <c r="H397" s="654"/>
      <c r="I397" s="654"/>
      <c r="J397" s="654"/>
      <c r="K397" s="654"/>
      <c r="L397" s="654"/>
      <c r="M397" s="654"/>
      <c r="N397" s="654"/>
      <c r="O397" s="654"/>
      <c r="P397" s="654"/>
      <c r="Q397" s="654"/>
      <c r="R397" s="654"/>
      <c r="S397" s="654"/>
      <c r="T397" s="654"/>
      <c r="U397" s="654"/>
      <c r="V397" s="654"/>
      <c r="W397" s="654"/>
      <c r="X397" s="654"/>
      <c r="Y397" s="654"/>
      <c r="Z397" s="654"/>
      <c r="AA397" s="654"/>
      <c r="AB397" s="654"/>
      <c r="AC397" s="654"/>
      <c r="AD397" s="654"/>
      <c r="AE397" s="654"/>
      <c r="AF397" s="654"/>
      <c r="AG397" s="657"/>
      <c r="AH397" s="657"/>
    </row>
    <row r="398" spans="1:34" ht="15" customHeight="1" x14ac:dyDescent="0.15">
      <c r="A398" s="442" t="s">
        <v>155</v>
      </c>
      <c r="B398" s="449" t="s">
        <v>585</v>
      </c>
      <c r="C398" s="450"/>
      <c r="D398" s="450"/>
      <c r="E398" s="450"/>
      <c r="F398" s="450"/>
      <c r="G398" s="450"/>
      <c r="H398" s="450"/>
      <c r="I398" s="450"/>
      <c r="J398" s="450"/>
      <c r="K398" s="450"/>
      <c r="L398" s="450"/>
      <c r="M398" s="450"/>
      <c r="N398" s="450"/>
      <c r="O398" s="450"/>
      <c r="P398" s="450"/>
      <c r="Q398" s="450"/>
      <c r="R398" s="450"/>
      <c r="S398" s="450"/>
      <c r="T398" s="450"/>
      <c r="U398" s="450"/>
      <c r="V398" s="450"/>
      <c r="W398" s="450"/>
      <c r="X398" s="450"/>
      <c r="Y398" s="450"/>
      <c r="Z398" s="450"/>
      <c r="AA398" s="450"/>
      <c r="AB398" s="450"/>
      <c r="AC398" s="450"/>
      <c r="AD398" s="450"/>
      <c r="AE398" s="450"/>
      <c r="AF398" s="484"/>
      <c r="AG398" s="524"/>
      <c r="AH398" s="458"/>
    </row>
    <row r="399" spans="1:34" ht="15" customHeight="1" x14ac:dyDescent="0.15">
      <c r="A399" s="444"/>
      <c r="B399" s="453"/>
      <c r="C399" s="454"/>
      <c r="D399" s="454"/>
      <c r="E399" s="454"/>
      <c r="F399" s="454"/>
      <c r="G399" s="454"/>
      <c r="H399" s="454"/>
      <c r="I399" s="454"/>
      <c r="J399" s="454"/>
      <c r="K399" s="454"/>
      <c r="L399" s="454"/>
      <c r="M399" s="454"/>
      <c r="N399" s="454"/>
      <c r="O399" s="454"/>
      <c r="P399" s="454"/>
      <c r="Q399" s="454"/>
      <c r="R399" s="454"/>
      <c r="S399" s="454"/>
      <c r="T399" s="454"/>
      <c r="U399" s="454"/>
      <c r="V399" s="454"/>
      <c r="W399" s="454"/>
      <c r="X399" s="454"/>
      <c r="Y399" s="454"/>
      <c r="Z399" s="454"/>
      <c r="AA399" s="454"/>
      <c r="AB399" s="454"/>
      <c r="AC399" s="454"/>
      <c r="AD399" s="454"/>
      <c r="AE399" s="454"/>
      <c r="AF399" s="485"/>
      <c r="AG399" s="459"/>
      <c r="AH399" s="460"/>
    </row>
    <row r="400" spans="1:34" ht="15" customHeight="1" x14ac:dyDescent="0.15">
      <c r="A400" s="9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90"/>
      <c r="AH400" s="90"/>
    </row>
    <row r="401" spans="1:34" ht="15" customHeight="1" x14ac:dyDescent="0.15">
      <c r="A401" s="1" t="s">
        <v>440</v>
      </c>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90"/>
      <c r="AH401" s="90"/>
    </row>
    <row r="402" spans="1:34" ht="15" customHeight="1" x14ac:dyDescent="0.15">
      <c r="A402" s="1036" t="s">
        <v>79</v>
      </c>
      <c r="B402" s="1037"/>
      <c r="C402" s="1037"/>
      <c r="D402" s="1037"/>
      <c r="E402" s="1037"/>
      <c r="F402" s="1037"/>
      <c r="G402" s="1037"/>
      <c r="H402" s="1037"/>
      <c r="I402" s="1037"/>
      <c r="J402" s="1037"/>
      <c r="K402" s="1037"/>
      <c r="L402" s="1037"/>
      <c r="M402" s="1037"/>
      <c r="N402" s="1037"/>
      <c r="O402" s="1037"/>
      <c r="P402" s="1037"/>
      <c r="Q402" s="1037"/>
      <c r="R402" s="1037"/>
      <c r="S402" s="1037"/>
      <c r="T402" s="1037"/>
      <c r="U402" s="1037"/>
      <c r="V402" s="1037"/>
      <c r="W402" s="1037"/>
      <c r="X402" s="1037"/>
      <c r="Y402" s="1037"/>
      <c r="Z402" s="1037"/>
      <c r="AA402" s="1037"/>
      <c r="AB402" s="1037"/>
      <c r="AC402" s="1037"/>
      <c r="AD402" s="1037"/>
      <c r="AE402" s="1037"/>
      <c r="AF402" s="1037"/>
      <c r="AG402" s="1037"/>
      <c r="AH402" s="1038"/>
    </row>
    <row r="403" spans="1:34" ht="15" customHeight="1" x14ac:dyDescent="0.15">
      <c r="A403" s="653" t="s">
        <v>33</v>
      </c>
      <c r="B403" s="493" t="s">
        <v>322</v>
      </c>
      <c r="C403" s="475"/>
      <c r="D403" s="475"/>
      <c r="E403" s="475"/>
      <c r="F403" s="475"/>
      <c r="G403" s="475"/>
      <c r="H403" s="475"/>
      <c r="I403" s="475"/>
      <c r="J403" s="475"/>
      <c r="K403" s="475"/>
      <c r="L403" s="475"/>
      <c r="M403" s="475"/>
      <c r="N403" s="475"/>
      <c r="O403" s="475"/>
      <c r="P403" s="475"/>
      <c r="Q403" s="475"/>
      <c r="R403" s="475"/>
      <c r="S403" s="475"/>
      <c r="T403" s="475"/>
      <c r="U403" s="475"/>
      <c r="V403" s="475"/>
      <c r="W403" s="475"/>
      <c r="X403" s="475"/>
      <c r="Y403" s="475"/>
      <c r="Z403" s="475"/>
      <c r="AA403" s="475"/>
      <c r="AB403" s="475"/>
      <c r="AC403" s="475"/>
      <c r="AD403" s="475"/>
      <c r="AE403" s="475"/>
      <c r="AF403" s="476"/>
      <c r="AG403" s="656"/>
      <c r="AH403" s="657"/>
    </row>
    <row r="404" spans="1:34" ht="15" customHeight="1" x14ac:dyDescent="0.15">
      <c r="A404" s="653"/>
      <c r="B404" s="517"/>
      <c r="C404" s="477"/>
      <c r="D404" s="477"/>
      <c r="E404" s="477"/>
      <c r="F404" s="477"/>
      <c r="G404" s="477"/>
      <c r="H404" s="477"/>
      <c r="I404" s="477"/>
      <c r="J404" s="477"/>
      <c r="K404" s="477"/>
      <c r="L404" s="477"/>
      <c r="M404" s="477"/>
      <c r="N404" s="477"/>
      <c r="O404" s="477"/>
      <c r="P404" s="477"/>
      <c r="Q404" s="477"/>
      <c r="R404" s="477"/>
      <c r="S404" s="477"/>
      <c r="T404" s="477"/>
      <c r="U404" s="477"/>
      <c r="V404" s="477"/>
      <c r="W404" s="477"/>
      <c r="X404" s="477"/>
      <c r="Y404" s="477"/>
      <c r="Z404" s="477"/>
      <c r="AA404" s="477"/>
      <c r="AB404" s="477"/>
      <c r="AC404" s="477"/>
      <c r="AD404" s="477"/>
      <c r="AE404" s="477"/>
      <c r="AF404" s="478"/>
      <c r="AG404" s="657"/>
      <c r="AH404" s="657"/>
    </row>
    <row r="405" spans="1:34" ht="15" customHeight="1" x14ac:dyDescent="0.15">
      <c r="A405" s="442" t="s">
        <v>13</v>
      </c>
      <c r="B405" s="449" t="s">
        <v>323</v>
      </c>
      <c r="C405" s="450"/>
      <c r="D405" s="450"/>
      <c r="E405" s="450"/>
      <c r="F405" s="450"/>
      <c r="G405" s="450"/>
      <c r="H405" s="450"/>
      <c r="I405" s="450"/>
      <c r="J405" s="450"/>
      <c r="K405" s="450"/>
      <c r="L405" s="450"/>
      <c r="M405" s="450"/>
      <c r="N405" s="450"/>
      <c r="O405" s="450"/>
      <c r="P405" s="450"/>
      <c r="Q405" s="450"/>
      <c r="R405" s="450"/>
      <c r="S405" s="450"/>
      <c r="T405" s="450"/>
      <c r="U405" s="450"/>
      <c r="V405" s="450"/>
      <c r="W405" s="450"/>
      <c r="X405" s="450"/>
      <c r="Y405" s="450"/>
      <c r="Z405" s="450"/>
      <c r="AA405" s="450"/>
      <c r="AB405" s="450"/>
      <c r="AC405" s="450"/>
      <c r="AD405" s="450"/>
      <c r="AE405" s="450"/>
      <c r="AF405" s="484"/>
      <c r="AG405" s="524"/>
      <c r="AH405" s="458"/>
    </row>
    <row r="406" spans="1:34" ht="15" customHeight="1" x14ac:dyDescent="0.15">
      <c r="A406" s="443"/>
      <c r="B406" s="538"/>
      <c r="C406" s="539"/>
      <c r="D406" s="539"/>
      <c r="E406" s="539"/>
      <c r="F406" s="539"/>
      <c r="G406" s="539"/>
      <c r="H406" s="539"/>
      <c r="I406" s="539"/>
      <c r="J406" s="539"/>
      <c r="K406" s="539"/>
      <c r="L406" s="539"/>
      <c r="M406" s="539"/>
      <c r="N406" s="539"/>
      <c r="O406" s="539"/>
      <c r="P406" s="539"/>
      <c r="Q406" s="539"/>
      <c r="R406" s="539"/>
      <c r="S406" s="539"/>
      <c r="T406" s="539"/>
      <c r="U406" s="539"/>
      <c r="V406" s="539"/>
      <c r="W406" s="539"/>
      <c r="X406" s="539"/>
      <c r="Y406" s="539"/>
      <c r="Z406" s="539"/>
      <c r="AA406" s="539"/>
      <c r="AB406" s="539"/>
      <c r="AC406" s="539"/>
      <c r="AD406" s="539"/>
      <c r="AE406" s="539"/>
      <c r="AF406" s="620"/>
      <c r="AG406" s="544"/>
      <c r="AH406" s="543"/>
    </row>
    <row r="407" spans="1:34" ht="15" customHeight="1" x14ac:dyDescent="0.15">
      <c r="A407" s="444"/>
      <c r="B407" s="453"/>
      <c r="C407" s="454"/>
      <c r="D407" s="454"/>
      <c r="E407" s="454"/>
      <c r="F407" s="454"/>
      <c r="G407" s="454"/>
      <c r="H407" s="454"/>
      <c r="I407" s="454"/>
      <c r="J407" s="454"/>
      <c r="K407" s="454"/>
      <c r="L407" s="454"/>
      <c r="M407" s="454"/>
      <c r="N407" s="454"/>
      <c r="O407" s="454"/>
      <c r="P407" s="454"/>
      <c r="Q407" s="454"/>
      <c r="R407" s="454"/>
      <c r="S407" s="454"/>
      <c r="T407" s="454"/>
      <c r="U407" s="454"/>
      <c r="V407" s="454"/>
      <c r="W407" s="454"/>
      <c r="X407" s="454"/>
      <c r="Y407" s="454"/>
      <c r="Z407" s="454"/>
      <c r="AA407" s="454"/>
      <c r="AB407" s="454"/>
      <c r="AC407" s="454"/>
      <c r="AD407" s="454"/>
      <c r="AE407" s="454"/>
      <c r="AF407" s="485"/>
      <c r="AG407" s="459"/>
      <c r="AH407" s="460"/>
    </row>
    <row r="408" spans="1:34" ht="15" customHeight="1" x14ac:dyDescent="0.15">
      <c r="A408" s="442" t="s">
        <v>35</v>
      </c>
      <c r="B408" s="493" t="s">
        <v>324</v>
      </c>
      <c r="C408" s="475"/>
      <c r="D408" s="475"/>
      <c r="E408" s="475"/>
      <c r="F408" s="475"/>
      <c r="G408" s="475"/>
      <c r="H408" s="475"/>
      <c r="I408" s="475"/>
      <c r="J408" s="475"/>
      <c r="K408" s="475"/>
      <c r="L408" s="475"/>
      <c r="M408" s="475"/>
      <c r="N408" s="475"/>
      <c r="O408" s="475"/>
      <c r="P408" s="475"/>
      <c r="Q408" s="475"/>
      <c r="R408" s="475"/>
      <c r="S408" s="475"/>
      <c r="T408" s="475"/>
      <c r="U408" s="475"/>
      <c r="V408" s="475"/>
      <c r="W408" s="475"/>
      <c r="X408" s="475"/>
      <c r="Y408" s="475"/>
      <c r="Z408" s="475"/>
      <c r="AA408" s="475"/>
      <c r="AB408" s="475"/>
      <c r="AC408" s="475"/>
      <c r="AD408" s="475"/>
      <c r="AE408" s="475"/>
      <c r="AF408" s="476"/>
      <c r="AG408" s="524"/>
      <c r="AH408" s="458"/>
    </row>
    <row r="409" spans="1:34" ht="15" customHeight="1" x14ac:dyDescent="0.15">
      <c r="A409" s="443"/>
      <c r="B409" s="517"/>
      <c r="C409" s="477"/>
      <c r="D409" s="477"/>
      <c r="E409" s="477"/>
      <c r="F409" s="477"/>
      <c r="G409" s="477"/>
      <c r="H409" s="477"/>
      <c r="I409" s="477"/>
      <c r="J409" s="477"/>
      <c r="K409" s="477"/>
      <c r="L409" s="477"/>
      <c r="M409" s="477"/>
      <c r="N409" s="477"/>
      <c r="O409" s="477"/>
      <c r="P409" s="477"/>
      <c r="Q409" s="477"/>
      <c r="R409" s="477"/>
      <c r="S409" s="477"/>
      <c r="T409" s="477"/>
      <c r="U409" s="477"/>
      <c r="V409" s="477"/>
      <c r="W409" s="477"/>
      <c r="X409" s="477"/>
      <c r="Y409" s="477"/>
      <c r="Z409" s="477"/>
      <c r="AA409" s="477"/>
      <c r="AB409" s="477"/>
      <c r="AC409" s="477"/>
      <c r="AD409" s="477"/>
      <c r="AE409" s="477"/>
      <c r="AF409" s="478"/>
      <c r="AG409" s="544"/>
      <c r="AH409" s="543"/>
    </row>
    <row r="410" spans="1:34" ht="15" customHeight="1" x14ac:dyDescent="0.15">
      <c r="A410" s="444"/>
      <c r="B410" s="494"/>
      <c r="C410" s="436"/>
      <c r="D410" s="436"/>
      <c r="E410" s="436"/>
      <c r="F410" s="436"/>
      <c r="G410" s="436"/>
      <c r="H410" s="436"/>
      <c r="I410" s="436"/>
      <c r="J410" s="436"/>
      <c r="K410" s="436"/>
      <c r="L410" s="436"/>
      <c r="M410" s="436"/>
      <c r="N410" s="436"/>
      <c r="O410" s="436"/>
      <c r="P410" s="436"/>
      <c r="Q410" s="436"/>
      <c r="R410" s="436"/>
      <c r="S410" s="436"/>
      <c r="T410" s="436"/>
      <c r="U410" s="436"/>
      <c r="V410" s="436"/>
      <c r="W410" s="436"/>
      <c r="X410" s="436"/>
      <c r="Y410" s="436"/>
      <c r="Z410" s="436"/>
      <c r="AA410" s="436"/>
      <c r="AB410" s="436"/>
      <c r="AC410" s="436"/>
      <c r="AD410" s="436"/>
      <c r="AE410" s="436"/>
      <c r="AF410" s="437"/>
      <c r="AG410" s="459"/>
      <c r="AH410" s="460"/>
    </row>
    <row r="411" spans="1:34" ht="15" customHeight="1" x14ac:dyDescent="0.15">
      <c r="A411" s="442" t="s">
        <v>36</v>
      </c>
      <c r="B411" s="493" t="s">
        <v>96</v>
      </c>
      <c r="C411" s="475"/>
      <c r="D411" s="475"/>
      <c r="E411" s="475"/>
      <c r="F411" s="475"/>
      <c r="G411" s="475"/>
      <c r="H411" s="475"/>
      <c r="I411" s="475"/>
      <c r="J411" s="475"/>
      <c r="K411" s="475"/>
      <c r="L411" s="475"/>
      <c r="M411" s="475"/>
      <c r="N411" s="475"/>
      <c r="O411" s="475"/>
      <c r="P411" s="475"/>
      <c r="Q411" s="475"/>
      <c r="R411" s="475"/>
      <c r="S411" s="475"/>
      <c r="T411" s="475"/>
      <c r="U411" s="475"/>
      <c r="V411" s="475"/>
      <c r="W411" s="475"/>
      <c r="X411" s="475"/>
      <c r="Y411" s="475"/>
      <c r="Z411" s="475"/>
      <c r="AA411" s="475"/>
      <c r="AB411" s="475"/>
      <c r="AC411" s="475"/>
      <c r="AD411" s="475"/>
      <c r="AE411" s="475"/>
      <c r="AF411" s="476"/>
      <c r="AG411" s="524"/>
      <c r="AH411" s="458"/>
    </row>
    <row r="412" spans="1:34" ht="15" customHeight="1" x14ac:dyDescent="0.15">
      <c r="A412" s="444"/>
      <c r="B412" s="494"/>
      <c r="C412" s="436"/>
      <c r="D412" s="436"/>
      <c r="E412" s="436"/>
      <c r="F412" s="436"/>
      <c r="G412" s="436"/>
      <c r="H412" s="436"/>
      <c r="I412" s="436"/>
      <c r="J412" s="436"/>
      <c r="K412" s="436"/>
      <c r="L412" s="436"/>
      <c r="M412" s="436"/>
      <c r="N412" s="436"/>
      <c r="O412" s="436"/>
      <c r="P412" s="436"/>
      <c r="Q412" s="436"/>
      <c r="R412" s="436"/>
      <c r="S412" s="436"/>
      <c r="T412" s="436"/>
      <c r="U412" s="436"/>
      <c r="V412" s="436"/>
      <c r="W412" s="436"/>
      <c r="X412" s="436"/>
      <c r="Y412" s="436"/>
      <c r="Z412" s="436"/>
      <c r="AA412" s="436"/>
      <c r="AB412" s="436"/>
      <c r="AC412" s="436"/>
      <c r="AD412" s="436"/>
      <c r="AE412" s="436"/>
      <c r="AF412" s="437"/>
      <c r="AG412" s="459"/>
      <c r="AH412" s="460"/>
    </row>
    <row r="413" spans="1:34" ht="15" customHeight="1" x14ac:dyDescent="0.15">
      <c r="A413" s="442" t="s">
        <v>37</v>
      </c>
      <c r="B413" s="493" t="s">
        <v>97</v>
      </c>
      <c r="C413" s="475"/>
      <c r="D413" s="475"/>
      <c r="E413" s="475"/>
      <c r="F413" s="475"/>
      <c r="G413" s="475"/>
      <c r="H413" s="475"/>
      <c r="I413" s="475"/>
      <c r="J413" s="475"/>
      <c r="K413" s="475"/>
      <c r="L413" s="475"/>
      <c r="M413" s="475"/>
      <c r="N413" s="475"/>
      <c r="O413" s="475"/>
      <c r="P413" s="475"/>
      <c r="Q413" s="475"/>
      <c r="R413" s="475"/>
      <c r="S413" s="475"/>
      <c r="T413" s="475"/>
      <c r="U413" s="475"/>
      <c r="V413" s="475"/>
      <c r="W413" s="475"/>
      <c r="X413" s="475"/>
      <c r="Y413" s="475"/>
      <c r="Z413" s="475"/>
      <c r="AA413" s="475"/>
      <c r="AB413" s="475"/>
      <c r="AC413" s="475"/>
      <c r="AD413" s="475"/>
      <c r="AE413" s="475"/>
      <c r="AF413" s="476"/>
      <c r="AG413" s="524"/>
      <c r="AH413" s="458"/>
    </row>
    <row r="414" spans="1:34" ht="15" customHeight="1" x14ac:dyDescent="0.15">
      <c r="A414" s="443"/>
      <c r="B414" s="517"/>
      <c r="C414" s="477"/>
      <c r="D414" s="477"/>
      <c r="E414" s="477"/>
      <c r="F414" s="477"/>
      <c r="G414" s="477"/>
      <c r="H414" s="477"/>
      <c r="I414" s="477"/>
      <c r="J414" s="477"/>
      <c r="K414" s="477"/>
      <c r="L414" s="477"/>
      <c r="M414" s="477"/>
      <c r="N414" s="477"/>
      <c r="O414" s="477"/>
      <c r="P414" s="477"/>
      <c r="Q414" s="477"/>
      <c r="R414" s="477"/>
      <c r="S414" s="477"/>
      <c r="T414" s="477"/>
      <c r="U414" s="477"/>
      <c r="V414" s="477"/>
      <c r="W414" s="477"/>
      <c r="X414" s="477"/>
      <c r="Y414" s="477"/>
      <c r="Z414" s="477"/>
      <c r="AA414" s="477"/>
      <c r="AB414" s="477"/>
      <c r="AC414" s="477"/>
      <c r="AD414" s="477"/>
      <c r="AE414" s="477"/>
      <c r="AF414" s="478"/>
      <c r="AG414" s="544"/>
      <c r="AH414" s="543"/>
    </row>
    <row r="415" spans="1:34" ht="15" customHeight="1" x14ac:dyDescent="0.15">
      <c r="A415" s="42"/>
      <c r="B415" s="103"/>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c r="AA415" s="103"/>
      <c r="AB415" s="103"/>
      <c r="AC415" s="103"/>
      <c r="AD415" s="103"/>
      <c r="AE415" s="103"/>
      <c r="AF415" s="103"/>
      <c r="AG415" s="89"/>
      <c r="AH415" s="89"/>
    </row>
    <row r="416" spans="1:34" ht="15" customHeight="1" x14ac:dyDescent="0.15">
      <c r="A416" s="98" t="s">
        <v>968</v>
      </c>
      <c r="B416" s="104"/>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99"/>
      <c r="AH416" s="99"/>
    </row>
    <row r="417" spans="1:34" ht="15" customHeight="1" x14ac:dyDescent="0.15">
      <c r="A417" s="442" t="s">
        <v>33</v>
      </c>
      <c r="B417" s="493" t="s">
        <v>325</v>
      </c>
      <c r="C417" s="475"/>
      <c r="D417" s="475"/>
      <c r="E417" s="475"/>
      <c r="F417" s="475"/>
      <c r="G417" s="475"/>
      <c r="H417" s="475"/>
      <c r="I417" s="475"/>
      <c r="J417" s="475"/>
      <c r="K417" s="475"/>
      <c r="L417" s="475"/>
      <c r="M417" s="475"/>
      <c r="N417" s="475"/>
      <c r="O417" s="475"/>
      <c r="P417" s="475"/>
      <c r="Q417" s="475"/>
      <c r="R417" s="475"/>
      <c r="S417" s="475"/>
      <c r="T417" s="475"/>
      <c r="U417" s="475"/>
      <c r="V417" s="475"/>
      <c r="W417" s="475"/>
      <c r="X417" s="475"/>
      <c r="Y417" s="475"/>
      <c r="Z417" s="475"/>
      <c r="AA417" s="475"/>
      <c r="AB417" s="475"/>
      <c r="AC417" s="475"/>
      <c r="AD417" s="475"/>
      <c r="AE417" s="475"/>
      <c r="AF417" s="476"/>
      <c r="AG417" s="524"/>
      <c r="AH417" s="458"/>
    </row>
    <row r="418" spans="1:34" ht="15" customHeight="1" x14ac:dyDescent="0.15">
      <c r="A418" s="444"/>
      <c r="B418" s="494"/>
      <c r="C418" s="436"/>
      <c r="D418" s="436"/>
      <c r="E418" s="436"/>
      <c r="F418" s="436"/>
      <c r="G418" s="436"/>
      <c r="H418" s="436"/>
      <c r="I418" s="436"/>
      <c r="J418" s="436"/>
      <c r="K418" s="436"/>
      <c r="L418" s="436"/>
      <c r="M418" s="436"/>
      <c r="N418" s="436"/>
      <c r="O418" s="436"/>
      <c r="P418" s="436"/>
      <c r="Q418" s="436"/>
      <c r="R418" s="436"/>
      <c r="S418" s="436"/>
      <c r="T418" s="436"/>
      <c r="U418" s="436"/>
      <c r="V418" s="436"/>
      <c r="W418" s="436"/>
      <c r="X418" s="436"/>
      <c r="Y418" s="436"/>
      <c r="Z418" s="436"/>
      <c r="AA418" s="436"/>
      <c r="AB418" s="436"/>
      <c r="AC418" s="436"/>
      <c r="AD418" s="436"/>
      <c r="AE418" s="436"/>
      <c r="AF418" s="437"/>
      <c r="AG418" s="459"/>
      <c r="AH418" s="460"/>
    </row>
    <row r="419" spans="1:34" ht="15" customHeight="1" x14ac:dyDescent="0.15">
      <c r="A419" s="442" t="s">
        <v>34</v>
      </c>
      <c r="B419" s="855" t="s">
        <v>586</v>
      </c>
      <c r="C419" s="856"/>
      <c r="D419" s="856"/>
      <c r="E419" s="856"/>
      <c r="F419" s="856"/>
      <c r="G419" s="856"/>
      <c r="H419" s="856"/>
      <c r="I419" s="856"/>
      <c r="J419" s="856"/>
      <c r="K419" s="856"/>
      <c r="L419" s="856"/>
      <c r="M419" s="856"/>
      <c r="N419" s="856"/>
      <c r="O419" s="856"/>
      <c r="P419" s="856"/>
      <c r="Q419" s="856"/>
      <c r="R419" s="856"/>
      <c r="S419" s="856"/>
      <c r="T419" s="856"/>
      <c r="U419" s="856"/>
      <c r="V419" s="856"/>
      <c r="W419" s="856"/>
      <c r="X419" s="856"/>
      <c r="Y419" s="856"/>
      <c r="Z419" s="856"/>
      <c r="AA419" s="856"/>
      <c r="AB419" s="856"/>
      <c r="AC419" s="856"/>
      <c r="AD419" s="856"/>
      <c r="AE419" s="856"/>
      <c r="AF419" s="857"/>
      <c r="AG419" s="524"/>
      <c r="AH419" s="458"/>
    </row>
    <row r="420" spans="1:34" ht="15" customHeight="1" x14ac:dyDescent="0.15">
      <c r="A420" s="443"/>
      <c r="B420" s="858"/>
      <c r="C420" s="859"/>
      <c r="D420" s="859"/>
      <c r="E420" s="859"/>
      <c r="F420" s="859"/>
      <c r="G420" s="859"/>
      <c r="H420" s="859"/>
      <c r="I420" s="859"/>
      <c r="J420" s="859"/>
      <c r="K420" s="859"/>
      <c r="L420" s="859"/>
      <c r="M420" s="859"/>
      <c r="N420" s="859"/>
      <c r="O420" s="859"/>
      <c r="P420" s="859"/>
      <c r="Q420" s="859"/>
      <c r="R420" s="859"/>
      <c r="S420" s="859"/>
      <c r="T420" s="859"/>
      <c r="U420" s="859"/>
      <c r="V420" s="859"/>
      <c r="W420" s="859"/>
      <c r="X420" s="859"/>
      <c r="Y420" s="859"/>
      <c r="Z420" s="859"/>
      <c r="AA420" s="859"/>
      <c r="AB420" s="859"/>
      <c r="AC420" s="859"/>
      <c r="AD420" s="859"/>
      <c r="AE420" s="859"/>
      <c r="AF420" s="860"/>
      <c r="AG420" s="544"/>
      <c r="AH420" s="543"/>
    </row>
    <row r="421" spans="1:34" ht="15" customHeight="1" x14ac:dyDescent="0.15">
      <c r="A421" s="443"/>
      <c r="B421" s="858"/>
      <c r="C421" s="859"/>
      <c r="D421" s="859"/>
      <c r="E421" s="859"/>
      <c r="F421" s="859"/>
      <c r="G421" s="859"/>
      <c r="H421" s="859"/>
      <c r="I421" s="859"/>
      <c r="J421" s="859"/>
      <c r="K421" s="859"/>
      <c r="L421" s="859"/>
      <c r="M421" s="859"/>
      <c r="N421" s="859"/>
      <c r="O421" s="859"/>
      <c r="P421" s="859"/>
      <c r="Q421" s="859"/>
      <c r="R421" s="859"/>
      <c r="S421" s="859"/>
      <c r="T421" s="859"/>
      <c r="U421" s="859"/>
      <c r="V421" s="859"/>
      <c r="W421" s="859"/>
      <c r="X421" s="859"/>
      <c r="Y421" s="859"/>
      <c r="Z421" s="859"/>
      <c r="AA421" s="859"/>
      <c r="AB421" s="859"/>
      <c r="AC421" s="859"/>
      <c r="AD421" s="859"/>
      <c r="AE421" s="859"/>
      <c r="AF421" s="860"/>
      <c r="AG421" s="544"/>
      <c r="AH421" s="543"/>
    </row>
    <row r="422" spans="1:34" ht="15" customHeight="1" x14ac:dyDescent="0.15">
      <c r="A422" s="443"/>
      <c r="B422" s="858"/>
      <c r="C422" s="859"/>
      <c r="D422" s="859"/>
      <c r="E422" s="859"/>
      <c r="F422" s="859"/>
      <c r="G422" s="859"/>
      <c r="H422" s="859"/>
      <c r="I422" s="859"/>
      <c r="J422" s="859"/>
      <c r="K422" s="859"/>
      <c r="L422" s="859"/>
      <c r="M422" s="859"/>
      <c r="N422" s="859"/>
      <c r="O422" s="859"/>
      <c r="P422" s="859"/>
      <c r="Q422" s="859"/>
      <c r="R422" s="859"/>
      <c r="S422" s="859"/>
      <c r="T422" s="859"/>
      <c r="U422" s="859"/>
      <c r="V422" s="859"/>
      <c r="W422" s="859"/>
      <c r="X422" s="859"/>
      <c r="Y422" s="859"/>
      <c r="Z422" s="859"/>
      <c r="AA422" s="859"/>
      <c r="AB422" s="859"/>
      <c r="AC422" s="859"/>
      <c r="AD422" s="859"/>
      <c r="AE422" s="859"/>
      <c r="AF422" s="860"/>
      <c r="AG422" s="544"/>
      <c r="AH422" s="543"/>
    </row>
    <row r="423" spans="1:34" ht="15" customHeight="1" x14ac:dyDescent="0.15">
      <c r="A423" s="443"/>
      <c r="B423" s="858"/>
      <c r="C423" s="859"/>
      <c r="D423" s="859"/>
      <c r="E423" s="859"/>
      <c r="F423" s="859"/>
      <c r="G423" s="859"/>
      <c r="H423" s="859"/>
      <c r="I423" s="859"/>
      <c r="J423" s="859"/>
      <c r="K423" s="859"/>
      <c r="L423" s="859"/>
      <c r="M423" s="859"/>
      <c r="N423" s="859"/>
      <c r="O423" s="859"/>
      <c r="P423" s="859"/>
      <c r="Q423" s="859"/>
      <c r="R423" s="859"/>
      <c r="S423" s="859"/>
      <c r="T423" s="859"/>
      <c r="U423" s="859"/>
      <c r="V423" s="859"/>
      <c r="W423" s="859"/>
      <c r="X423" s="859"/>
      <c r="Y423" s="859"/>
      <c r="Z423" s="859"/>
      <c r="AA423" s="859"/>
      <c r="AB423" s="859"/>
      <c r="AC423" s="859"/>
      <c r="AD423" s="859"/>
      <c r="AE423" s="859"/>
      <c r="AF423" s="860"/>
      <c r="AG423" s="544"/>
      <c r="AH423" s="543"/>
    </row>
    <row r="424" spans="1:34" ht="15" customHeight="1" x14ac:dyDescent="0.15">
      <c r="A424" s="443"/>
      <c r="B424" s="858"/>
      <c r="C424" s="859"/>
      <c r="D424" s="859"/>
      <c r="E424" s="859"/>
      <c r="F424" s="859"/>
      <c r="G424" s="859"/>
      <c r="H424" s="859"/>
      <c r="I424" s="859"/>
      <c r="J424" s="859"/>
      <c r="K424" s="859"/>
      <c r="L424" s="859"/>
      <c r="M424" s="859"/>
      <c r="N424" s="859"/>
      <c r="O424" s="859"/>
      <c r="P424" s="859"/>
      <c r="Q424" s="859"/>
      <c r="R424" s="859"/>
      <c r="S424" s="859"/>
      <c r="T424" s="859"/>
      <c r="U424" s="859"/>
      <c r="V424" s="859"/>
      <c r="W424" s="859"/>
      <c r="X424" s="859"/>
      <c r="Y424" s="859"/>
      <c r="Z424" s="859"/>
      <c r="AA424" s="859"/>
      <c r="AB424" s="859"/>
      <c r="AC424" s="859"/>
      <c r="AD424" s="859"/>
      <c r="AE424" s="859"/>
      <c r="AF424" s="860"/>
      <c r="AG424" s="544"/>
      <c r="AH424" s="543"/>
    </row>
    <row r="425" spans="1:34" ht="15" customHeight="1" x14ac:dyDescent="0.15">
      <c r="A425" s="443"/>
      <c r="B425" s="858"/>
      <c r="C425" s="859"/>
      <c r="D425" s="859"/>
      <c r="E425" s="859"/>
      <c r="F425" s="859"/>
      <c r="G425" s="859"/>
      <c r="H425" s="859"/>
      <c r="I425" s="859"/>
      <c r="J425" s="859"/>
      <c r="K425" s="859"/>
      <c r="L425" s="859"/>
      <c r="M425" s="859"/>
      <c r="N425" s="859"/>
      <c r="O425" s="859"/>
      <c r="P425" s="859"/>
      <c r="Q425" s="859"/>
      <c r="R425" s="859"/>
      <c r="S425" s="859"/>
      <c r="T425" s="859"/>
      <c r="U425" s="859"/>
      <c r="V425" s="859"/>
      <c r="W425" s="859"/>
      <c r="X425" s="859"/>
      <c r="Y425" s="859"/>
      <c r="Z425" s="859"/>
      <c r="AA425" s="859"/>
      <c r="AB425" s="859"/>
      <c r="AC425" s="859"/>
      <c r="AD425" s="859"/>
      <c r="AE425" s="859"/>
      <c r="AF425" s="860"/>
      <c r="AG425" s="544"/>
      <c r="AH425" s="543"/>
    </row>
    <row r="426" spans="1:34" ht="15" customHeight="1" x14ac:dyDescent="0.15">
      <c r="A426" s="443"/>
      <c r="B426" s="858"/>
      <c r="C426" s="859"/>
      <c r="D426" s="859"/>
      <c r="E426" s="859"/>
      <c r="F426" s="859"/>
      <c r="G426" s="859"/>
      <c r="H426" s="859"/>
      <c r="I426" s="859"/>
      <c r="J426" s="859"/>
      <c r="K426" s="859"/>
      <c r="L426" s="859"/>
      <c r="M426" s="859"/>
      <c r="N426" s="859"/>
      <c r="O426" s="859"/>
      <c r="P426" s="859"/>
      <c r="Q426" s="859"/>
      <c r="R426" s="859"/>
      <c r="S426" s="859"/>
      <c r="T426" s="859"/>
      <c r="U426" s="859"/>
      <c r="V426" s="859"/>
      <c r="W426" s="859"/>
      <c r="X426" s="859"/>
      <c r="Y426" s="859"/>
      <c r="Z426" s="859"/>
      <c r="AA426" s="859"/>
      <c r="AB426" s="859"/>
      <c r="AC426" s="859"/>
      <c r="AD426" s="859"/>
      <c r="AE426" s="859"/>
      <c r="AF426" s="860"/>
      <c r="AG426" s="544"/>
      <c r="AH426" s="543"/>
    </row>
    <row r="427" spans="1:34" ht="15" customHeight="1" x14ac:dyDescent="0.15">
      <c r="A427" s="443"/>
      <c r="B427" s="858"/>
      <c r="C427" s="859"/>
      <c r="D427" s="859"/>
      <c r="E427" s="859"/>
      <c r="F427" s="859"/>
      <c r="G427" s="859"/>
      <c r="H427" s="859"/>
      <c r="I427" s="859"/>
      <c r="J427" s="859"/>
      <c r="K427" s="859"/>
      <c r="L427" s="859"/>
      <c r="M427" s="859"/>
      <c r="N427" s="859"/>
      <c r="O427" s="859"/>
      <c r="P427" s="859"/>
      <c r="Q427" s="859"/>
      <c r="R427" s="859"/>
      <c r="S427" s="859"/>
      <c r="T427" s="859"/>
      <c r="U427" s="859"/>
      <c r="V427" s="859"/>
      <c r="W427" s="859"/>
      <c r="X427" s="859"/>
      <c r="Y427" s="859"/>
      <c r="Z427" s="859"/>
      <c r="AA427" s="859"/>
      <c r="AB427" s="859"/>
      <c r="AC427" s="859"/>
      <c r="AD427" s="859"/>
      <c r="AE427" s="859"/>
      <c r="AF427" s="860"/>
      <c r="AG427" s="544"/>
      <c r="AH427" s="543"/>
    </row>
    <row r="428" spans="1:34" ht="15" customHeight="1" x14ac:dyDescent="0.15">
      <c r="A428" s="443"/>
      <c r="B428" s="858"/>
      <c r="C428" s="859"/>
      <c r="D428" s="859"/>
      <c r="E428" s="859"/>
      <c r="F428" s="859"/>
      <c r="G428" s="859"/>
      <c r="H428" s="859"/>
      <c r="I428" s="859"/>
      <c r="J428" s="859"/>
      <c r="K428" s="859"/>
      <c r="L428" s="859"/>
      <c r="M428" s="859"/>
      <c r="N428" s="859"/>
      <c r="O428" s="859"/>
      <c r="P428" s="859"/>
      <c r="Q428" s="859"/>
      <c r="R428" s="859"/>
      <c r="S428" s="859"/>
      <c r="T428" s="859"/>
      <c r="U428" s="859"/>
      <c r="V428" s="859"/>
      <c r="W428" s="859"/>
      <c r="X428" s="859"/>
      <c r="Y428" s="859"/>
      <c r="Z428" s="859"/>
      <c r="AA428" s="859"/>
      <c r="AB428" s="859"/>
      <c r="AC428" s="859"/>
      <c r="AD428" s="859"/>
      <c r="AE428" s="859"/>
      <c r="AF428" s="860"/>
      <c r="AG428" s="544"/>
      <c r="AH428" s="543"/>
    </row>
    <row r="429" spans="1:34" ht="15" customHeight="1" x14ac:dyDescent="0.15">
      <c r="A429" s="443"/>
      <c r="B429" s="858"/>
      <c r="C429" s="859"/>
      <c r="D429" s="859"/>
      <c r="E429" s="859"/>
      <c r="F429" s="859"/>
      <c r="G429" s="859"/>
      <c r="H429" s="859"/>
      <c r="I429" s="859"/>
      <c r="J429" s="859"/>
      <c r="K429" s="859"/>
      <c r="L429" s="859"/>
      <c r="M429" s="859"/>
      <c r="N429" s="859"/>
      <c r="O429" s="859"/>
      <c r="P429" s="859"/>
      <c r="Q429" s="859"/>
      <c r="R429" s="859"/>
      <c r="S429" s="859"/>
      <c r="T429" s="859"/>
      <c r="U429" s="859"/>
      <c r="V429" s="859"/>
      <c r="W429" s="859"/>
      <c r="X429" s="859"/>
      <c r="Y429" s="859"/>
      <c r="Z429" s="859"/>
      <c r="AA429" s="859"/>
      <c r="AB429" s="859"/>
      <c r="AC429" s="859"/>
      <c r="AD429" s="859"/>
      <c r="AE429" s="859"/>
      <c r="AF429" s="860"/>
      <c r="AG429" s="544"/>
      <c r="AH429" s="543"/>
    </row>
    <row r="430" spans="1:34" ht="15" customHeight="1" x14ac:dyDescent="0.15">
      <c r="A430" s="443"/>
      <c r="B430" s="858"/>
      <c r="C430" s="859"/>
      <c r="D430" s="859"/>
      <c r="E430" s="859"/>
      <c r="F430" s="859"/>
      <c r="G430" s="859"/>
      <c r="H430" s="859"/>
      <c r="I430" s="859"/>
      <c r="J430" s="859"/>
      <c r="K430" s="859"/>
      <c r="L430" s="859"/>
      <c r="M430" s="859"/>
      <c r="N430" s="859"/>
      <c r="O430" s="859"/>
      <c r="P430" s="859"/>
      <c r="Q430" s="859"/>
      <c r="R430" s="859"/>
      <c r="S430" s="859"/>
      <c r="T430" s="859"/>
      <c r="U430" s="859"/>
      <c r="V430" s="859"/>
      <c r="W430" s="859"/>
      <c r="X430" s="859"/>
      <c r="Y430" s="859"/>
      <c r="Z430" s="859"/>
      <c r="AA430" s="859"/>
      <c r="AB430" s="859"/>
      <c r="AC430" s="859"/>
      <c r="AD430" s="859"/>
      <c r="AE430" s="859"/>
      <c r="AF430" s="860"/>
      <c r="AG430" s="544"/>
      <c r="AH430" s="543"/>
    </row>
    <row r="431" spans="1:34" ht="15" customHeight="1" x14ac:dyDescent="0.15">
      <c r="A431" s="443"/>
      <c r="B431" s="858"/>
      <c r="C431" s="859"/>
      <c r="D431" s="859"/>
      <c r="E431" s="859"/>
      <c r="F431" s="859"/>
      <c r="G431" s="859"/>
      <c r="H431" s="859"/>
      <c r="I431" s="859"/>
      <c r="J431" s="859"/>
      <c r="K431" s="859"/>
      <c r="L431" s="859"/>
      <c r="M431" s="859"/>
      <c r="N431" s="859"/>
      <c r="O431" s="859"/>
      <c r="P431" s="859"/>
      <c r="Q431" s="859"/>
      <c r="R431" s="859"/>
      <c r="S431" s="859"/>
      <c r="T431" s="859"/>
      <c r="U431" s="859"/>
      <c r="V431" s="859"/>
      <c r="W431" s="859"/>
      <c r="X431" s="859"/>
      <c r="Y431" s="859"/>
      <c r="Z431" s="859"/>
      <c r="AA431" s="859"/>
      <c r="AB431" s="859"/>
      <c r="AC431" s="859"/>
      <c r="AD431" s="859"/>
      <c r="AE431" s="859"/>
      <c r="AF431" s="860"/>
      <c r="AG431" s="544"/>
      <c r="AH431" s="543"/>
    </row>
    <row r="432" spans="1:34" ht="15" customHeight="1" x14ac:dyDescent="0.15">
      <c r="A432" s="443"/>
      <c r="B432" s="858"/>
      <c r="C432" s="859"/>
      <c r="D432" s="859"/>
      <c r="E432" s="859"/>
      <c r="F432" s="859"/>
      <c r="G432" s="859"/>
      <c r="H432" s="859"/>
      <c r="I432" s="859"/>
      <c r="J432" s="859"/>
      <c r="K432" s="859"/>
      <c r="L432" s="859"/>
      <c r="M432" s="859"/>
      <c r="N432" s="859"/>
      <c r="O432" s="859"/>
      <c r="P432" s="859"/>
      <c r="Q432" s="859"/>
      <c r="R432" s="859"/>
      <c r="S432" s="859"/>
      <c r="T432" s="859"/>
      <c r="U432" s="859"/>
      <c r="V432" s="859"/>
      <c r="W432" s="859"/>
      <c r="X432" s="859"/>
      <c r="Y432" s="859"/>
      <c r="Z432" s="859"/>
      <c r="AA432" s="859"/>
      <c r="AB432" s="859"/>
      <c r="AC432" s="859"/>
      <c r="AD432" s="859"/>
      <c r="AE432" s="859"/>
      <c r="AF432" s="860"/>
      <c r="AG432" s="544"/>
      <c r="AH432" s="543"/>
    </row>
    <row r="433" spans="1:34" ht="16.5" customHeight="1" x14ac:dyDescent="0.15">
      <c r="A433" s="444"/>
      <c r="B433" s="861"/>
      <c r="C433" s="862"/>
      <c r="D433" s="862"/>
      <c r="E433" s="862"/>
      <c r="F433" s="862"/>
      <c r="G433" s="862"/>
      <c r="H433" s="862"/>
      <c r="I433" s="862"/>
      <c r="J433" s="862"/>
      <c r="K433" s="862"/>
      <c r="L433" s="862"/>
      <c r="M433" s="862"/>
      <c r="N433" s="862"/>
      <c r="O433" s="862"/>
      <c r="P433" s="862"/>
      <c r="Q433" s="862"/>
      <c r="R433" s="862"/>
      <c r="S433" s="862"/>
      <c r="T433" s="862"/>
      <c r="U433" s="862"/>
      <c r="V433" s="862"/>
      <c r="W433" s="862"/>
      <c r="X433" s="862"/>
      <c r="Y433" s="862"/>
      <c r="Z433" s="862"/>
      <c r="AA433" s="862"/>
      <c r="AB433" s="862"/>
      <c r="AC433" s="862"/>
      <c r="AD433" s="862"/>
      <c r="AE433" s="862"/>
      <c r="AF433" s="863"/>
      <c r="AG433" s="459"/>
      <c r="AH433" s="460"/>
    </row>
    <row r="434" spans="1:34" ht="15" customHeight="1" x14ac:dyDescent="0.15">
      <c r="A434" s="42"/>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c r="AA434" s="103"/>
      <c r="AB434" s="103"/>
      <c r="AC434" s="103"/>
      <c r="AD434" s="103"/>
      <c r="AE434" s="103"/>
      <c r="AF434" s="103"/>
      <c r="AG434" s="89"/>
      <c r="AH434" s="89"/>
    </row>
    <row r="435" spans="1:34" ht="15" customHeight="1" x14ac:dyDescent="0.15">
      <c r="A435" s="98" t="s">
        <v>969</v>
      </c>
      <c r="B435" s="104"/>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99"/>
      <c r="AH435" s="99"/>
    </row>
    <row r="436" spans="1:34" ht="22.5" customHeight="1" x14ac:dyDescent="0.15">
      <c r="A436" s="442" t="s">
        <v>33</v>
      </c>
      <c r="B436" s="493" t="s">
        <v>326</v>
      </c>
      <c r="C436" s="475"/>
      <c r="D436" s="475"/>
      <c r="E436" s="475"/>
      <c r="F436" s="475"/>
      <c r="G436" s="475"/>
      <c r="H436" s="475"/>
      <c r="I436" s="475"/>
      <c r="J436" s="475"/>
      <c r="K436" s="475"/>
      <c r="L436" s="475"/>
      <c r="M436" s="475"/>
      <c r="N436" s="475"/>
      <c r="O436" s="475"/>
      <c r="P436" s="475"/>
      <c r="Q436" s="475"/>
      <c r="R436" s="475"/>
      <c r="S436" s="475"/>
      <c r="T436" s="475"/>
      <c r="U436" s="475"/>
      <c r="V436" s="475"/>
      <c r="W436" s="475"/>
      <c r="X436" s="475"/>
      <c r="Y436" s="475"/>
      <c r="Z436" s="475"/>
      <c r="AA436" s="475"/>
      <c r="AB436" s="475"/>
      <c r="AC436" s="475"/>
      <c r="AD436" s="475"/>
      <c r="AE436" s="475"/>
      <c r="AF436" s="476"/>
      <c r="AG436" s="524"/>
      <c r="AH436" s="458"/>
    </row>
    <row r="437" spans="1:34" ht="22.5" customHeight="1" x14ac:dyDescent="0.15">
      <c r="A437" s="443"/>
      <c r="B437" s="517"/>
      <c r="C437" s="477"/>
      <c r="D437" s="477"/>
      <c r="E437" s="477"/>
      <c r="F437" s="477"/>
      <c r="G437" s="477"/>
      <c r="H437" s="477"/>
      <c r="I437" s="477"/>
      <c r="J437" s="477"/>
      <c r="K437" s="477"/>
      <c r="L437" s="477"/>
      <c r="M437" s="477"/>
      <c r="N437" s="477"/>
      <c r="O437" s="477"/>
      <c r="P437" s="477"/>
      <c r="Q437" s="477"/>
      <c r="R437" s="477"/>
      <c r="S437" s="477"/>
      <c r="T437" s="477"/>
      <c r="U437" s="477"/>
      <c r="V437" s="477"/>
      <c r="W437" s="477"/>
      <c r="X437" s="477"/>
      <c r="Y437" s="477"/>
      <c r="Z437" s="477"/>
      <c r="AA437" s="477"/>
      <c r="AB437" s="477"/>
      <c r="AC437" s="477"/>
      <c r="AD437" s="477"/>
      <c r="AE437" s="477"/>
      <c r="AF437" s="478"/>
      <c r="AG437" s="544"/>
      <c r="AH437" s="543"/>
    </row>
    <row r="438" spans="1:34" ht="15" customHeight="1" x14ac:dyDescent="0.15">
      <c r="A438" s="442" t="s">
        <v>34</v>
      </c>
      <c r="B438" s="493" t="s">
        <v>327</v>
      </c>
      <c r="C438" s="475"/>
      <c r="D438" s="475"/>
      <c r="E438" s="475"/>
      <c r="F438" s="475"/>
      <c r="G438" s="475"/>
      <c r="H438" s="475"/>
      <c r="I438" s="475"/>
      <c r="J438" s="475"/>
      <c r="K438" s="475"/>
      <c r="L438" s="475"/>
      <c r="M438" s="475"/>
      <c r="N438" s="475"/>
      <c r="O438" s="475"/>
      <c r="P438" s="475"/>
      <c r="Q438" s="475"/>
      <c r="R438" s="475"/>
      <c r="S438" s="475"/>
      <c r="T438" s="475"/>
      <c r="U438" s="475"/>
      <c r="V438" s="475"/>
      <c r="W438" s="475"/>
      <c r="X438" s="475"/>
      <c r="Y438" s="475"/>
      <c r="Z438" s="475"/>
      <c r="AA438" s="475"/>
      <c r="AB438" s="475"/>
      <c r="AC438" s="475"/>
      <c r="AD438" s="475"/>
      <c r="AE438" s="475"/>
      <c r="AF438" s="476"/>
      <c r="AG438" s="524"/>
      <c r="AH438" s="458"/>
    </row>
    <row r="439" spans="1:34" ht="15" customHeight="1" x14ac:dyDescent="0.15">
      <c r="A439" s="444"/>
      <c r="B439" s="494"/>
      <c r="C439" s="436"/>
      <c r="D439" s="436"/>
      <c r="E439" s="436"/>
      <c r="F439" s="436"/>
      <c r="G439" s="436"/>
      <c r="H439" s="436"/>
      <c r="I439" s="436"/>
      <c r="J439" s="436"/>
      <c r="K439" s="436"/>
      <c r="L439" s="436"/>
      <c r="M439" s="436"/>
      <c r="N439" s="436"/>
      <c r="O439" s="436"/>
      <c r="P439" s="436"/>
      <c r="Q439" s="436"/>
      <c r="R439" s="436"/>
      <c r="S439" s="436"/>
      <c r="T439" s="436"/>
      <c r="U439" s="436"/>
      <c r="V439" s="436"/>
      <c r="W439" s="436"/>
      <c r="X439" s="436"/>
      <c r="Y439" s="436"/>
      <c r="Z439" s="436"/>
      <c r="AA439" s="436"/>
      <c r="AB439" s="436"/>
      <c r="AC439" s="436"/>
      <c r="AD439" s="436"/>
      <c r="AE439" s="436"/>
      <c r="AF439" s="437"/>
      <c r="AG439" s="459"/>
      <c r="AH439" s="460"/>
    </row>
    <row r="440" spans="1:34" ht="15" customHeight="1" x14ac:dyDescent="0.15">
      <c r="A440" s="442" t="s">
        <v>35</v>
      </c>
      <c r="B440" s="493" t="s">
        <v>98</v>
      </c>
      <c r="C440" s="475"/>
      <c r="D440" s="475"/>
      <c r="E440" s="475"/>
      <c r="F440" s="475"/>
      <c r="G440" s="475"/>
      <c r="H440" s="475"/>
      <c r="I440" s="475"/>
      <c r="J440" s="475"/>
      <c r="K440" s="475"/>
      <c r="L440" s="475"/>
      <c r="M440" s="475"/>
      <c r="N440" s="475"/>
      <c r="O440" s="475"/>
      <c r="P440" s="475"/>
      <c r="Q440" s="475"/>
      <c r="R440" s="475"/>
      <c r="S440" s="475"/>
      <c r="T440" s="475"/>
      <c r="U440" s="475"/>
      <c r="V440" s="475"/>
      <c r="W440" s="475"/>
      <c r="X440" s="475"/>
      <c r="Y440" s="475"/>
      <c r="Z440" s="475"/>
      <c r="AA440" s="475"/>
      <c r="AB440" s="475"/>
      <c r="AC440" s="475"/>
      <c r="AD440" s="475"/>
      <c r="AE440" s="475"/>
      <c r="AF440" s="476"/>
      <c r="AG440" s="562"/>
      <c r="AH440" s="563"/>
    </row>
    <row r="441" spans="1:34" ht="15" customHeight="1" x14ac:dyDescent="0.15">
      <c r="A441" s="444"/>
      <c r="B441" s="494"/>
      <c r="C441" s="436"/>
      <c r="D441" s="436"/>
      <c r="E441" s="436"/>
      <c r="F441" s="436"/>
      <c r="G441" s="436"/>
      <c r="H441" s="436"/>
      <c r="I441" s="436"/>
      <c r="J441" s="436"/>
      <c r="K441" s="436"/>
      <c r="L441" s="436"/>
      <c r="M441" s="436"/>
      <c r="N441" s="436"/>
      <c r="O441" s="436"/>
      <c r="P441" s="436"/>
      <c r="Q441" s="436"/>
      <c r="R441" s="436"/>
      <c r="S441" s="436"/>
      <c r="T441" s="436"/>
      <c r="U441" s="436"/>
      <c r="V441" s="436"/>
      <c r="W441" s="436"/>
      <c r="X441" s="436"/>
      <c r="Y441" s="436"/>
      <c r="Z441" s="436"/>
      <c r="AA441" s="436"/>
      <c r="AB441" s="436"/>
      <c r="AC441" s="436"/>
      <c r="AD441" s="436"/>
      <c r="AE441" s="436"/>
      <c r="AF441" s="437"/>
      <c r="AG441" s="564"/>
      <c r="AH441" s="565"/>
    </row>
    <row r="442" spans="1:34" ht="15" customHeight="1" x14ac:dyDescent="0.15">
      <c r="A442" s="442" t="s">
        <v>15</v>
      </c>
      <c r="B442" s="493" t="s">
        <v>616</v>
      </c>
      <c r="C442" s="475"/>
      <c r="D442" s="475"/>
      <c r="E442" s="475"/>
      <c r="F442" s="475"/>
      <c r="G442" s="475"/>
      <c r="H442" s="475"/>
      <c r="I442" s="475"/>
      <c r="J442" s="475"/>
      <c r="K442" s="475"/>
      <c r="L442" s="475"/>
      <c r="M442" s="475"/>
      <c r="N442" s="475"/>
      <c r="O442" s="475"/>
      <c r="P442" s="475"/>
      <c r="Q442" s="475"/>
      <c r="R442" s="475"/>
      <c r="S442" s="475"/>
      <c r="T442" s="475"/>
      <c r="U442" s="475"/>
      <c r="V442" s="475"/>
      <c r="W442" s="475"/>
      <c r="X442" s="475"/>
      <c r="Y442" s="475"/>
      <c r="Z442" s="475"/>
      <c r="AA442" s="475"/>
      <c r="AB442" s="475"/>
      <c r="AC442" s="475"/>
      <c r="AD442" s="475"/>
      <c r="AE442" s="475"/>
      <c r="AF442" s="476"/>
      <c r="AG442" s="562"/>
      <c r="AH442" s="563"/>
    </row>
    <row r="443" spans="1:34" ht="15" customHeight="1" x14ac:dyDescent="0.15">
      <c r="A443" s="444"/>
      <c r="B443" s="494"/>
      <c r="C443" s="436"/>
      <c r="D443" s="436"/>
      <c r="E443" s="436"/>
      <c r="F443" s="436"/>
      <c r="G443" s="436"/>
      <c r="H443" s="436"/>
      <c r="I443" s="436"/>
      <c r="J443" s="436"/>
      <c r="K443" s="436"/>
      <c r="L443" s="436"/>
      <c r="M443" s="436"/>
      <c r="N443" s="436"/>
      <c r="O443" s="436"/>
      <c r="P443" s="436"/>
      <c r="Q443" s="436"/>
      <c r="R443" s="436"/>
      <c r="S443" s="436"/>
      <c r="T443" s="436"/>
      <c r="U443" s="436"/>
      <c r="V443" s="436"/>
      <c r="W443" s="436"/>
      <c r="X443" s="436"/>
      <c r="Y443" s="436"/>
      <c r="Z443" s="436"/>
      <c r="AA443" s="436"/>
      <c r="AB443" s="436"/>
      <c r="AC443" s="436"/>
      <c r="AD443" s="436"/>
      <c r="AE443" s="436"/>
      <c r="AF443" s="437"/>
      <c r="AG443" s="564"/>
      <c r="AH443" s="565"/>
    </row>
    <row r="444" spans="1:34" ht="28.5" customHeight="1" x14ac:dyDescent="0.15">
      <c r="A444" s="442" t="s">
        <v>155</v>
      </c>
      <c r="B444" s="493" t="s">
        <v>441</v>
      </c>
      <c r="C444" s="475"/>
      <c r="D444" s="475"/>
      <c r="E444" s="475"/>
      <c r="F444" s="475"/>
      <c r="G444" s="475"/>
      <c r="H444" s="475"/>
      <c r="I444" s="475"/>
      <c r="J444" s="475"/>
      <c r="K444" s="475"/>
      <c r="L444" s="475"/>
      <c r="M444" s="475"/>
      <c r="N444" s="475"/>
      <c r="O444" s="475"/>
      <c r="P444" s="475"/>
      <c r="Q444" s="475"/>
      <c r="R444" s="475"/>
      <c r="S444" s="475"/>
      <c r="T444" s="475"/>
      <c r="U444" s="475"/>
      <c r="V444" s="475"/>
      <c r="W444" s="475"/>
      <c r="X444" s="475"/>
      <c r="Y444" s="475"/>
      <c r="Z444" s="475"/>
      <c r="AA444" s="475"/>
      <c r="AB444" s="475"/>
      <c r="AC444" s="475"/>
      <c r="AD444" s="475"/>
      <c r="AE444" s="475"/>
      <c r="AF444" s="476"/>
      <c r="AG444" s="562"/>
      <c r="AH444" s="563"/>
    </row>
    <row r="445" spans="1:34" ht="28.5" customHeight="1" x14ac:dyDescent="0.15">
      <c r="A445" s="444"/>
      <c r="B445" s="494"/>
      <c r="C445" s="436"/>
      <c r="D445" s="436"/>
      <c r="E445" s="436"/>
      <c r="F445" s="436"/>
      <c r="G445" s="436"/>
      <c r="H445" s="436"/>
      <c r="I445" s="436"/>
      <c r="J445" s="436"/>
      <c r="K445" s="436"/>
      <c r="L445" s="436"/>
      <c r="M445" s="436"/>
      <c r="N445" s="436"/>
      <c r="O445" s="436"/>
      <c r="P445" s="436"/>
      <c r="Q445" s="436"/>
      <c r="R445" s="436"/>
      <c r="S445" s="436"/>
      <c r="T445" s="436"/>
      <c r="U445" s="436"/>
      <c r="V445" s="436"/>
      <c r="W445" s="436"/>
      <c r="X445" s="436"/>
      <c r="Y445" s="436"/>
      <c r="Z445" s="436"/>
      <c r="AA445" s="436"/>
      <c r="AB445" s="436"/>
      <c r="AC445" s="436"/>
      <c r="AD445" s="436"/>
      <c r="AE445" s="436"/>
      <c r="AF445" s="437"/>
      <c r="AG445" s="564"/>
      <c r="AH445" s="565"/>
    </row>
    <row r="446" spans="1:34" ht="15" customHeight="1" x14ac:dyDescent="0.15">
      <c r="A446" s="9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180"/>
      <c r="AH446" s="180"/>
    </row>
    <row r="447" spans="1:34" ht="15" customHeight="1" x14ac:dyDescent="0.15">
      <c r="A447" s="887" t="s">
        <v>970</v>
      </c>
      <c r="B447" s="887"/>
      <c r="C447" s="887"/>
      <c r="D447" s="887"/>
      <c r="E447" s="887"/>
      <c r="F447" s="887"/>
      <c r="G447" s="887"/>
      <c r="H447" s="887"/>
      <c r="I447" s="887"/>
      <c r="J447" s="887"/>
      <c r="K447" s="887"/>
      <c r="L447" s="887"/>
      <c r="M447" s="887"/>
      <c r="N447" s="887"/>
      <c r="O447" s="887"/>
      <c r="P447" s="887"/>
      <c r="Q447" s="887"/>
      <c r="R447" s="887"/>
      <c r="S447" s="887"/>
      <c r="T447" s="887"/>
      <c r="U447" s="887"/>
      <c r="V447" s="887"/>
      <c r="W447" s="887"/>
      <c r="X447" s="887"/>
      <c r="Y447" s="887"/>
      <c r="Z447" s="887"/>
      <c r="AA447" s="887"/>
      <c r="AB447" s="887"/>
      <c r="AC447" s="887"/>
      <c r="AD447" s="887"/>
      <c r="AE447" s="887"/>
      <c r="AF447" s="87"/>
      <c r="AG447" s="180"/>
      <c r="AH447" s="180"/>
    </row>
    <row r="448" spans="1:34" ht="15" customHeight="1" x14ac:dyDescent="0.15">
      <c r="A448" s="442" t="s">
        <v>12</v>
      </c>
      <c r="B448" s="493" t="s">
        <v>589</v>
      </c>
      <c r="C448" s="475"/>
      <c r="D448" s="475"/>
      <c r="E448" s="475"/>
      <c r="F448" s="475"/>
      <c r="G448" s="475"/>
      <c r="H448" s="475"/>
      <c r="I448" s="475"/>
      <c r="J448" s="475"/>
      <c r="K448" s="475"/>
      <c r="L448" s="475"/>
      <c r="M448" s="475"/>
      <c r="N448" s="475"/>
      <c r="O448" s="475"/>
      <c r="P448" s="475"/>
      <c r="Q448" s="475"/>
      <c r="R448" s="475"/>
      <c r="S448" s="475"/>
      <c r="T448" s="475"/>
      <c r="U448" s="475"/>
      <c r="V448" s="475"/>
      <c r="W448" s="475"/>
      <c r="X448" s="475"/>
      <c r="Y448" s="475"/>
      <c r="Z448" s="475"/>
      <c r="AA448" s="475"/>
      <c r="AB448" s="475"/>
      <c r="AC448" s="475"/>
      <c r="AD448" s="475"/>
      <c r="AE448" s="475"/>
      <c r="AF448" s="476"/>
      <c r="AG448" s="562"/>
      <c r="AH448" s="563"/>
    </row>
    <row r="449" spans="1:34" ht="15" customHeight="1" x14ac:dyDescent="0.15">
      <c r="A449" s="443"/>
      <c r="B449" s="517"/>
      <c r="C449" s="477"/>
      <c r="D449" s="477"/>
      <c r="E449" s="477"/>
      <c r="F449" s="477"/>
      <c r="G449" s="477"/>
      <c r="H449" s="477"/>
      <c r="I449" s="477"/>
      <c r="J449" s="477"/>
      <c r="K449" s="477"/>
      <c r="L449" s="477"/>
      <c r="M449" s="477"/>
      <c r="N449" s="477"/>
      <c r="O449" s="477"/>
      <c r="P449" s="477"/>
      <c r="Q449" s="477"/>
      <c r="R449" s="477"/>
      <c r="S449" s="477"/>
      <c r="T449" s="477"/>
      <c r="U449" s="477"/>
      <c r="V449" s="477"/>
      <c r="W449" s="477"/>
      <c r="X449" s="477"/>
      <c r="Y449" s="477"/>
      <c r="Z449" s="477"/>
      <c r="AA449" s="477"/>
      <c r="AB449" s="477"/>
      <c r="AC449" s="477"/>
      <c r="AD449" s="477"/>
      <c r="AE449" s="477"/>
      <c r="AF449" s="478"/>
      <c r="AG449" s="885"/>
      <c r="AH449" s="886"/>
    </row>
    <row r="450" spans="1:34" ht="15" customHeight="1" x14ac:dyDescent="0.15">
      <c r="A450" s="443"/>
      <c r="B450" s="517"/>
      <c r="C450" s="477"/>
      <c r="D450" s="477"/>
      <c r="E450" s="477"/>
      <c r="F450" s="477"/>
      <c r="G450" s="477"/>
      <c r="H450" s="477"/>
      <c r="I450" s="477"/>
      <c r="J450" s="477"/>
      <c r="K450" s="477"/>
      <c r="L450" s="477"/>
      <c r="M450" s="477"/>
      <c r="N450" s="477"/>
      <c r="O450" s="477"/>
      <c r="P450" s="477"/>
      <c r="Q450" s="477"/>
      <c r="R450" s="477"/>
      <c r="S450" s="477"/>
      <c r="T450" s="477"/>
      <c r="U450" s="477"/>
      <c r="V450" s="477"/>
      <c r="W450" s="477"/>
      <c r="X450" s="477"/>
      <c r="Y450" s="477"/>
      <c r="Z450" s="477"/>
      <c r="AA450" s="477"/>
      <c r="AB450" s="477"/>
      <c r="AC450" s="477"/>
      <c r="AD450" s="477"/>
      <c r="AE450" s="477"/>
      <c r="AF450" s="478"/>
      <c r="AG450" s="885"/>
      <c r="AH450" s="886"/>
    </row>
    <row r="451" spans="1:34" ht="15" customHeight="1" x14ac:dyDescent="0.15">
      <c r="A451" s="443"/>
      <c r="B451" s="517"/>
      <c r="C451" s="477"/>
      <c r="D451" s="477"/>
      <c r="E451" s="477"/>
      <c r="F451" s="477"/>
      <c r="G451" s="477"/>
      <c r="H451" s="477"/>
      <c r="I451" s="477"/>
      <c r="J451" s="477"/>
      <c r="K451" s="477"/>
      <c r="L451" s="477"/>
      <c r="M451" s="477"/>
      <c r="N451" s="477"/>
      <c r="O451" s="477"/>
      <c r="P451" s="477"/>
      <c r="Q451" s="477"/>
      <c r="R451" s="477"/>
      <c r="S451" s="477"/>
      <c r="T451" s="477"/>
      <c r="U451" s="477"/>
      <c r="V451" s="477"/>
      <c r="W451" s="477"/>
      <c r="X451" s="477"/>
      <c r="Y451" s="477"/>
      <c r="Z451" s="477"/>
      <c r="AA451" s="477"/>
      <c r="AB451" s="477"/>
      <c r="AC451" s="477"/>
      <c r="AD451" s="477"/>
      <c r="AE451" s="477"/>
      <c r="AF451" s="478"/>
      <c r="AG451" s="885"/>
      <c r="AH451" s="886"/>
    </row>
    <row r="452" spans="1:34" ht="15" customHeight="1" x14ac:dyDescent="0.15">
      <c r="A452" s="444"/>
      <c r="B452" s="494"/>
      <c r="C452" s="436"/>
      <c r="D452" s="436"/>
      <c r="E452" s="436"/>
      <c r="F452" s="436"/>
      <c r="G452" s="436"/>
      <c r="H452" s="436"/>
      <c r="I452" s="436"/>
      <c r="J452" s="436"/>
      <c r="K452" s="436"/>
      <c r="L452" s="436"/>
      <c r="M452" s="436"/>
      <c r="N452" s="436"/>
      <c r="O452" s="436"/>
      <c r="P452" s="436"/>
      <c r="Q452" s="436"/>
      <c r="R452" s="436"/>
      <c r="S452" s="436"/>
      <c r="T452" s="436"/>
      <c r="U452" s="436"/>
      <c r="V452" s="436"/>
      <c r="W452" s="436"/>
      <c r="X452" s="436"/>
      <c r="Y452" s="436"/>
      <c r="Z452" s="436"/>
      <c r="AA452" s="436"/>
      <c r="AB452" s="436"/>
      <c r="AC452" s="436"/>
      <c r="AD452" s="436"/>
      <c r="AE452" s="436"/>
      <c r="AF452" s="437"/>
      <c r="AG452" s="564"/>
      <c r="AH452" s="565"/>
    </row>
    <row r="453" spans="1:34" ht="15" customHeight="1" x14ac:dyDescent="0.15">
      <c r="A453" s="442"/>
      <c r="B453" s="498" t="s">
        <v>588</v>
      </c>
      <c r="C453" s="503"/>
      <c r="D453" s="621" t="s">
        <v>590</v>
      </c>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22"/>
      <c r="AG453" s="562"/>
      <c r="AH453" s="563"/>
    </row>
    <row r="454" spans="1:34" ht="15" customHeight="1" x14ac:dyDescent="0.15">
      <c r="A454" s="443"/>
      <c r="B454" s="626"/>
      <c r="C454" s="628"/>
      <c r="D454" s="982"/>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983"/>
      <c r="AG454" s="885"/>
      <c r="AH454" s="886"/>
    </row>
    <row r="455" spans="1:34" ht="15" customHeight="1" x14ac:dyDescent="0.15">
      <c r="A455" s="443"/>
      <c r="B455" s="500"/>
      <c r="C455" s="506"/>
      <c r="D455" s="623"/>
      <c r="E455" s="624"/>
      <c r="F455" s="624"/>
      <c r="G455" s="624"/>
      <c r="H455" s="624"/>
      <c r="I455" s="624"/>
      <c r="J455" s="624"/>
      <c r="K455" s="624"/>
      <c r="L455" s="624"/>
      <c r="M455" s="624"/>
      <c r="N455" s="624"/>
      <c r="O455" s="624"/>
      <c r="P455" s="624"/>
      <c r="Q455" s="624"/>
      <c r="R455" s="624"/>
      <c r="S455" s="624"/>
      <c r="T455" s="624"/>
      <c r="U455" s="624"/>
      <c r="V455" s="624"/>
      <c r="W455" s="624"/>
      <c r="X455" s="624"/>
      <c r="Y455" s="624"/>
      <c r="Z455" s="624"/>
      <c r="AA455" s="624"/>
      <c r="AB455" s="624"/>
      <c r="AC455" s="624"/>
      <c r="AD455" s="624"/>
      <c r="AE455" s="624"/>
      <c r="AF455" s="625"/>
      <c r="AG455" s="564"/>
      <c r="AH455" s="565"/>
    </row>
    <row r="456" spans="1:34" ht="15" customHeight="1" x14ac:dyDescent="0.15">
      <c r="A456" s="443"/>
      <c r="B456" s="498" t="s">
        <v>211</v>
      </c>
      <c r="C456" s="503"/>
      <c r="D456" s="621" t="s">
        <v>591</v>
      </c>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22"/>
      <c r="AG456" s="562"/>
      <c r="AH456" s="563"/>
    </row>
    <row r="457" spans="1:34" ht="15" customHeight="1" x14ac:dyDescent="0.15">
      <c r="A457" s="443"/>
      <c r="B457" s="626"/>
      <c r="C457" s="628"/>
      <c r="D457" s="982"/>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983"/>
      <c r="AG457" s="885"/>
      <c r="AH457" s="886"/>
    </row>
    <row r="458" spans="1:34" ht="15" customHeight="1" x14ac:dyDescent="0.15">
      <c r="A458" s="444"/>
      <c r="B458" s="500"/>
      <c r="C458" s="506"/>
      <c r="D458" s="623"/>
      <c r="E458" s="624"/>
      <c r="F458" s="624"/>
      <c r="G458" s="624"/>
      <c r="H458" s="624"/>
      <c r="I458" s="624"/>
      <c r="J458" s="624"/>
      <c r="K458" s="624"/>
      <c r="L458" s="624"/>
      <c r="M458" s="624"/>
      <c r="N458" s="624"/>
      <c r="O458" s="624"/>
      <c r="P458" s="624"/>
      <c r="Q458" s="624"/>
      <c r="R458" s="624"/>
      <c r="S458" s="624"/>
      <c r="T458" s="624"/>
      <c r="U458" s="624"/>
      <c r="V458" s="624"/>
      <c r="W458" s="624"/>
      <c r="X458" s="624"/>
      <c r="Y458" s="624"/>
      <c r="Z458" s="624"/>
      <c r="AA458" s="624"/>
      <c r="AB458" s="624"/>
      <c r="AC458" s="624"/>
      <c r="AD458" s="624"/>
      <c r="AE458" s="624"/>
      <c r="AF458" s="625"/>
      <c r="AG458" s="564"/>
      <c r="AH458" s="565"/>
    </row>
    <row r="459" spans="1:34" ht="15" customHeight="1" x14ac:dyDescent="0.15">
      <c r="A459" s="442" t="s">
        <v>34</v>
      </c>
      <c r="B459" s="493" t="s">
        <v>614</v>
      </c>
      <c r="C459" s="475"/>
      <c r="D459" s="475"/>
      <c r="E459" s="475"/>
      <c r="F459" s="475"/>
      <c r="G459" s="475"/>
      <c r="H459" s="475"/>
      <c r="I459" s="475"/>
      <c r="J459" s="475"/>
      <c r="K459" s="475"/>
      <c r="L459" s="475"/>
      <c r="M459" s="475"/>
      <c r="N459" s="475"/>
      <c r="O459" s="475"/>
      <c r="P459" s="475"/>
      <c r="Q459" s="475"/>
      <c r="R459" s="475"/>
      <c r="S459" s="475"/>
      <c r="T459" s="475"/>
      <c r="U459" s="475"/>
      <c r="V459" s="475"/>
      <c r="W459" s="475"/>
      <c r="X459" s="475"/>
      <c r="Y459" s="475"/>
      <c r="Z459" s="475"/>
      <c r="AA459" s="475"/>
      <c r="AB459" s="475"/>
      <c r="AC459" s="475"/>
      <c r="AD459" s="475"/>
      <c r="AE459" s="475"/>
      <c r="AF459" s="476"/>
      <c r="AG459" s="457"/>
      <c r="AH459" s="458"/>
    </row>
    <row r="460" spans="1:34" ht="15" customHeight="1" x14ac:dyDescent="0.15">
      <c r="A460" s="443"/>
      <c r="B460" s="517"/>
      <c r="C460" s="477"/>
      <c r="D460" s="477"/>
      <c r="E460" s="477"/>
      <c r="F460" s="477"/>
      <c r="G460" s="477"/>
      <c r="H460" s="477"/>
      <c r="I460" s="477"/>
      <c r="J460" s="477"/>
      <c r="K460" s="477"/>
      <c r="L460" s="477"/>
      <c r="M460" s="477"/>
      <c r="N460" s="477"/>
      <c r="O460" s="477"/>
      <c r="P460" s="477"/>
      <c r="Q460" s="477"/>
      <c r="R460" s="477"/>
      <c r="S460" s="477"/>
      <c r="T460" s="477"/>
      <c r="U460" s="477"/>
      <c r="V460" s="477"/>
      <c r="W460" s="477"/>
      <c r="X460" s="477"/>
      <c r="Y460" s="477"/>
      <c r="Z460" s="477"/>
      <c r="AA460" s="477"/>
      <c r="AB460" s="477"/>
      <c r="AC460" s="477"/>
      <c r="AD460" s="477"/>
      <c r="AE460" s="477"/>
      <c r="AF460" s="478"/>
      <c r="AG460" s="542"/>
      <c r="AH460" s="543"/>
    </row>
    <row r="461" spans="1:34" ht="15" customHeight="1" x14ac:dyDescent="0.15">
      <c r="A461" s="443"/>
      <c r="B461" s="494"/>
      <c r="C461" s="436"/>
      <c r="D461" s="436"/>
      <c r="E461" s="436"/>
      <c r="F461" s="436"/>
      <c r="G461" s="436"/>
      <c r="H461" s="436"/>
      <c r="I461" s="436"/>
      <c r="J461" s="436"/>
      <c r="K461" s="436"/>
      <c r="L461" s="436"/>
      <c r="M461" s="436"/>
      <c r="N461" s="436"/>
      <c r="O461" s="436"/>
      <c r="P461" s="436"/>
      <c r="Q461" s="436"/>
      <c r="R461" s="436"/>
      <c r="S461" s="436"/>
      <c r="T461" s="436"/>
      <c r="U461" s="436"/>
      <c r="V461" s="436"/>
      <c r="W461" s="436"/>
      <c r="X461" s="436"/>
      <c r="Y461" s="436"/>
      <c r="Z461" s="436"/>
      <c r="AA461" s="436"/>
      <c r="AB461" s="436"/>
      <c r="AC461" s="436"/>
      <c r="AD461" s="436"/>
      <c r="AE461" s="436"/>
      <c r="AF461" s="437"/>
      <c r="AG461" s="459"/>
      <c r="AH461" s="460"/>
    </row>
    <row r="462" spans="1:34" ht="15" customHeight="1" x14ac:dyDescent="0.15">
      <c r="A462" s="442" t="s">
        <v>14</v>
      </c>
      <c r="B462" s="493" t="s">
        <v>615</v>
      </c>
      <c r="C462" s="475"/>
      <c r="D462" s="475"/>
      <c r="E462" s="475"/>
      <c r="F462" s="475"/>
      <c r="G462" s="475"/>
      <c r="H462" s="475"/>
      <c r="I462" s="475"/>
      <c r="J462" s="475"/>
      <c r="K462" s="475"/>
      <c r="L462" s="475"/>
      <c r="M462" s="475"/>
      <c r="N462" s="475"/>
      <c r="O462" s="475"/>
      <c r="P462" s="475"/>
      <c r="Q462" s="475"/>
      <c r="R462" s="475"/>
      <c r="S462" s="475"/>
      <c r="T462" s="475"/>
      <c r="U462" s="475"/>
      <c r="V462" s="475"/>
      <c r="W462" s="475"/>
      <c r="X462" s="475"/>
      <c r="Y462" s="475"/>
      <c r="Z462" s="475"/>
      <c r="AA462" s="475"/>
      <c r="AB462" s="475"/>
      <c r="AC462" s="475"/>
      <c r="AD462" s="475"/>
      <c r="AE462" s="475"/>
      <c r="AF462" s="476"/>
      <c r="AG462" s="562"/>
      <c r="AH462" s="563"/>
    </row>
    <row r="463" spans="1:34" ht="15" customHeight="1" x14ac:dyDescent="0.15">
      <c r="A463" s="443"/>
      <c r="B463" s="517"/>
      <c r="C463" s="477"/>
      <c r="D463" s="477"/>
      <c r="E463" s="477"/>
      <c r="F463" s="477"/>
      <c r="G463" s="477"/>
      <c r="H463" s="477"/>
      <c r="I463" s="477"/>
      <c r="J463" s="477"/>
      <c r="K463" s="477"/>
      <c r="L463" s="477"/>
      <c r="M463" s="477"/>
      <c r="N463" s="477"/>
      <c r="O463" s="477"/>
      <c r="P463" s="477"/>
      <c r="Q463" s="477"/>
      <c r="R463" s="477"/>
      <c r="S463" s="477"/>
      <c r="T463" s="477"/>
      <c r="U463" s="477"/>
      <c r="V463" s="477"/>
      <c r="W463" s="477"/>
      <c r="X463" s="477"/>
      <c r="Y463" s="477"/>
      <c r="Z463" s="477"/>
      <c r="AA463" s="477"/>
      <c r="AB463" s="477"/>
      <c r="AC463" s="477"/>
      <c r="AD463" s="477"/>
      <c r="AE463" s="477"/>
      <c r="AF463" s="478"/>
      <c r="AG463" s="885"/>
      <c r="AH463" s="886"/>
    </row>
    <row r="464" spans="1:34" ht="15" customHeight="1" x14ac:dyDescent="0.15">
      <c r="A464" s="444"/>
      <c r="B464" s="494"/>
      <c r="C464" s="436"/>
      <c r="D464" s="436"/>
      <c r="E464" s="436"/>
      <c r="F464" s="436"/>
      <c r="G464" s="436"/>
      <c r="H464" s="436"/>
      <c r="I464" s="436"/>
      <c r="J464" s="436"/>
      <c r="K464" s="436"/>
      <c r="L464" s="436"/>
      <c r="M464" s="436"/>
      <c r="N464" s="436"/>
      <c r="O464" s="436"/>
      <c r="P464" s="436"/>
      <c r="Q464" s="436"/>
      <c r="R464" s="436"/>
      <c r="S464" s="436"/>
      <c r="T464" s="436"/>
      <c r="U464" s="436"/>
      <c r="V464" s="436"/>
      <c r="W464" s="436"/>
      <c r="X464" s="436"/>
      <c r="Y464" s="436"/>
      <c r="Z464" s="436"/>
      <c r="AA464" s="436"/>
      <c r="AB464" s="436"/>
      <c r="AC464" s="436"/>
      <c r="AD464" s="436"/>
      <c r="AE464" s="436"/>
      <c r="AF464" s="437"/>
      <c r="AG464" s="564"/>
      <c r="AH464" s="565"/>
    </row>
    <row r="465" spans="1:34" ht="15" customHeight="1" x14ac:dyDescent="0.15">
      <c r="A465" s="442" t="s">
        <v>15</v>
      </c>
      <c r="B465" s="493" t="s">
        <v>587</v>
      </c>
      <c r="C465" s="475"/>
      <c r="D465" s="475"/>
      <c r="E465" s="475"/>
      <c r="F465" s="475"/>
      <c r="G465" s="475"/>
      <c r="H465" s="475"/>
      <c r="I465" s="475"/>
      <c r="J465" s="475"/>
      <c r="K465" s="475"/>
      <c r="L465" s="475"/>
      <c r="M465" s="475"/>
      <c r="N465" s="475"/>
      <c r="O465" s="475"/>
      <c r="P465" s="475"/>
      <c r="Q465" s="475"/>
      <c r="R465" s="475"/>
      <c r="S465" s="475"/>
      <c r="T465" s="475"/>
      <c r="U465" s="475"/>
      <c r="V465" s="475"/>
      <c r="W465" s="475"/>
      <c r="X465" s="475"/>
      <c r="Y465" s="475"/>
      <c r="Z465" s="475"/>
      <c r="AA465" s="475"/>
      <c r="AB465" s="475"/>
      <c r="AC465" s="475"/>
      <c r="AD465" s="475"/>
      <c r="AE465" s="475"/>
      <c r="AF465" s="476"/>
      <c r="AG465" s="562"/>
      <c r="AH465" s="563"/>
    </row>
    <row r="466" spans="1:34" ht="15" customHeight="1" x14ac:dyDescent="0.15">
      <c r="A466" s="444"/>
      <c r="B466" s="494"/>
      <c r="C466" s="436"/>
      <c r="D466" s="436"/>
      <c r="E466" s="436"/>
      <c r="F466" s="436"/>
      <c r="G466" s="436"/>
      <c r="H466" s="436"/>
      <c r="I466" s="436"/>
      <c r="J466" s="436"/>
      <c r="K466" s="436"/>
      <c r="L466" s="436"/>
      <c r="M466" s="436"/>
      <c r="N466" s="436"/>
      <c r="O466" s="436"/>
      <c r="P466" s="436"/>
      <c r="Q466" s="436"/>
      <c r="R466" s="436"/>
      <c r="S466" s="436"/>
      <c r="T466" s="436"/>
      <c r="U466" s="436"/>
      <c r="V466" s="436"/>
      <c r="W466" s="436"/>
      <c r="X466" s="436"/>
      <c r="Y466" s="436"/>
      <c r="Z466" s="436"/>
      <c r="AA466" s="436"/>
      <c r="AB466" s="436"/>
      <c r="AC466" s="436"/>
      <c r="AD466" s="436"/>
      <c r="AE466" s="436"/>
      <c r="AF466" s="437"/>
      <c r="AG466" s="564"/>
      <c r="AH466" s="565"/>
    </row>
    <row r="467" spans="1:34" ht="15" customHeight="1" x14ac:dyDescent="0.15">
      <c r="A467" s="4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105"/>
      <c r="AH467" s="105"/>
    </row>
    <row r="468" spans="1:34" ht="15" customHeight="1" x14ac:dyDescent="0.15">
      <c r="A468" s="98" t="s">
        <v>442</v>
      </c>
      <c r="B468" s="83"/>
      <c r="C468" s="231"/>
      <c r="D468" s="83"/>
      <c r="E468" s="83"/>
      <c r="F468" s="83"/>
      <c r="G468" s="83"/>
      <c r="H468" s="83"/>
      <c r="I468" s="83"/>
      <c r="J468" s="83"/>
      <c r="K468" s="83"/>
      <c r="L468" s="83"/>
      <c r="M468" s="83"/>
      <c r="N468" s="83"/>
      <c r="O468" s="83"/>
      <c r="P468" s="83"/>
      <c r="Q468" s="83"/>
      <c r="R468" s="83"/>
      <c r="S468" s="83"/>
      <c r="T468" s="83"/>
      <c r="U468" s="83"/>
      <c r="V468" s="83"/>
      <c r="W468" s="83"/>
      <c r="X468" s="83"/>
      <c r="Y468" s="83"/>
      <c r="Z468" s="83"/>
      <c r="AA468" s="83"/>
      <c r="AB468" s="83"/>
      <c r="AC468" s="83"/>
      <c r="AD468" s="83"/>
      <c r="AE468" s="83"/>
      <c r="AF468" s="83"/>
      <c r="AG468" s="106"/>
      <c r="AH468" s="106"/>
    </row>
    <row r="469" spans="1:34" ht="15" customHeight="1" x14ac:dyDescent="0.15">
      <c r="A469" s="442" t="s">
        <v>33</v>
      </c>
      <c r="B469" s="654" t="s">
        <v>328</v>
      </c>
      <c r="C469" s="654"/>
      <c r="D469" s="654"/>
      <c r="E469" s="654"/>
      <c r="F469" s="654"/>
      <c r="G469" s="654"/>
      <c r="H469" s="654"/>
      <c r="I469" s="654"/>
      <c r="J469" s="654"/>
      <c r="K469" s="654"/>
      <c r="L469" s="654"/>
      <c r="M469" s="654"/>
      <c r="N469" s="654"/>
      <c r="O469" s="654"/>
      <c r="P469" s="654"/>
      <c r="Q469" s="654"/>
      <c r="R469" s="654"/>
      <c r="S469" s="654"/>
      <c r="T469" s="654"/>
      <c r="U469" s="654"/>
      <c r="V469" s="654"/>
      <c r="W469" s="654"/>
      <c r="X469" s="654"/>
      <c r="Y469" s="654"/>
      <c r="Z469" s="654"/>
      <c r="AA469" s="654"/>
      <c r="AB469" s="654"/>
      <c r="AC469" s="654"/>
      <c r="AD469" s="654"/>
      <c r="AE469" s="654"/>
      <c r="AF469" s="654"/>
      <c r="AG469" s="656"/>
      <c r="AH469" s="657"/>
    </row>
    <row r="470" spans="1:34" ht="15" customHeight="1" x14ac:dyDescent="0.15">
      <c r="A470" s="444"/>
      <c r="B470" s="654"/>
      <c r="C470" s="654"/>
      <c r="D470" s="654"/>
      <c r="E470" s="654"/>
      <c r="F470" s="654"/>
      <c r="G470" s="654"/>
      <c r="H470" s="654"/>
      <c r="I470" s="654"/>
      <c r="J470" s="654"/>
      <c r="K470" s="654"/>
      <c r="L470" s="654"/>
      <c r="M470" s="654"/>
      <c r="N470" s="654"/>
      <c r="O470" s="654"/>
      <c r="P470" s="654"/>
      <c r="Q470" s="654"/>
      <c r="R470" s="654"/>
      <c r="S470" s="654"/>
      <c r="T470" s="654"/>
      <c r="U470" s="654"/>
      <c r="V470" s="654"/>
      <c r="W470" s="654"/>
      <c r="X470" s="654"/>
      <c r="Y470" s="654"/>
      <c r="Z470" s="654"/>
      <c r="AA470" s="654"/>
      <c r="AB470" s="654"/>
      <c r="AC470" s="654"/>
      <c r="AD470" s="654"/>
      <c r="AE470" s="654"/>
      <c r="AF470" s="654"/>
      <c r="AG470" s="657"/>
      <c r="AH470" s="657"/>
    </row>
    <row r="471" spans="1:34" ht="15" customHeight="1" x14ac:dyDescent="0.15">
      <c r="A471" s="42"/>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89"/>
      <c r="AH471" s="89"/>
    </row>
    <row r="472" spans="1:34" ht="15" customHeight="1" x14ac:dyDescent="0.15">
      <c r="A472" s="98" t="s">
        <v>443</v>
      </c>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99"/>
      <c r="AH472" s="99"/>
    </row>
    <row r="473" spans="1:34" ht="15" customHeight="1" x14ac:dyDescent="0.15">
      <c r="A473" s="442" t="s">
        <v>33</v>
      </c>
      <c r="B473" s="493" t="s">
        <v>596</v>
      </c>
      <c r="C473" s="475"/>
      <c r="D473" s="475"/>
      <c r="E473" s="475"/>
      <c r="F473" s="475"/>
      <c r="G473" s="475"/>
      <c r="H473" s="475"/>
      <c r="I473" s="475"/>
      <c r="J473" s="475"/>
      <c r="K473" s="475"/>
      <c r="L473" s="475"/>
      <c r="M473" s="475"/>
      <c r="N473" s="475"/>
      <c r="O473" s="475"/>
      <c r="P473" s="475"/>
      <c r="Q473" s="475"/>
      <c r="R473" s="475"/>
      <c r="S473" s="475"/>
      <c r="T473" s="475"/>
      <c r="U473" s="475"/>
      <c r="V473" s="475"/>
      <c r="W473" s="475"/>
      <c r="X473" s="475"/>
      <c r="Y473" s="475"/>
      <c r="Z473" s="475"/>
      <c r="AA473" s="475"/>
      <c r="AB473" s="475"/>
      <c r="AC473" s="475"/>
      <c r="AD473" s="475"/>
      <c r="AE473" s="475"/>
      <c r="AF473" s="476"/>
      <c r="AG473" s="524"/>
      <c r="AH473" s="458"/>
    </row>
    <row r="474" spans="1:34" ht="15" customHeight="1" x14ac:dyDescent="0.15">
      <c r="A474" s="444"/>
      <c r="B474" s="494"/>
      <c r="C474" s="436"/>
      <c r="D474" s="436"/>
      <c r="E474" s="436"/>
      <c r="F474" s="436"/>
      <c r="G474" s="436"/>
      <c r="H474" s="436"/>
      <c r="I474" s="436"/>
      <c r="J474" s="436"/>
      <c r="K474" s="436"/>
      <c r="L474" s="436"/>
      <c r="M474" s="436"/>
      <c r="N474" s="436"/>
      <c r="O474" s="436"/>
      <c r="P474" s="436"/>
      <c r="Q474" s="436"/>
      <c r="R474" s="436"/>
      <c r="S474" s="436"/>
      <c r="T474" s="436"/>
      <c r="U474" s="436"/>
      <c r="V474" s="436"/>
      <c r="W474" s="436"/>
      <c r="X474" s="436"/>
      <c r="Y474" s="436"/>
      <c r="Z474" s="436"/>
      <c r="AA474" s="436"/>
      <c r="AB474" s="436"/>
      <c r="AC474" s="436"/>
      <c r="AD474" s="436"/>
      <c r="AE474" s="436"/>
      <c r="AF474" s="437"/>
      <c r="AG474" s="459"/>
      <c r="AH474" s="460"/>
    </row>
    <row r="475" spans="1:34" ht="15" customHeight="1" x14ac:dyDescent="0.15">
      <c r="A475" s="442"/>
      <c r="B475" s="498" t="s">
        <v>554</v>
      </c>
      <c r="C475" s="503"/>
      <c r="D475" s="449" t="s">
        <v>592</v>
      </c>
      <c r="E475" s="450"/>
      <c r="F475" s="450"/>
      <c r="G475" s="450"/>
      <c r="H475" s="450"/>
      <c r="I475" s="450"/>
      <c r="J475" s="450"/>
      <c r="K475" s="450"/>
      <c r="L475" s="450"/>
      <c r="M475" s="450"/>
      <c r="N475" s="450"/>
      <c r="O475" s="450"/>
      <c r="P475" s="450"/>
      <c r="Q475" s="450"/>
      <c r="R475" s="450"/>
      <c r="S475" s="450"/>
      <c r="T475" s="450"/>
      <c r="U475" s="450"/>
      <c r="V475" s="450"/>
      <c r="W475" s="450"/>
      <c r="X475" s="450"/>
      <c r="Y475" s="450"/>
      <c r="Z475" s="450"/>
      <c r="AA475" s="450"/>
      <c r="AB475" s="450"/>
      <c r="AC475" s="450"/>
      <c r="AD475" s="450"/>
      <c r="AE475" s="450"/>
      <c r="AF475" s="484"/>
      <c r="AG475" s="457"/>
      <c r="AH475" s="458"/>
    </row>
    <row r="476" spans="1:34" ht="15" customHeight="1" x14ac:dyDescent="0.15">
      <c r="A476" s="443"/>
      <c r="B476" s="500"/>
      <c r="C476" s="506"/>
      <c r="D476" s="453"/>
      <c r="E476" s="454"/>
      <c r="F476" s="454"/>
      <c r="G476" s="454"/>
      <c r="H476" s="454"/>
      <c r="I476" s="454"/>
      <c r="J476" s="454"/>
      <c r="K476" s="454"/>
      <c r="L476" s="454"/>
      <c r="M476" s="454"/>
      <c r="N476" s="454"/>
      <c r="O476" s="454"/>
      <c r="P476" s="454"/>
      <c r="Q476" s="454"/>
      <c r="R476" s="454"/>
      <c r="S476" s="454"/>
      <c r="T476" s="454"/>
      <c r="U476" s="454"/>
      <c r="V476" s="454"/>
      <c r="W476" s="454"/>
      <c r="X476" s="454"/>
      <c r="Y476" s="454"/>
      <c r="Z476" s="454"/>
      <c r="AA476" s="454"/>
      <c r="AB476" s="454"/>
      <c r="AC476" s="454"/>
      <c r="AD476" s="454"/>
      <c r="AE476" s="454"/>
      <c r="AF476" s="485"/>
      <c r="AG476" s="459"/>
      <c r="AH476" s="460"/>
    </row>
    <row r="477" spans="1:34" ht="15" customHeight="1" x14ac:dyDescent="0.15">
      <c r="A477" s="443"/>
      <c r="B477" s="498" t="s">
        <v>211</v>
      </c>
      <c r="C477" s="503"/>
      <c r="D477" s="449" t="s">
        <v>593</v>
      </c>
      <c r="E477" s="450"/>
      <c r="F477" s="450"/>
      <c r="G477" s="450"/>
      <c r="H477" s="450"/>
      <c r="I477" s="450"/>
      <c r="J477" s="450"/>
      <c r="K477" s="450"/>
      <c r="L477" s="450"/>
      <c r="M477" s="450"/>
      <c r="N477" s="450"/>
      <c r="O477" s="450"/>
      <c r="P477" s="450"/>
      <c r="Q477" s="450"/>
      <c r="R477" s="450"/>
      <c r="S477" s="450"/>
      <c r="T477" s="450"/>
      <c r="U477" s="450"/>
      <c r="V477" s="450"/>
      <c r="W477" s="450"/>
      <c r="X477" s="450"/>
      <c r="Y477" s="450"/>
      <c r="Z477" s="450"/>
      <c r="AA477" s="450"/>
      <c r="AB477" s="450"/>
      <c r="AC477" s="450"/>
      <c r="AD477" s="450"/>
      <c r="AE477" s="450"/>
      <c r="AF477" s="484"/>
      <c r="AG477" s="457"/>
      <c r="AH477" s="458"/>
    </row>
    <row r="478" spans="1:34" ht="15" customHeight="1" x14ac:dyDescent="0.15">
      <c r="A478" s="443"/>
      <c r="B478" s="500"/>
      <c r="C478" s="506"/>
      <c r="D478" s="453"/>
      <c r="E478" s="454"/>
      <c r="F478" s="454"/>
      <c r="G478" s="454"/>
      <c r="H478" s="454"/>
      <c r="I478" s="454"/>
      <c r="J478" s="454"/>
      <c r="K478" s="454"/>
      <c r="L478" s="454"/>
      <c r="M478" s="454"/>
      <c r="N478" s="454"/>
      <c r="O478" s="454"/>
      <c r="P478" s="454"/>
      <c r="Q478" s="454"/>
      <c r="R478" s="454"/>
      <c r="S478" s="454"/>
      <c r="T478" s="454"/>
      <c r="U478" s="454"/>
      <c r="V478" s="454"/>
      <c r="W478" s="454"/>
      <c r="X478" s="454"/>
      <c r="Y478" s="454"/>
      <c r="Z478" s="454"/>
      <c r="AA478" s="454"/>
      <c r="AB478" s="454"/>
      <c r="AC478" s="454"/>
      <c r="AD478" s="454"/>
      <c r="AE478" s="454"/>
      <c r="AF478" s="485"/>
      <c r="AG478" s="459"/>
      <c r="AH478" s="460"/>
    </row>
    <row r="479" spans="1:34" ht="15" customHeight="1" x14ac:dyDescent="0.15">
      <c r="A479" s="443"/>
      <c r="B479" s="498" t="s">
        <v>565</v>
      </c>
      <c r="C479" s="503"/>
      <c r="D479" s="449" t="s">
        <v>595</v>
      </c>
      <c r="E479" s="450"/>
      <c r="F479" s="450"/>
      <c r="G479" s="450"/>
      <c r="H479" s="450"/>
      <c r="I479" s="450"/>
      <c r="J479" s="450"/>
      <c r="K479" s="450"/>
      <c r="L479" s="450"/>
      <c r="M479" s="450"/>
      <c r="N479" s="450"/>
      <c r="O479" s="450"/>
      <c r="P479" s="450"/>
      <c r="Q479" s="450"/>
      <c r="R479" s="450"/>
      <c r="S479" s="450"/>
      <c r="T479" s="450"/>
      <c r="U479" s="450"/>
      <c r="V479" s="450"/>
      <c r="W479" s="450"/>
      <c r="X479" s="450"/>
      <c r="Y479" s="450"/>
      <c r="Z479" s="450"/>
      <c r="AA479" s="450"/>
      <c r="AB479" s="450"/>
      <c r="AC479" s="450"/>
      <c r="AD479" s="450"/>
      <c r="AE479" s="450"/>
      <c r="AF479" s="484"/>
      <c r="AG479" s="457"/>
      <c r="AH479" s="458"/>
    </row>
    <row r="480" spans="1:34" ht="15" customHeight="1" x14ac:dyDescent="0.15">
      <c r="A480" s="443"/>
      <c r="B480" s="500"/>
      <c r="C480" s="506"/>
      <c r="D480" s="453"/>
      <c r="E480" s="454"/>
      <c r="F480" s="454"/>
      <c r="G480" s="454"/>
      <c r="H480" s="454"/>
      <c r="I480" s="454"/>
      <c r="J480" s="454"/>
      <c r="K480" s="454"/>
      <c r="L480" s="454"/>
      <c r="M480" s="454"/>
      <c r="N480" s="454"/>
      <c r="O480" s="454"/>
      <c r="P480" s="454"/>
      <c r="Q480" s="454"/>
      <c r="R480" s="454"/>
      <c r="S480" s="454"/>
      <c r="T480" s="454"/>
      <c r="U480" s="454"/>
      <c r="V480" s="454"/>
      <c r="W480" s="454"/>
      <c r="X480" s="454"/>
      <c r="Y480" s="454"/>
      <c r="Z480" s="454"/>
      <c r="AA480" s="454"/>
      <c r="AB480" s="454"/>
      <c r="AC480" s="454"/>
      <c r="AD480" s="454"/>
      <c r="AE480" s="454"/>
      <c r="AF480" s="485"/>
      <c r="AG480" s="459"/>
      <c r="AH480" s="460"/>
    </row>
    <row r="481" spans="1:34" ht="15" customHeight="1" x14ac:dyDescent="0.15">
      <c r="A481" s="443"/>
      <c r="B481" s="498" t="s">
        <v>594</v>
      </c>
      <c r="C481" s="503"/>
      <c r="D481" s="449" t="s">
        <v>597</v>
      </c>
      <c r="E481" s="450"/>
      <c r="F481" s="450"/>
      <c r="G481" s="450"/>
      <c r="H481" s="450"/>
      <c r="I481" s="450"/>
      <c r="J481" s="450"/>
      <c r="K481" s="450"/>
      <c r="L481" s="450"/>
      <c r="M481" s="450"/>
      <c r="N481" s="450"/>
      <c r="O481" s="450"/>
      <c r="P481" s="450"/>
      <c r="Q481" s="450"/>
      <c r="R481" s="450"/>
      <c r="S481" s="450"/>
      <c r="T481" s="450"/>
      <c r="U481" s="450"/>
      <c r="V481" s="450"/>
      <c r="W481" s="450"/>
      <c r="X481" s="450"/>
      <c r="Y481" s="450"/>
      <c r="Z481" s="450"/>
      <c r="AA481" s="450"/>
      <c r="AB481" s="450"/>
      <c r="AC481" s="450"/>
      <c r="AD481" s="450"/>
      <c r="AE481" s="450"/>
      <c r="AF481" s="484"/>
      <c r="AG481" s="457"/>
      <c r="AH481" s="458"/>
    </row>
    <row r="482" spans="1:34" ht="15" customHeight="1" x14ac:dyDescent="0.15">
      <c r="A482" s="444"/>
      <c r="B482" s="500"/>
      <c r="C482" s="506"/>
      <c r="D482" s="453"/>
      <c r="E482" s="454"/>
      <c r="F482" s="454"/>
      <c r="G482" s="454"/>
      <c r="H482" s="454"/>
      <c r="I482" s="454"/>
      <c r="J482" s="454"/>
      <c r="K482" s="454"/>
      <c r="L482" s="454"/>
      <c r="M482" s="454"/>
      <c r="N482" s="454"/>
      <c r="O482" s="454"/>
      <c r="P482" s="454"/>
      <c r="Q482" s="454"/>
      <c r="R482" s="454"/>
      <c r="S482" s="454"/>
      <c r="T482" s="454"/>
      <c r="U482" s="454"/>
      <c r="V482" s="454"/>
      <c r="W482" s="454"/>
      <c r="X482" s="454"/>
      <c r="Y482" s="454"/>
      <c r="Z482" s="454"/>
      <c r="AA482" s="454"/>
      <c r="AB482" s="454"/>
      <c r="AC482" s="454"/>
      <c r="AD482" s="454"/>
      <c r="AE482" s="454"/>
      <c r="AF482" s="485"/>
      <c r="AG482" s="459"/>
      <c r="AH482" s="460"/>
    </row>
    <row r="483" spans="1:34" ht="15" customHeight="1" x14ac:dyDescent="0.15">
      <c r="A483" s="442" t="s">
        <v>34</v>
      </c>
      <c r="B483" s="493" t="s">
        <v>122</v>
      </c>
      <c r="C483" s="475"/>
      <c r="D483" s="475"/>
      <c r="E483" s="475"/>
      <c r="F483" s="475"/>
      <c r="G483" s="475"/>
      <c r="H483" s="475"/>
      <c r="I483" s="475"/>
      <c r="J483" s="475"/>
      <c r="K483" s="475"/>
      <c r="L483" s="475"/>
      <c r="M483" s="475"/>
      <c r="N483" s="475"/>
      <c r="O483" s="475"/>
      <c r="P483" s="475"/>
      <c r="Q483" s="475"/>
      <c r="R483" s="475"/>
      <c r="S483" s="475"/>
      <c r="T483" s="475"/>
      <c r="U483" s="475"/>
      <c r="V483" s="475"/>
      <c r="W483" s="475"/>
      <c r="X483" s="475"/>
      <c r="Y483" s="475"/>
      <c r="Z483" s="475"/>
      <c r="AA483" s="475"/>
      <c r="AB483" s="475"/>
      <c r="AC483" s="475"/>
      <c r="AD483" s="475"/>
      <c r="AE483" s="475"/>
      <c r="AF483" s="476"/>
      <c r="AG483" s="524"/>
      <c r="AH483" s="458"/>
    </row>
    <row r="484" spans="1:34" ht="15" customHeight="1" x14ac:dyDescent="0.15">
      <c r="A484" s="443"/>
      <c r="B484" s="494"/>
      <c r="C484" s="436"/>
      <c r="D484" s="436"/>
      <c r="E484" s="436"/>
      <c r="F484" s="436"/>
      <c r="G484" s="436"/>
      <c r="H484" s="436"/>
      <c r="I484" s="436"/>
      <c r="J484" s="436"/>
      <c r="K484" s="436"/>
      <c r="L484" s="436"/>
      <c r="M484" s="436"/>
      <c r="N484" s="436"/>
      <c r="O484" s="436"/>
      <c r="P484" s="436"/>
      <c r="Q484" s="436"/>
      <c r="R484" s="436"/>
      <c r="S484" s="436"/>
      <c r="T484" s="436"/>
      <c r="U484" s="436"/>
      <c r="V484" s="436"/>
      <c r="W484" s="436"/>
      <c r="X484" s="436"/>
      <c r="Y484" s="436"/>
      <c r="Z484" s="436"/>
      <c r="AA484" s="436"/>
      <c r="AB484" s="436"/>
      <c r="AC484" s="436"/>
      <c r="AD484" s="436"/>
      <c r="AE484" s="436"/>
      <c r="AF484" s="437"/>
      <c r="AG484" s="459"/>
      <c r="AH484" s="460"/>
    </row>
    <row r="485" spans="1:34" ht="15" customHeight="1" x14ac:dyDescent="0.15">
      <c r="A485" s="442" t="s">
        <v>35</v>
      </c>
      <c r="B485" s="896" t="s">
        <v>105</v>
      </c>
      <c r="C485" s="897"/>
      <c r="D485" s="897"/>
      <c r="E485" s="897"/>
      <c r="F485" s="897"/>
      <c r="G485" s="897"/>
      <c r="H485" s="897"/>
      <c r="I485" s="897"/>
      <c r="J485" s="897"/>
      <c r="K485" s="897"/>
      <c r="L485" s="897"/>
      <c r="M485" s="897"/>
      <c r="N485" s="897"/>
      <c r="O485" s="897"/>
      <c r="P485" s="897"/>
      <c r="Q485" s="897"/>
      <c r="R485" s="897"/>
      <c r="S485" s="897"/>
      <c r="T485" s="897"/>
      <c r="U485" s="897"/>
      <c r="V485" s="897"/>
      <c r="W485" s="897"/>
      <c r="X485" s="897"/>
      <c r="Y485" s="897"/>
      <c r="Z485" s="897"/>
      <c r="AA485" s="897"/>
      <c r="AB485" s="897"/>
      <c r="AC485" s="897"/>
      <c r="AD485" s="897"/>
      <c r="AE485" s="897"/>
      <c r="AF485" s="898"/>
      <c r="AG485" s="524"/>
      <c r="AH485" s="458"/>
    </row>
    <row r="486" spans="1:34" ht="15" customHeight="1" x14ac:dyDescent="0.15">
      <c r="A486" s="443"/>
      <c r="B486" s="79"/>
      <c r="C486" s="888" t="s">
        <v>99</v>
      </c>
      <c r="D486" s="888"/>
      <c r="E486" s="888"/>
      <c r="F486" s="888"/>
      <c r="G486" s="888"/>
      <c r="H486" s="888"/>
      <c r="I486" s="107"/>
      <c r="J486" s="108"/>
      <c r="K486" s="107"/>
      <c r="L486" s="107"/>
      <c r="M486" s="107"/>
      <c r="N486" s="107"/>
      <c r="O486" s="107"/>
      <c r="P486" s="107"/>
      <c r="Q486" s="107" t="s">
        <v>279</v>
      </c>
      <c r="R486" s="107"/>
      <c r="S486" s="108"/>
      <c r="T486" s="108"/>
      <c r="U486" s="108"/>
      <c r="V486" s="78" t="s">
        <v>100</v>
      </c>
      <c r="W486" s="888"/>
      <c r="X486" s="888"/>
      <c r="Y486" s="889" t="s">
        <v>101</v>
      </c>
      <c r="Z486" s="889"/>
      <c r="AA486" s="888"/>
      <c r="AB486" s="888"/>
      <c r="AC486" s="107" t="s">
        <v>102</v>
      </c>
      <c r="AD486" s="107"/>
      <c r="AE486" s="107"/>
      <c r="AF486" s="109"/>
      <c r="AG486" s="544"/>
      <c r="AH486" s="543"/>
    </row>
    <row r="487" spans="1:34" ht="15" customHeight="1" x14ac:dyDescent="0.15">
      <c r="A487" s="443"/>
      <c r="B487" s="79"/>
      <c r="C487" s="888" t="s">
        <v>103</v>
      </c>
      <c r="D487" s="888"/>
      <c r="E487" s="888"/>
      <c r="F487" s="888"/>
      <c r="G487" s="888"/>
      <c r="H487" s="888"/>
      <c r="I487" s="107"/>
      <c r="J487" s="108"/>
      <c r="K487" s="107"/>
      <c r="L487" s="107"/>
      <c r="M487" s="107"/>
      <c r="N487" s="107"/>
      <c r="O487" s="107"/>
      <c r="P487" s="107"/>
      <c r="Q487" s="107" t="s">
        <v>279</v>
      </c>
      <c r="R487" s="107"/>
      <c r="S487" s="108"/>
      <c r="T487" s="108"/>
      <c r="U487" s="108"/>
      <c r="V487" s="78" t="s">
        <v>100</v>
      </c>
      <c r="W487" s="888"/>
      <c r="X487" s="888"/>
      <c r="Y487" s="889" t="s">
        <v>101</v>
      </c>
      <c r="Z487" s="889"/>
      <c r="AA487" s="888"/>
      <c r="AB487" s="888"/>
      <c r="AC487" s="107" t="s">
        <v>102</v>
      </c>
      <c r="AD487" s="107"/>
      <c r="AE487" s="107"/>
      <c r="AF487" s="109"/>
      <c r="AG487" s="544"/>
      <c r="AH487" s="543"/>
    </row>
    <row r="488" spans="1:34" ht="15" customHeight="1" x14ac:dyDescent="0.15">
      <c r="A488" s="443"/>
      <c r="B488" s="75"/>
      <c r="C488" s="890" t="s">
        <v>598</v>
      </c>
      <c r="D488" s="890"/>
      <c r="E488" s="890"/>
      <c r="F488" s="890"/>
      <c r="G488" s="890"/>
      <c r="H488" s="890"/>
      <c r="I488" s="890"/>
      <c r="J488" s="890"/>
      <c r="K488" s="110" t="s">
        <v>104</v>
      </c>
      <c r="L488" s="110"/>
      <c r="M488" s="110"/>
      <c r="N488" s="110"/>
      <c r="O488" s="110"/>
      <c r="P488" s="110"/>
      <c r="Q488" s="110" t="s">
        <v>279</v>
      </c>
      <c r="R488" s="110"/>
      <c r="S488" s="111"/>
      <c r="T488" s="111"/>
      <c r="U488" s="111"/>
      <c r="V488" s="17" t="s">
        <v>100</v>
      </c>
      <c r="W488" s="890"/>
      <c r="X488" s="890"/>
      <c r="Y488" s="877" t="s">
        <v>101</v>
      </c>
      <c r="Z488" s="877"/>
      <c r="AA488" s="890"/>
      <c r="AB488" s="890"/>
      <c r="AC488" s="110" t="s">
        <v>102</v>
      </c>
      <c r="AD488" s="110"/>
      <c r="AE488" s="110"/>
      <c r="AF488" s="112"/>
      <c r="AG488" s="459"/>
      <c r="AH488" s="460"/>
    </row>
    <row r="489" spans="1:34" ht="15" customHeight="1" x14ac:dyDescent="0.15">
      <c r="A489" s="442" t="s">
        <v>36</v>
      </c>
      <c r="B489" s="449" t="s">
        <v>864</v>
      </c>
      <c r="C489" s="450"/>
      <c r="D489" s="450"/>
      <c r="E489" s="450"/>
      <c r="F489" s="450"/>
      <c r="G489" s="450"/>
      <c r="H489" s="450"/>
      <c r="I489" s="450"/>
      <c r="J489" s="450"/>
      <c r="K489" s="450"/>
      <c r="L489" s="450"/>
      <c r="M489" s="450"/>
      <c r="N489" s="450"/>
      <c r="O489" s="450"/>
      <c r="P489" s="450"/>
      <c r="Q489" s="450"/>
      <c r="R489" s="450"/>
      <c r="S489" s="450"/>
      <c r="T489" s="450"/>
      <c r="U489" s="450"/>
      <c r="V489" s="450"/>
      <c r="W489" s="450"/>
      <c r="X489" s="450"/>
      <c r="Y489" s="450"/>
      <c r="Z489" s="450"/>
      <c r="AA489" s="450"/>
      <c r="AB489" s="450"/>
      <c r="AC489" s="450"/>
      <c r="AD489" s="450"/>
      <c r="AE489" s="450"/>
      <c r="AF489" s="484"/>
      <c r="AG489" s="524"/>
      <c r="AH489" s="458"/>
    </row>
    <row r="490" spans="1:34" ht="15" customHeight="1" x14ac:dyDescent="0.15">
      <c r="A490" s="444"/>
      <c r="B490" s="453"/>
      <c r="C490" s="454"/>
      <c r="D490" s="454"/>
      <c r="E490" s="454"/>
      <c r="F490" s="454"/>
      <c r="G490" s="454"/>
      <c r="H490" s="454"/>
      <c r="I490" s="454"/>
      <c r="J490" s="454"/>
      <c r="K490" s="454"/>
      <c r="L490" s="454"/>
      <c r="M490" s="454"/>
      <c r="N490" s="454"/>
      <c r="O490" s="454"/>
      <c r="P490" s="454"/>
      <c r="Q490" s="454"/>
      <c r="R490" s="454"/>
      <c r="S490" s="454"/>
      <c r="T490" s="454"/>
      <c r="U490" s="454"/>
      <c r="V490" s="454"/>
      <c r="W490" s="454"/>
      <c r="X490" s="454"/>
      <c r="Y490" s="454"/>
      <c r="Z490" s="454"/>
      <c r="AA490" s="454"/>
      <c r="AB490" s="454"/>
      <c r="AC490" s="454"/>
      <c r="AD490" s="454"/>
      <c r="AE490" s="454"/>
      <c r="AF490" s="485"/>
      <c r="AG490" s="459"/>
      <c r="AH490" s="460"/>
    </row>
    <row r="491" spans="1:34" ht="15" customHeight="1" x14ac:dyDescent="0.15">
      <c r="A491" s="442" t="s">
        <v>37</v>
      </c>
      <c r="B491" s="449" t="s">
        <v>185</v>
      </c>
      <c r="C491" s="891"/>
      <c r="D491" s="891"/>
      <c r="E491" s="891"/>
      <c r="F491" s="891"/>
      <c r="G491" s="891"/>
      <c r="H491" s="891"/>
      <c r="I491" s="891"/>
      <c r="J491" s="891"/>
      <c r="K491" s="891"/>
      <c r="L491" s="891"/>
      <c r="M491" s="891"/>
      <c r="N491" s="891"/>
      <c r="O491" s="891"/>
      <c r="P491" s="891"/>
      <c r="Q491" s="891"/>
      <c r="R491" s="891"/>
      <c r="S491" s="891"/>
      <c r="T491" s="891"/>
      <c r="U491" s="891"/>
      <c r="V491" s="891"/>
      <c r="W491" s="891"/>
      <c r="X491" s="891"/>
      <c r="Y491" s="891"/>
      <c r="Z491" s="891"/>
      <c r="AA491" s="891"/>
      <c r="AB491" s="891"/>
      <c r="AC491" s="891"/>
      <c r="AD491" s="891"/>
      <c r="AE491" s="891"/>
      <c r="AF491" s="892"/>
      <c r="AG491" s="524"/>
      <c r="AH491" s="458"/>
    </row>
    <row r="492" spans="1:34" ht="15" customHeight="1" x14ac:dyDescent="0.15">
      <c r="A492" s="443"/>
      <c r="B492" s="893"/>
      <c r="C492" s="894"/>
      <c r="D492" s="894"/>
      <c r="E492" s="894"/>
      <c r="F492" s="894"/>
      <c r="G492" s="894"/>
      <c r="H492" s="894"/>
      <c r="I492" s="894"/>
      <c r="J492" s="894"/>
      <c r="K492" s="894"/>
      <c r="L492" s="894"/>
      <c r="M492" s="894"/>
      <c r="N492" s="894"/>
      <c r="O492" s="894"/>
      <c r="P492" s="894"/>
      <c r="Q492" s="894"/>
      <c r="R492" s="894"/>
      <c r="S492" s="894"/>
      <c r="T492" s="894"/>
      <c r="U492" s="894"/>
      <c r="V492" s="894"/>
      <c r="W492" s="894"/>
      <c r="X492" s="894"/>
      <c r="Y492" s="894"/>
      <c r="Z492" s="894"/>
      <c r="AA492" s="894"/>
      <c r="AB492" s="894"/>
      <c r="AC492" s="894"/>
      <c r="AD492" s="894"/>
      <c r="AE492" s="894"/>
      <c r="AF492" s="895"/>
      <c r="AG492" s="459"/>
      <c r="AH492" s="460"/>
    </row>
    <row r="493" spans="1:34" ht="15" customHeight="1" x14ac:dyDescent="0.15">
      <c r="A493" s="442" t="s">
        <v>38</v>
      </c>
      <c r="B493" s="449" t="s">
        <v>106</v>
      </c>
      <c r="C493" s="891"/>
      <c r="D493" s="891"/>
      <c r="E493" s="891"/>
      <c r="F493" s="891"/>
      <c r="G493" s="891"/>
      <c r="H493" s="891"/>
      <c r="I493" s="891"/>
      <c r="J493" s="891"/>
      <c r="K493" s="891"/>
      <c r="L493" s="891"/>
      <c r="M493" s="891"/>
      <c r="N493" s="891"/>
      <c r="O493" s="891"/>
      <c r="P493" s="891"/>
      <c r="Q493" s="891"/>
      <c r="R493" s="891"/>
      <c r="S493" s="891"/>
      <c r="T493" s="891"/>
      <c r="U493" s="891"/>
      <c r="V493" s="891"/>
      <c r="W493" s="891"/>
      <c r="X493" s="891"/>
      <c r="Y493" s="891"/>
      <c r="Z493" s="891"/>
      <c r="AA493" s="891"/>
      <c r="AB493" s="891"/>
      <c r="AC493" s="891"/>
      <c r="AD493" s="891"/>
      <c r="AE493" s="891"/>
      <c r="AF493" s="892"/>
      <c r="AG493" s="524"/>
      <c r="AH493" s="458"/>
    </row>
    <row r="494" spans="1:34" ht="15" customHeight="1" x14ac:dyDescent="0.15">
      <c r="A494" s="443"/>
      <c r="B494" s="893"/>
      <c r="C494" s="894"/>
      <c r="D494" s="894"/>
      <c r="E494" s="894"/>
      <c r="F494" s="894"/>
      <c r="G494" s="894"/>
      <c r="H494" s="894"/>
      <c r="I494" s="894"/>
      <c r="J494" s="894"/>
      <c r="K494" s="894"/>
      <c r="L494" s="894"/>
      <c r="M494" s="894"/>
      <c r="N494" s="894"/>
      <c r="O494" s="894"/>
      <c r="P494" s="894"/>
      <c r="Q494" s="894"/>
      <c r="R494" s="894"/>
      <c r="S494" s="894"/>
      <c r="T494" s="894"/>
      <c r="U494" s="894"/>
      <c r="V494" s="894"/>
      <c r="W494" s="894"/>
      <c r="X494" s="894"/>
      <c r="Y494" s="894"/>
      <c r="Z494" s="894"/>
      <c r="AA494" s="894"/>
      <c r="AB494" s="894"/>
      <c r="AC494" s="894"/>
      <c r="AD494" s="894"/>
      <c r="AE494" s="894"/>
      <c r="AF494" s="895"/>
      <c r="AG494" s="459"/>
      <c r="AH494" s="460"/>
    </row>
    <row r="495" spans="1:34" ht="15" customHeight="1" x14ac:dyDescent="0.15">
      <c r="A495" s="442" t="s">
        <v>39</v>
      </c>
      <c r="B495" s="449" t="s">
        <v>107</v>
      </c>
      <c r="C495" s="891"/>
      <c r="D495" s="891"/>
      <c r="E495" s="891"/>
      <c r="F495" s="891"/>
      <c r="G495" s="891"/>
      <c r="H495" s="891"/>
      <c r="I495" s="891"/>
      <c r="J495" s="891"/>
      <c r="K495" s="891"/>
      <c r="L495" s="891"/>
      <c r="M495" s="891"/>
      <c r="N495" s="891"/>
      <c r="O495" s="891"/>
      <c r="P495" s="891"/>
      <c r="Q495" s="891"/>
      <c r="R495" s="891"/>
      <c r="S495" s="891"/>
      <c r="T495" s="891"/>
      <c r="U495" s="891"/>
      <c r="V495" s="891"/>
      <c r="W495" s="891"/>
      <c r="X495" s="891"/>
      <c r="Y495" s="891"/>
      <c r="Z495" s="891"/>
      <c r="AA495" s="891"/>
      <c r="AB495" s="891"/>
      <c r="AC495" s="891"/>
      <c r="AD495" s="891"/>
      <c r="AE495" s="891"/>
      <c r="AF495" s="892"/>
      <c r="AG495" s="524"/>
      <c r="AH495" s="458"/>
    </row>
    <row r="496" spans="1:34" ht="15" customHeight="1" x14ac:dyDescent="0.15">
      <c r="A496" s="444"/>
      <c r="B496" s="900"/>
      <c r="C496" s="901"/>
      <c r="D496" s="901"/>
      <c r="E496" s="901"/>
      <c r="F496" s="901"/>
      <c r="G496" s="901"/>
      <c r="H496" s="901"/>
      <c r="I496" s="901"/>
      <c r="J496" s="901"/>
      <c r="K496" s="901"/>
      <c r="L496" s="901"/>
      <c r="M496" s="901"/>
      <c r="N496" s="901"/>
      <c r="O496" s="901"/>
      <c r="P496" s="901"/>
      <c r="Q496" s="901"/>
      <c r="R496" s="901"/>
      <c r="S496" s="901"/>
      <c r="T496" s="901"/>
      <c r="U496" s="901"/>
      <c r="V496" s="901"/>
      <c r="W496" s="901"/>
      <c r="X496" s="901"/>
      <c r="Y496" s="901"/>
      <c r="Z496" s="901"/>
      <c r="AA496" s="901"/>
      <c r="AB496" s="901"/>
      <c r="AC496" s="901"/>
      <c r="AD496" s="901"/>
      <c r="AE496" s="901"/>
      <c r="AF496" s="902"/>
      <c r="AG496" s="459"/>
      <c r="AH496" s="460"/>
    </row>
    <row r="497" spans="1:34" ht="15" customHeight="1" x14ac:dyDescent="0.15">
      <c r="A497" s="1"/>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90"/>
      <c r="AH497" s="90"/>
    </row>
    <row r="498" spans="1:34" ht="15" customHeight="1" x14ac:dyDescent="0.15">
      <c r="A498" s="98" t="s">
        <v>971</v>
      </c>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99"/>
      <c r="AH498" s="99"/>
    </row>
    <row r="499" spans="1:34" ht="15" customHeight="1" x14ac:dyDescent="0.15">
      <c r="A499" s="442" t="s">
        <v>33</v>
      </c>
      <c r="B499" s="493" t="s">
        <v>329</v>
      </c>
      <c r="C499" s="475"/>
      <c r="D499" s="475"/>
      <c r="E499" s="475"/>
      <c r="F499" s="475"/>
      <c r="G499" s="475"/>
      <c r="H499" s="475"/>
      <c r="I499" s="475"/>
      <c r="J499" s="475"/>
      <c r="K499" s="475"/>
      <c r="L499" s="475"/>
      <c r="M499" s="475"/>
      <c r="N499" s="475"/>
      <c r="O499" s="475"/>
      <c r="P499" s="475"/>
      <c r="Q499" s="475"/>
      <c r="R499" s="475"/>
      <c r="S499" s="475"/>
      <c r="T499" s="475"/>
      <c r="U499" s="475"/>
      <c r="V499" s="475"/>
      <c r="W499" s="475"/>
      <c r="X499" s="475"/>
      <c r="Y499" s="475"/>
      <c r="Z499" s="475"/>
      <c r="AA499" s="475"/>
      <c r="AB499" s="475"/>
      <c r="AC499" s="475"/>
      <c r="AD499" s="475"/>
      <c r="AE499" s="475"/>
      <c r="AF499" s="476"/>
      <c r="AG499" s="657"/>
      <c r="AH499" s="657"/>
    </row>
    <row r="500" spans="1:34" ht="15" customHeight="1" x14ac:dyDescent="0.15">
      <c r="A500" s="443"/>
      <c r="B500" s="517"/>
      <c r="C500" s="477"/>
      <c r="D500" s="477"/>
      <c r="E500" s="477"/>
      <c r="F500" s="477"/>
      <c r="G500" s="477"/>
      <c r="H500" s="477"/>
      <c r="I500" s="477"/>
      <c r="J500" s="477"/>
      <c r="K500" s="477"/>
      <c r="L500" s="477"/>
      <c r="M500" s="477"/>
      <c r="N500" s="477"/>
      <c r="O500" s="477"/>
      <c r="P500" s="477"/>
      <c r="Q500" s="477"/>
      <c r="R500" s="477"/>
      <c r="S500" s="477"/>
      <c r="T500" s="477"/>
      <c r="U500" s="477"/>
      <c r="V500" s="477"/>
      <c r="W500" s="477"/>
      <c r="X500" s="477"/>
      <c r="Y500" s="477"/>
      <c r="Z500" s="477"/>
      <c r="AA500" s="477"/>
      <c r="AB500" s="477"/>
      <c r="AC500" s="477"/>
      <c r="AD500" s="477"/>
      <c r="AE500" s="477"/>
      <c r="AF500" s="478"/>
      <c r="AG500" s="657"/>
      <c r="AH500" s="657"/>
    </row>
    <row r="501" spans="1:34" ht="15" customHeight="1" x14ac:dyDescent="0.15">
      <c r="A501" s="443"/>
      <c r="B501" s="494"/>
      <c r="C501" s="436"/>
      <c r="D501" s="436"/>
      <c r="E501" s="436"/>
      <c r="F501" s="436"/>
      <c r="G501" s="436"/>
      <c r="H501" s="436"/>
      <c r="I501" s="436"/>
      <c r="J501" s="436"/>
      <c r="K501" s="436"/>
      <c r="L501" s="436"/>
      <c r="M501" s="436"/>
      <c r="N501" s="436"/>
      <c r="O501" s="436"/>
      <c r="P501" s="436"/>
      <c r="Q501" s="436"/>
      <c r="R501" s="436"/>
      <c r="S501" s="436"/>
      <c r="T501" s="436"/>
      <c r="U501" s="436"/>
      <c r="V501" s="436"/>
      <c r="W501" s="436"/>
      <c r="X501" s="436"/>
      <c r="Y501" s="436"/>
      <c r="Z501" s="436"/>
      <c r="AA501" s="436"/>
      <c r="AB501" s="436"/>
      <c r="AC501" s="436"/>
      <c r="AD501" s="436"/>
      <c r="AE501" s="436"/>
      <c r="AF501" s="437"/>
      <c r="AG501" s="657"/>
      <c r="AH501" s="657"/>
    </row>
    <row r="502" spans="1:34" ht="15" customHeight="1" x14ac:dyDescent="0.15">
      <c r="A502" s="442" t="s">
        <v>34</v>
      </c>
      <c r="B502" s="577" t="s">
        <v>618</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9"/>
      <c r="AG502" s="657"/>
      <c r="AH502" s="657"/>
    </row>
    <row r="503" spans="1:34" ht="15" customHeight="1" x14ac:dyDescent="0.15">
      <c r="A503" s="443"/>
      <c r="B503" s="580"/>
      <c r="C503" s="581"/>
      <c r="D503" s="581"/>
      <c r="E503" s="581"/>
      <c r="F503" s="581"/>
      <c r="G503" s="581"/>
      <c r="H503" s="581"/>
      <c r="I503" s="581"/>
      <c r="J503" s="581"/>
      <c r="K503" s="581"/>
      <c r="L503" s="581"/>
      <c r="M503" s="581"/>
      <c r="N503" s="581"/>
      <c r="O503" s="581"/>
      <c r="P503" s="581"/>
      <c r="Q503" s="581"/>
      <c r="R503" s="581"/>
      <c r="S503" s="581"/>
      <c r="T503" s="581"/>
      <c r="U503" s="581"/>
      <c r="V503" s="581"/>
      <c r="W503" s="581"/>
      <c r="X503" s="581"/>
      <c r="Y503" s="581"/>
      <c r="Z503" s="581"/>
      <c r="AA503" s="581"/>
      <c r="AB503" s="581"/>
      <c r="AC503" s="581"/>
      <c r="AD503" s="581"/>
      <c r="AE503" s="581"/>
      <c r="AF503" s="582"/>
      <c r="AG503" s="657"/>
      <c r="AH503" s="657"/>
    </row>
    <row r="504" spans="1:34" ht="15" customHeight="1" x14ac:dyDescent="0.15">
      <c r="A504" s="443"/>
      <c r="B504" s="580"/>
      <c r="C504" s="581"/>
      <c r="D504" s="581"/>
      <c r="E504" s="581"/>
      <c r="F504" s="581"/>
      <c r="G504" s="581"/>
      <c r="H504" s="581"/>
      <c r="I504" s="581"/>
      <c r="J504" s="581"/>
      <c r="K504" s="581"/>
      <c r="L504" s="581"/>
      <c r="M504" s="581"/>
      <c r="N504" s="581"/>
      <c r="O504" s="581"/>
      <c r="P504" s="581"/>
      <c r="Q504" s="581"/>
      <c r="R504" s="581"/>
      <c r="S504" s="581"/>
      <c r="T504" s="581"/>
      <c r="U504" s="581"/>
      <c r="V504" s="581"/>
      <c r="W504" s="581"/>
      <c r="X504" s="581"/>
      <c r="Y504" s="581"/>
      <c r="Z504" s="581"/>
      <c r="AA504" s="581"/>
      <c r="AB504" s="581"/>
      <c r="AC504" s="581"/>
      <c r="AD504" s="581"/>
      <c r="AE504" s="581"/>
      <c r="AF504" s="582"/>
      <c r="AG504" s="657"/>
      <c r="AH504" s="657"/>
    </row>
    <row r="505" spans="1:34" ht="15" customHeight="1" x14ac:dyDescent="0.15">
      <c r="A505" s="443"/>
      <c r="B505" s="580"/>
      <c r="C505" s="581"/>
      <c r="D505" s="581"/>
      <c r="E505" s="581"/>
      <c r="F505" s="581"/>
      <c r="G505" s="581"/>
      <c r="H505" s="581"/>
      <c r="I505" s="581"/>
      <c r="J505" s="581"/>
      <c r="K505" s="581"/>
      <c r="L505" s="581"/>
      <c r="M505" s="581"/>
      <c r="N505" s="581"/>
      <c r="O505" s="581"/>
      <c r="P505" s="581"/>
      <c r="Q505" s="581"/>
      <c r="R505" s="581"/>
      <c r="S505" s="581"/>
      <c r="T505" s="581"/>
      <c r="U505" s="581"/>
      <c r="V505" s="581"/>
      <c r="W505" s="581"/>
      <c r="X505" s="581"/>
      <c r="Y505" s="581"/>
      <c r="Z505" s="581"/>
      <c r="AA505" s="581"/>
      <c r="AB505" s="581"/>
      <c r="AC505" s="581"/>
      <c r="AD505" s="581"/>
      <c r="AE505" s="581"/>
      <c r="AF505" s="582"/>
      <c r="AG505" s="657"/>
      <c r="AH505" s="657"/>
    </row>
    <row r="506" spans="1:34" ht="15" customHeight="1" x14ac:dyDescent="0.15">
      <c r="A506" s="443"/>
      <c r="B506" s="583"/>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5"/>
      <c r="AG506" s="657"/>
      <c r="AH506" s="657"/>
    </row>
    <row r="507" spans="1:34" ht="15" customHeight="1" x14ac:dyDescent="0.15">
      <c r="A507" s="442" t="s">
        <v>35</v>
      </c>
      <c r="B507" s="493" t="s">
        <v>619</v>
      </c>
      <c r="C507" s="475"/>
      <c r="D507" s="475"/>
      <c r="E507" s="475"/>
      <c r="F507" s="475"/>
      <c r="G507" s="475"/>
      <c r="H507" s="475"/>
      <c r="I507" s="475"/>
      <c r="J507" s="475"/>
      <c r="K507" s="475"/>
      <c r="L507" s="475"/>
      <c r="M507" s="475"/>
      <c r="N507" s="475"/>
      <c r="O507" s="475"/>
      <c r="P507" s="475"/>
      <c r="Q507" s="475"/>
      <c r="R507" s="475"/>
      <c r="S507" s="475"/>
      <c r="T507" s="475"/>
      <c r="U507" s="475"/>
      <c r="V507" s="475"/>
      <c r="W507" s="475"/>
      <c r="X507" s="475"/>
      <c r="Y507" s="475"/>
      <c r="Z507" s="475"/>
      <c r="AA507" s="475"/>
      <c r="AB507" s="475"/>
      <c r="AC507" s="475"/>
      <c r="AD507" s="475"/>
      <c r="AE507" s="475"/>
      <c r="AF507" s="476"/>
      <c r="AG507" s="657"/>
      <c r="AH507" s="657"/>
    </row>
    <row r="508" spans="1:34" ht="15" customHeight="1" x14ac:dyDescent="0.15">
      <c r="A508" s="443"/>
      <c r="B508" s="494"/>
      <c r="C508" s="436"/>
      <c r="D508" s="436"/>
      <c r="E508" s="436"/>
      <c r="F508" s="436"/>
      <c r="G508" s="436"/>
      <c r="H508" s="436"/>
      <c r="I508" s="436"/>
      <c r="J508" s="436"/>
      <c r="K508" s="436"/>
      <c r="L508" s="436"/>
      <c r="M508" s="436"/>
      <c r="N508" s="436"/>
      <c r="O508" s="436"/>
      <c r="P508" s="436"/>
      <c r="Q508" s="436"/>
      <c r="R508" s="436"/>
      <c r="S508" s="436"/>
      <c r="T508" s="436"/>
      <c r="U508" s="436"/>
      <c r="V508" s="436"/>
      <c r="W508" s="436"/>
      <c r="X508" s="436"/>
      <c r="Y508" s="436"/>
      <c r="Z508" s="436"/>
      <c r="AA508" s="436"/>
      <c r="AB508" s="436"/>
      <c r="AC508" s="436"/>
      <c r="AD508" s="436"/>
      <c r="AE508" s="436"/>
      <c r="AF508" s="437"/>
      <c r="AG508" s="657"/>
      <c r="AH508" s="657"/>
    </row>
    <row r="509" spans="1:34" ht="15" customHeight="1" x14ac:dyDescent="0.15">
      <c r="A509" s="653" t="s">
        <v>36</v>
      </c>
      <c r="B509" s="493" t="s">
        <v>620</v>
      </c>
      <c r="C509" s="475"/>
      <c r="D509" s="475"/>
      <c r="E509" s="475"/>
      <c r="F509" s="475"/>
      <c r="G509" s="475"/>
      <c r="H509" s="475"/>
      <c r="I509" s="475"/>
      <c r="J509" s="475"/>
      <c r="K509" s="475"/>
      <c r="L509" s="475"/>
      <c r="M509" s="475"/>
      <c r="N509" s="475"/>
      <c r="O509" s="475"/>
      <c r="P509" s="475"/>
      <c r="Q509" s="475"/>
      <c r="R509" s="475"/>
      <c r="S509" s="475"/>
      <c r="T509" s="475"/>
      <c r="U509" s="475"/>
      <c r="V509" s="475"/>
      <c r="W509" s="475"/>
      <c r="X509" s="475"/>
      <c r="Y509" s="475"/>
      <c r="Z509" s="475"/>
      <c r="AA509" s="475"/>
      <c r="AB509" s="475"/>
      <c r="AC509" s="475"/>
      <c r="AD509" s="475"/>
      <c r="AE509" s="475"/>
      <c r="AF509" s="476"/>
      <c r="AG509" s="657"/>
      <c r="AH509" s="657"/>
    </row>
    <row r="510" spans="1:34" ht="15" customHeight="1" x14ac:dyDescent="0.15">
      <c r="A510" s="653"/>
      <c r="B510" s="517"/>
      <c r="C510" s="477"/>
      <c r="D510" s="477"/>
      <c r="E510" s="477"/>
      <c r="F510" s="477"/>
      <c r="G510" s="477"/>
      <c r="H510" s="477"/>
      <c r="I510" s="477"/>
      <c r="J510" s="477"/>
      <c r="K510" s="477"/>
      <c r="L510" s="477"/>
      <c r="M510" s="477"/>
      <c r="N510" s="477"/>
      <c r="O510" s="477"/>
      <c r="P510" s="477"/>
      <c r="Q510" s="477"/>
      <c r="R510" s="477"/>
      <c r="S510" s="477"/>
      <c r="T510" s="477"/>
      <c r="U510" s="477"/>
      <c r="V510" s="477"/>
      <c r="W510" s="477"/>
      <c r="X510" s="477"/>
      <c r="Y510" s="477"/>
      <c r="Z510" s="477"/>
      <c r="AA510" s="477"/>
      <c r="AB510" s="477"/>
      <c r="AC510" s="477"/>
      <c r="AD510" s="477"/>
      <c r="AE510" s="477"/>
      <c r="AF510" s="478"/>
      <c r="AG510" s="657"/>
      <c r="AH510" s="657"/>
    </row>
    <row r="511" spans="1:34" ht="15" customHeight="1" x14ac:dyDescent="0.15">
      <c r="A511" s="653"/>
      <c r="B511" s="517"/>
      <c r="C511" s="477"/>
      <c r="D511" s="477"/>
      <c r="E511" s="477"/>
      <c r="F511" s="477"/>
      <c r="G511" s="477"/>
      <c r="H511" s="477"/>
      <c r="I511" s="477"/>
      <c r="J511" s="477"/>
      <c r="K511" s="477"/>
      <c r="L511" s="477"/>
      <c r="M511" s="477"/>
      <c r="N511" s="477"/>
      <c r="O511" s="477"/>
      <c r="P511" s="477"/>
      <c r="Q511" s="477"/>
      <c r="R511" s="477"/>
      <c r="S511" s="477"/>
      <c r="T511" s="477"/>
      <c r="U511" s="477"/>
      <c r="V511" s="477"/>
      <c r="W511" s="477"/>
      <c r="X511" s="477"/>
      <c r="Y511" s="477"/>
      <c r="Z511" s="477"/>
      <c r="AA511" s="477"/>
      <c r="AB511" s="477"/>
      <c r="AC511" s="477"/>
      <c r="AD511" s="477"/>
      <c r="AE511" s="477"/>
      <c r="AF511" s="478"/>
      <c r="AG511" s="657"/>
      <c r="AH511" s="657"/>
    </row>
    <row r="512" spans="1:34" ht="15" customHeight="1" x14ac:dyDescent="0.15">
      <c r="A512" s="653"/>
      <c r="B512" s="517"/>
      <c r="C512" s="477"/>
      <c r="D512" s="477"/>
      <c r="E512" s="477"/>
      <c r="F512" s="477"/>
      <c r="G512" s="477"/>
      <c r="H512" s="477"/>
      <c r="I512" s="477"/>
      <c r="J512" s="477"/>
      <c r="K512" s="477"/>
      <c r="L512" s="477"/>
      <c r="M512" s="477"/>
      <c r="N512" s="477"/>
      <c r="O512" s="477"/>
      <c r="P512" s="477"/>
      <c r="Q512" s="477"/>
      <c r="R512" s="477"/>
      <c r="S512" s="477"/>
      <c r="T512" s="477"/>
      <c r="U512" s="477"/>
      <c r="V512" s="477"/>
      <c r="W512" s="477"/>
      <c r="X512" s="477"/>
      <c r="Y512" s="477"/>
      <c r="Z512" s="477"/>
      <c r="AA512" s="477"/>
      <c r="AB512" s="477"/>
      <c r="AC512" s="477"/>
      <c r="AD512" s="477"/>
      <c r="AE512" s="477"/>
      <c r="AF512" s="478"/>
      <c r="AG512" s="657"/>
      <c r="AH512" s="657"/>
    </row>
    <row r="513" spans="1:34" ht="15" customHeight="1" x14ac:dyDescent="0.15">
      <c r="A513" s="653"/>
      <c r="B513" s="517"/>
      <c r="C513" s="477"/>
      <c r="D513" s="477"/>
      <c r="E513" s="477"/>
      <c r="F513" s="477"/>
      <c r="G513" s="477"/>
      <c r="H513" s="477"/>
      <c r="I513" s="477"/>
      <c r="J513" s="477"/>
      <c r="K513" s="477"/>
      <c r="L513" s="477"/>
      <c r="M513" s="477"/>
      <c r="N513" s="477"/>
      <c r="O513" s="477"/>
      <c r="P513" s="477"/>
      <c r="Q513" s="477"/>
      <c r="R513" s="477"/>
      <c r="S513" s="477"/>
      <c r="T513" s="477"/>
      <c r="U513" s="477"/>
      <c r="V513" s="477"/>
      <c r="W513" s="477"/>
      <c r="X513" s="477"/>
      <c r="Y513" s="477"/>
      <c r="Z513" s="477"/>
      <c r="AA513" s="477"/>
      <c r="AB513" s="477"/>
      <c r="AC513" s="477"/>
      <c r="AD513" s="477"/>
      <c r="AE513" s="477"/>
      <c r="AF513" s="478"/>
      <c r="AG513" s="657"/>
      <c r="AH513" s="657"/>
    </row>
    <row r="514" spans="1:34" ht="15" customHeight="1" x14ac:dyDescent="0.15">
      <c r="A514" s="653"/>
      <c r="B514" s="494"/>
      <c r="C514" s="436"/>
      <c r="D514" s="436"/>
      <c r="E514" s="436"/>
      <c r="F514" s="436"/>
      <c r="G514" s="436"/>
      <c r="H514" s="436"/>
      <c r="I514" s="436"/>
      <c r="J514" s="436"/>
      <c r="K514" s="436"/>
      <c r="L514" s="436"/>
      <c r="M514" s="436"/>
      <c r="N514" s="436"/>
      <c r="O514" s="436"/>
      <c r="P514" s="436"/>
      <c r="Q514" s="436"/>
      <c r="R514" s="436"/>
      <c r="S514" s="436"/>
      <c r="T514" s="436"/>
      <c r="U514" s="436"/>
      <c r="V514" s="436"/>
      <c r="W514" s="436"/>
      <c r="X514" s="436"/>
      <c r="Y514" s="436"/>
      <c r="Z514" s="436"/>
      <c r="AA514" s="436"/>
      <c r="AB514" s="436"/>
      <c r="AC514" s="436"/>
      <c r="AD514" s="436"/>
      <c r="AE514" s="436"/>
      <c r="AF514" s="437"/>
      <c r="AG514" s="657"/>
      <c r="AH514" s="657"/>
    </row>
    <row r="515" spans="1:34" ht="15" customHeight="1" x14ac:dyDescent="0.15">
      <c r="A515" s="442" t="s">
        <v>37</v>
      </c>
      <c r="B515" s="493" t="s">
        <v>621</v>
      </c>
      <c r="C515" s="475"/>
      <c r="D515" s="475"/>
      <c r="E515" s="475"/>
      <c r="F515" s="475"/>
      <c r="G515" s="475"/>
      <c r="H515" s="475"/>
      <c r="I515" s="475"/>
      <c r="J515" s="475"/>
      <c r="K515" s="475"/>
      <c r="L515" s="475"/>
      <c r="M515" s="475"/>
      <c r="N515" s="475"/>
      <c r="O515" s="475"/>
      <c r="P515" s="475"/>
      <c r="Q515" s="475"/>
      <c r="R515" s="475"/>
      <c r="S515" s="475"/>
      <c r="T515" s="475"/>
      <c r="U515" s="475"/>
      <c r="V515" s="475"/>
      <c r="W515" s="475"/>
      <c r="X515" s="475"/>
      <c r="Y515" s="475"/>
      <c r="Z515" s="475"/>
      <c r="AA515" s="475"/>
      <c r="AB515" s="475"/>
      <c r="AC515" s="475"/>
      <c r="AD515" s="475"/>
      <c r="AE515" s="475"/>
      <c r="AF515" s="476"/>
      <c r="AG515" s="524"/>
      <c r="AH515" s="458"/>
    </row>
    <row r="516" spans="1:34" ht="15" customHeight="1" x14ac:dyDescent="0.15">
      <c r="A516" s="443"/>
      <c r="B516" s="517"/>
      <c r="C516" s="477"/>
      <c r="D516" s="477"/>
      <c r="E516" s="477"/>
      <c r="F516" s="477"/>
      <c r="G516" s="477"/>
      <c r="H516" s="477"/>
      <c r="I516" s="477"/>
      <c r="J516" s="477"/>
      <c r="K516" s="477"/>
      <c r="L516" s="477"/>
      <c r="M516" s="477"/>
      <c r="N516" s="477"/>
      <c r="O516" s="477"/>
      <c r="P516" s="477"/>
      <c r="Q516" s="477"/>
      <c r="R516" s="477"/>
      <c r="S516" s="477"/>
      <c r="T516" s="477"/>
      <c r="U516" s="477"/>
      <c r="V516" s="477"/>
      <c r="W516" s="477"/>
      <c r="X516" s="477"/>
      <c r="Y516" s="477"/>
      <c r="Z516" s="477"/>
      <c r="AA516" s="477"/>
      <c r="AB516" s="477"/>
      <c r="AC516" s="477"/>
      <c r="AD516" s="477"/>
      <c r="AE516" s="477"/>
      <c r="AF516" s="478"/>
      <c r="AG516" s="544"/>
      <c r="AH516" s="543"/>
    </row>
    <row r="517" spans="1:34" ht="15" customHeight="1" x14ac:dyDescent="0.15">
      <c r="A517" s="443"/>
      <c r="B517" s="494"/>
      <c r="C517" s="436"/>
      <c r="D517" s="436"/>
      <c r="E517" s="436"/>
      <c r="F517" s="436"/>
      <c r="G517" s="436"/>
      <c r="H517" s="436"/>
      <c r="I517" s="436"/>
      <c r="J517" s="436"/>
      <c r="K517" s="436"/>
      <c r="L517" s="436"/>
      <c r="M517" s="436"/>
      <c r="N517" s="436"/>
      <c r="O517" s="436"/>
      <c r="P517" s="436"/>
      <c r="Q517" s="436"/>
      <c r="R517" s="436"/>
      <c r="S517" s="436"/>
      <c r="T517" s="436"/>
      <c r="U517" s="436"/>
      <c r="V517" s="436"/>
      <c r="W517" s="436"/>
      <c r="X517" s="436"/>
      <c r="Y517" s="436"/>
      <c r="Z517" s="436"/>
      <c r="AA517" s="436"/>
      <c r="AB517" s="436"/>
      <c r="AC517" s="436"/>
      <c r="AD517" s="436"/>
      <c r="AE517" s="436"/>
      <c r="AF517" s="437"/>
      <c r="AG517" s="459"/>
      <c r="AH517" s="460"/>
    </row>
    <row r="518" spans="1:34" ht="15" customHeight="1" x14ac:dyDescent="0.15">
      <c r="A518" s="442" t="s">
        <v>156</v>
      </c>
      <c r="B518" s="493" t="s">
        <v>622</v>
      </c>
      <c r="C518" s="475"/>
      <c r="D518" s="475"/>
      <c r="E518" s="475"/>
      <c r="F518" s="475"/>
      <c r="G518" s="475"/>
      <c r="H518" s="475"/>
      <c r="I518" s="475"/>
      <c r="J518" s="475"/>
      <c r="K518" s="475"/>
      <c r="L518" s="475"/>
      <c r="M518" s="475"/>
      <c r="N518" s="475"/>
      <c r="O518" s="475"/>
      <c r="P518" s="475"/>
      <c r="Q518" s="475"/>
      <c r="R518" s="475"/>
      <c r="S518" s="475"/>
      <c r="T518" s="475"/>
      <c r="U518" s="475"/>
      <c r="V518" s="475"/>
      <c r="W518" s="475"/>
      <c r="X518" s="475"/>
      <c r="Y518" s="475"/>
      <c r="Z518" s="475"/>
      <c r="AA518" s="475"/>
      <c r="AB518" s="475"/>
      <c r="AC518" s="475"/>
      <c r="AD518" s="475"/>
      <c r="AE518" s="475"/>
      <c r="AF518" s="476"/>
      <c r="AG518" s="562"/>
      <c r="AH518" s="563"/>
    </row>
    <row r="519" spans="1:34" ht="15" customHeight="1" x14ac:dyDescent="0.15">
      <c r="A519" s="443"/>
      <c r="B519" s="517"/>
      <c r="C519" s="477"/>
      <c r="D519" s="477"/>
      <c r="E519" s="477"/>
      <c r="F519" s="477"/>
      <c r="G519" s="477"/>
      <c r="H519" s="477"/>
      <c r="I519" s="477"/>
      <c r="J519" s="477"/>
      <c r="K519" s="477"/>
      <c r="L519" s="477"/>
      <c r="M519" s="477"/>
      <c r="N519" s="477"/>
      <c r="O519" s="477"/>
      <c r="P519" s="477"/>
      <c r="Q519" s="477"/>
      <c r="R519" s="477"/>
      <c r="S519" s="477"/>
      <c r="T519" s="477"/>
      <c r="U519" s="477"/>
      <c r="V519" s="477"/>
      <c r="W519" s="477"/>
      <c r="X519" s="477"/>
      <c r="Y519" s="477"/>
      <c r="Z519" s="477"/>
      <c r="AA519" s="477"/>
      <c r="AB519" s="477"/>
      <c r="AC519" s="477"/>
      <c r="AD519" s="477"/>
      <c r="AE519" s="477"/>
      <c r="AF519" s="478"/>
      <c r="AG519" s="885"/>
      <c r="AH519" s="886"/>
    </row>
    <row r="520" spans="1:34" ht="15" customHeight="1" x14ac:dyDescent="0.15">
      <c r="A520" s="444"/>
      <c r="B520" s="494"/>
      <c r="C520" s="436"/>
      <c r="D520" s="436"/>
      <c r="E520" s="436"/>
      <c r="F520" s="436"/>
      <c r="G520" s="436"/>
      <c r="H520" s="436"/>
      <c r="I520" s="436"/>
      <c r="J520" s="436"/>
      <c r="K520" s="436"/>
      <c r="L520" s="436"/>
      <c r="M520" s="436"/>
      <c r="N520" s="436"/>
      <c r="O520" s="436"/>
      <c r="P520" s="436"/>
      <c r="Q520" s="436"/>
      <c r="R520" s="436"/>
      <c r="S520" s="436"/>
      <c r="T520" s="436"/>
      <c r="U520" s="436"/>
      <c r="V520" s="436"/>
      <c r="W520" s="436"/>
      <c r="X520" s="436"/>
      <c r="Y520" s="436"/>
      <c r="Z520" s="436"/>
      <c r="AA520" s="436"/>
      <c r="AB520" s="436"/>
      <c r="AC520" s="436"/>
      <c r="AD520" s="436"/>
      <c r="AE520" s="436"/>
      <c r="AF520" s="437"/>
      <c r="AG520" s="564"/>
      <c r="AH520" s="565"/>
    </row>
    <row r="521" spans="1:34" ht="15" customHeight="1" x14ac:dyDescent="0.15">
      <c r="A521" s="442" t="s">
        <v>157</v>
      </c>
      <c r="B521" s="493" t="s">
        <v>869</v>
      </c>
      <c r="C521" s="475"/>
      <c r="D521" s="475"/>
      <c r="E521" s="475"/>
      <c r="F521" s="475"/>
      <c r="G521" s="475"/>
      <c r="H521" s="475"/>
      <c r="I521" s="475"/>
      <c r="J521" s="475"/>
      <c r="K521" s="475"/>
      <c r="L521" s="475"/>
      <c r="M521" s="475"/>
      <c r="N521" s="475"/>
      <c r="O521" s="475"/>
      <c r="P521" s="475"/>
      <c r="Q521" s="475"/>
      <c r="R521" s="475"/>
      <c r="S521" s="475"/>
      <c r="T521" s="475"/>
      <c r="U521" s="475"/>
      <c r="V521" s="475"/>
      <c r="W521" s="475"/>
      <c r="X521" s="475"/>
      <c r="Y521" s="475"/>
      <c r="Z521" s="475"/>
      <c r="AA521" s="475"/>
      <c r="AB521" s="475"/>
      <c r="AC521" s="475"/>
      <c r="AD521" s="475"/>
      <c r="AE521" s="475"/>
      <c r="AF521" s="476"/>
      <c r="AG521" s="524"/>
      <c r="AH521" s="458"/>
    </row>
    <row r="522" spans="1:34" ht="15" customHeight="1" x14ac:dyDescent="0.15">
      <c r="A522" s="444"/>
      <c r="B522" s="494"/>
      <c r="C522" s="436"/>
      <c r="D522" s="436"/>
      <c r="E522" s="436"/>
      <c r="F522" s="436"/>
      <c r="G522" s="436"/>
      <c r="H522" s="436"/>
      <c r="I522" s="436"/>
      <c r="J522" s="436"/>
      <c r="K522" s="436"/>
      <c r="L522" s="436"/>
      <c r="M522" s="436"/>
      <c r="N522" s="436"/>
      <c r="O522" s="436"/>
      <c r="P522" s="436"/>
      <c r="Q522" s="436"/>
      <c r="R522" s="436"/>
      <c r="S522" s="436"/>
      <c r="T522" s="436"/>
      <c r="U522" s="436"/>
      <c r="V522" s="436"/>
      <c r="W522" s="436"/>
      <c r="X522" s="436"/>
      <c r="Y522" s="436"/>
      <c r="Z522" s="436"/>
      <c r="AA522" s="436"/>
      <c r="AB522" s="436"/>
      <c r="AC522" s="436"/>
      <c r="AD522" s="436"/>
      <c r="AE522" s="436"/>
      <c r="AF522" s="437"/>
      <c r="AG522" s="459"/>
      <c r="AH522" s="460"/>
    </row>
    <row r="523" spans="1:34" ht="15" customHeight="1" x14ac:dyDescent="0.15">
      <c r="A523" s="442" t="s">
        <v>192</v>
      </c>
      <c r="B523" s="493" t="s">
        <v>602</v>
      </c>
      <c r="C523" s="475"/>
      <c r="D523" s="475"/>
      <c r="E523" s="475"/>
      <c r="F523" s="475"/>
      <c r="G523" s="475"/>
      <c r="H523" s="475"/>
      <c r="I523" s="475"/>
      <c r="J523" s="475"/>
      <c r="K523" s="475"/>
      <c r="L523" s="475"/>
      <c r="M523" s="475"/>
      <c r="N523" s="475"/>
      <c r="O523" s="475"/>
      <c r="P523" s="475"/>
      <c r="Q523" s="475"/>
      <c r="R523" s="475"/>
      <c r="S523" s="475"/>
      <c r="T523" s="475"/>
      <c r="U523" s="475"/>
      <c r="V523" s="475"/>
      <c r="W523" s="475"/>
      <c r="X523" s="475"/>
      <c r="Y523" s="475"/>
      <c r="Z523" s="475"/>
      <c r="AA523" s="475"/>
      <c r="AB523" s="475"/>
      <c r="AC523" s="475"/>
      <c r="AD523" s="475"/>
      <c r="AE523" s="475"/>
      <c r="AF523" s="476"/>
      <c r="AG523" s="524"/>
      <c r="AH523" s="458"/>
    </row>
    <row r="524" spans="1:34" ht="15" customHeight="1" x14ac:dyDescent="0.15">
      <c r="A524" s="444"/>
      <c r="B524" s="494"/>
      <c r="C524" s="436"/>
      <c r="D524" s="436"/>
      <c r="E524" s="436"/>
      <c r="F524" s="436"/>
      <c r="G524" s="436"/>
      <c r="H524" s="436"/>
      <c r="I524" s="436"/>
      <c r="J524" s="436"/>
      <c r="K524" s="436"/>
      <c r="L524" s="436"/>
      <c r="M524" s="436"/>
      <c r="N524" s="436"/>
      <c r="O524" s="436"/>
      <c r="P524" s="436"/>
      <c r="Q524" s="436"/>
      <c r="R524" s="436"/>
      <c r="S524" s="436"/>
      <c r="T524" s="436"/>
      <c r="U524" s="436"/>
      <c r="V524" s="436"/>
      <c r="W524" s="436"/>
      <c r="X524" s="436"/>
      <c r="Y524" s="436"/>
      <c r="Z524" s="436"/>
      <c r="AA524" s="436"/>
      <c r="AB524" s="436"/>
      <c r="AC524" s="436"/>
      <c r="AD524" s="436"/>
      <c r="AE524" s="436"/>
      <c r="AF524" s="437"/>
      <c r="AG524" s="459"/>
      <c r="AH524" s="460"/>
    </row>
    <row r="525" spans="1:34" ht="15" customHeight="1" x14ac:dyDescent="0.15">
      <c r="A525" s="442"/>
      <c r="B525" s="498" t="s">
        <v>210</v>
      </c>
      <c r="C525" s="503"/>
      <c r="D525" s="449" t="s">
        <v>603</v>
      </c>
      <c r="E525" s="450"/>
      <c r="F525" s="450"/>
      <c r="G525" s="450"/>
      <c r="H525" s="450"/>
      <c r="I525" s="450"/>
      <c r="J525" s="450"/>
      <c r="K525" s="450"/>
      <c r="L525" s="450"/>
      <c r="M525" s="450"/>
      <c r="N525" s="450"/>
      <c r="O525" s="450"/>
      <c r="P525" s="450"/>
      <c r="Q525" s="450"/>
      <c r="R525" s="450"/>
      <c r="S525" s="450"/>
      <c r="T525" s="450"/>
      <c r="U525" s="450"/>
      <c r="V525" s="450"/>
      <c r="W525" s="450"/>
      <c r="X525" s="450"/>
      <c r="Y525" s="450"/>
      <c r="Z525" s="450"/>
      <c r="AA525" s="450"/>
      <c r="AB525" s="450"/>
      <c r="AC525" s="450"/>
      <c r="AD525" s="450"/>
      <c r="AE525" s="450"/>
      <c r="AF525" s="484"/>
      <c r="AG525" s="457"/>
      <c r="AH525" s="458"/>
    </row>
    <row r="526" spans="1:34" ht="15" customHeight="1" x14ac:dyDescent="0.15">
      <c r="A526" s="443"/>
      <c r="B526" s="500"/>
      <c r="C526" s="506"/>
      <c r="D526" s="453"/>
      <c r="E526" s="454"/>
      <c r="F526" s="454"/>
      <c r="G526" s="454"/>
      <c r="H526" s="454"/>
      <c r="I526" s="454"/>
      <c r="J526" s="454"/>
      <c r="K526" s="454"/>
      <c r="L526" s="454"/>
      <c r="M526" s="454"/>
      <c r="N526" s="454"/>
      <c r="O526" s="454"/>
      <c r="P526" s="454"/>
      <c r="Q526" s="454"/>
      <c r="R526" s="454"/>
      <c r="S526" s="454"/>
      <c r="T526" s="454"/>
      <c r="U526" s="454"/>
      <c r="V526" s="454"/>
      <c r="W526" s="454"/>
      <c r="X526" s="454"/>
      <c r="Y526" s="454"/>
      <c r="Z526" s="454"/>
      <c r="AA526" s="454"/>
      <c r="AB526" s="454"/>
      <c r="AC526" s="454"/>
      <c r="AD526" s="454"/>
      <c r="AE526" s="454"/>
      <c r="AF526" s="485"/>
      <c r="AG526" s="459"/>
      <c r="AH526" s="460"/>
    </row>
    <row r="527" spans="1:34" ht="15" customHeight="1" x14ac:dyDescent="0.15">
      <c r="A527" s="443"/>
      <c r="B527" s="498" t="s">
        <v>211</v>
      </c>
      <c r="C527" s="503"/>
      <c r="D527" s="449" t="s">
        <v>599</v>
      </c>
      <c r="E527" s="450"/>
      <c r="F527" s="450"/>
      <c r="G527" s="450"/>
      <c r="H527" s="450"/>
      <c r="I527" s="450"/>
      <c r="J527" s="450"/>
      <c r="K527" s="450"/>
      <c r="L527" s="450"/>
      <c r="M527" s="450"/>
      <c r="N527" s="450"/>
      <c r="O527" s="450"/>
      <c r="P527" s="450"/>
      <c r="Q527" s="450"/>
      <c r="R527" s="450"/>
      <c r="S527" s="450"/>
      <c r="T527" s="450"/>
      <c r="U527" s="450"/>
      <c r="V527" s="450"/>
      <c r="W527" s="450"/>
      <c r="X527" s="450"/>
      <c r="Y527" s="450"/>
      <c r="Z527" s="450"/>
      <c r="AA527" s="450"/>
      <c r="AB527" s="450"/>
      <c r="AC527" s="450"/>
      <c r="AD527" s="450"/>
      <c r="AE527" s="450"/>
      <c r="AF527" s="484"/>
      <c r="AG527" s="457"/>
      <c r="AH527" s="458"/>
    </row>
    <row r="528" spans="1:34" ht="15" customHeight="1" x14ac:dyDescent="0.15">
      <c r="A528" s="443"/>
      <c r="B528" s="500"/>
      <c r="C528" s="506"/>
      <c r="D528" s="453"/>
      <c r="E528" s="454"/>
      <c r="F528" s="454"/>
      <c r="G528" s="454"/>
      <c r="H528" s="454"/>
      <c r="I528" s="454"/>
      <c r="J528" s="454"/>
      <c r="K528" s="454"/>
      <c r="L528" s="454"/>
      <c r="M528" s="454"/>
      <c r="N528" s="454"/>
      <c r="O528" s="454"/>
      <c r="P528" s="454"/>
      <c r="Q528" s="454"/>
      <c r="R528" s="454"/>
      <c r="S528" s="454"/>
      <c r="T528" s="454"/>
      <c r="U528" s="454"/>
      <c r="V528" s="454"/>
      <c r="W528" s="454"/>
      <c r="X528" s="454"/>
      <c r="Y528" s="454"/>
      <c r="Z528" s="454"/>
      <c r="AA528" s="454"/>
      <c r="AB528" s="454"/>
      <c r="AC528" s="454"/>
      <c r="AD528" s="454"/>
      <c r="AE528" s="454"/>
      <c r="AF528" s="485"/>
      <c r="AG528" s="459"/>
      <c r="AH528" s="460"/>
    </row>
    <row r="529" spans="1:34" ht="15" customHeight="1" x14ac:dyDescent="0.15">
      <c r="A529" s="443"/>
      <c r="B529" s="498" t="s">
        <v>212</v>
      </c>
      <c r="C529" s="503"/>
      <c r="D529" s="449" t="s">
        <v>604</v>
      </c>
      <c r="E529" s="450"/>
      <c r="F529" s="450"/>
      <c r="G529" s="450"/>
      <c r="H529" s="450"/>
      <c r="I529" s="450"/>
      <c r="J529" s="450"/>
      <c r="K529" s="450"/>
      <c r="L529" s="450"/>
      <c r="M529" s="450"/>
      <c r="N529" s="450"/>
      <c r="O529" s="450"/>
      <c r="P529" s="450"/>
      <c r="Q529" s="450"/>
      <c r="R529" s="450"/>
      <c r="S529" s="450"/>
      <c r="T529" s="450"/>
      <c r="U529" s="450"/>
      <c r="V529" s="450"/>
      <c r="W529" s="450"/>
      <c r="X529" s="450"/>
      <c r="Y529" s="450"/>
      <c r="Z529" s="450"/>
      <c r="AA529" s="450"/>
      <c r="AB529" s="450"/>
      <c r="AC529" s="450"/>
      <c r="AD529" s="450"/>
      <c r="AE529" s="450"/>
      <c r="AF529" s="484"/>
      <c r="AG529" s="457"/>
      <c r="AH529" s="458"/>
    </row>
    <row r="530" spans="1:34" ht="15" customHeight="1" x14ac:dyDescent="0.15">
      <c r="A530" s="443"/>
      <c r="B530" s="500"/>
      <c r="C530" s="506"/>
      <c r="D530" s="453"/>
      <c r="E530" s="454"/>
      <c r="F530" s="454"/>
      <c r="G530" s="454"/>
      <c r="H530" s="454"/>
      <c r="I530" s="454"/>
      <c r="J530" s="454"/>
      <c r="K530" s="454"/>
      <c r="L530" s="454"/>
      <c r="M530" s="454"/>
      <c r="N530" s="454"/>
      <c r="O530" s="454"/>
      <c r="P530" s="454"/>
      <c r="Q530" s="454"/>
      <c r="R530" s="454"/>
      <c r="S530" s="454"/>
      <c r="T530" s="454"/>
      <c r="U530" s="454"/>
      <c r="V530" s="454"/>
      <c r="W530" s="454"/>
      <c r="X530" s="454"/>
      <c r="Y530" s="454"/>
      <c r="Z530" s="454"/>
      <c r="AA530" s="454"/>
      <c r="AB530" s="454"/>
      <c r="AC530" s="454"/>
      <c r="AD530" s="454"/>
      <c r="AE530" s="454"/>
      <c r="AF530" s="485"/>
      <c r="AG530" s="459"/>
      <c r="AH530" s="460"/>
    </row>
    <row r="531" spans="1:34" ht="15" customHeight="1" x14ac:dyDescent="0.15">
      <c r="A531" s="443"/>
      <c r="B531" s="498" t="s">
        <v>213</v>
      </c>
      <c r="C531" s="503"/>
      <c r="D531" s="449" t="s">
        <v>600</v>
      </c>
      <c r="E531" s="450"/>
      <c r="F531" s="450"/>
      <c r="G531" s="450"/>
      <c r="H531" s="450"/>
      <c r="I531" s="450"/>
      <c r="J531" s="450"/>
      <c r="K531" s="450"/>
      <c r="L531" s="450"/>
      <c r="M531" s="450"/>
      <c r="N531" s="450"/>
      <c r="O531" s="450"/>
      <c r="P531" s="450"/>
      <c r="Q531" s="450"/>
      <c r="R531" s="450"/>
      <c r="S531" s="450"/>
      <c r="T531" s="450"/>
      <c r="U531" s="450"/>
      <c r="V531" s="450"/>
      <c r="W531" s="450"/>
      <c r="X531" s="450"/>
      <c r="Y531" s="450"/>
      <c r="Z531" s="450"/>
      <c r="AA531" s="450"/>
      <c r="AB531" s="450"/>
      <c r="AC531" s="450"/>
      <c r="AD531" s="450"/>
      <c r="AE531" s="450"/>
      <c r="AF531" s="484"/>
      <c r="AG531" s="457"/>
      <c r="AH531" s="458"/>
    </row>
    <row r="532" spans="1:34" ht="15" customHeight="1" x14ac:dyDescent="0.15">
      <c r="A532" s="444"/>
      <c r="B532" s="500"/>
      <c r="C532" s="506"/>
      <c r="D532" s="453"/>
      <c r="E532" s="454"/>
      <c r="F532" s="454"/>
      <c r="G532" s="454"/>
      <c r="H532" s="454"/>
      <c r="I532" s="454"/>
      <c r="J532" s="454"/>
      <c r="K532" s="454"/>
      <c r="L532" s="454"/>
      <c r="M532" s="454"/>
      <c r="N532" s="454"/>
      <c r="O532" s="454"/>
      <c r="P532" s="454"/>
      <c r="Q532" s="454"/>
      <c r="R532" s="454"/>
      <c r="S532" s="454"/>
      <c r="T532" s="454"/>
      <c r="U532" s="454"/>
      <c r="V532" s="454"/>
      <c r="W532" s="454"/>
      <c r="X532" s="454"/>
      <c r="Y532" s="454"/>
      <c r="Z532" s="454"/>
      <c r="AA532" s="454"/>
      <c r="AB532" s="454"/>
      <c r="AC532" s="454"/>
      <c r="AD532" s="454"/>
      <c r="AE532" s="454"/>
      <c r="AF532" s="485"/>
      <c r="AG532" s="459"/>
      <c r="AH532" s="460"/>
    </row>
    <row r="533" spans="1:34" ht="15" customHeight="1" x14ac:dyDescent="0.15">
      <c r="A533" s="113"/>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row>
    <row r="534" spans="1:34" ht="15" customHeight="1" x14ac:dyDescent="0.15">
      <c r="A534" s="98" t="s">
        <v>972</v>
      </c>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row>
    <row r="535" spans="1:34" ht="20.100000000000001" customHeight="1" x14ac:dyDescent="0.15">
      <c r="A535" s="442" t="s">
        <v>33</v>
      </c>
      <c r="B535" s="450" t="s">
        <v>976</v>
      </c>
      <c r="C535" s="450"/>
      <c r="D535" s="450"/>
      <c r="E535" s="450"/>
      <c r="F535" s="450"/>
      <c r="G535" s="450"/>
      <c r="H535" s="450"/>
      <c r="I535" s="450"/>
      <c r="J535" s="450"/>
      <c r="K535" s="450"/>
      <c r="L535" s="450"/>
      <c r="M535" s="450"/>
      <c r="N535" s="450"/>
      <c r="O535" s="450"/>
      <c r="P535" s="450"/>
      <c r="Q535" s="450"/>
      <c r="R535" s="450"/>
      <c r="S535" s="450"/>
      <c r="T535" s="450"/>
      <c r="U535" s="450"/>
      <c r="V535" s="450"/>
      <c r="W535" s="450"/>
      <c r="X535" s="450"/>
      <c r="Y535" s="450"/>
      <c r="Z535" s="450"/>
      <c r="AA535" s="450"/>
      <c r="AB535" s="450"/>
      <c r="AC535" s="450"/>
      <c r="AD535" s="450"/>
      <c r="AE535" s="450"/>
      <c r="AF535" s="450"/>
      <c r="AG535" s="562"/>
      <c r="AH535" s="563"/>
    </row>
    <row r="536" spans="1:34" ht="20.100000000000001" customHeight="1" x14ac:dyDescent="0.15">
      <c r="A536" s="444"/>
      <c r="B536" s="454"/>
      <c r="C536" s="454"/>
      <c r="D536" s="454"/>
      <c r="E536" s="454"/>
      <c r="F536" s="454"/>
      <c r="G536" s="454"/>
      <c r="H536" s="454"/>
      <c r="I536" s="454"/>
      <c r="J536" s="454"/>
      <c r="K536" s="454"/>
      <c r="L536" s="454"/>
      <c r="M536" s="454"/>
      <c r="N536" s="454"/>
      <c r="O536" s="454"/>
      <c r="P536" s="454"/>
      <c r="Q536" s="454"/>
      <c r="R536" s="454"/>
      <c r="S536" s="454"/>
      <c r="T536" s="454"/>
      <c r="U536" s="454"/>
      <c r="V536" s="454"/>
      <c r="W536" s="454"/>
      <c r="X536" s="454"/>
      <c r="Y536" s="454"/>
      <c r="Z536" s="454"/>
      <c r="AA536" s="454"/>
      <c r="AB536" s="454"/>
      <c r="AC536" s="454"/>
      <c r="AD536" s="454"/>
      <c r="AE536" s="454"/>
      <c r="AF536" s="454"/>
      <c r="AG536" s="564"/>
      <c r="AH536" s="565"/>
    </row>
    <row r="537" spans="1:34" ht="20.100000000000001" customHeight="1" x14ac:dyDescent="0.15">
      <c r="A537" s="442" t="s">
        <v>34</v>
      </c>
      <c r="B537" s="493" t="s">
        <v>978</v>
      </c>
      <c r="C537" s="475"/>
      <c r="D537" s="475"/>
      <c r="E537" s="475"/>
      <c r="F537" s="475"/>
      <c r="G537" s="475"/>
      <c r="H537" s="475"/>
      <c r="I537" s="475"/>
      <c r="J537" s="475"/>
      <c r="K537" s="475"/>
      <c r="L537" s="475"/>
      <c r="M537" s="475"/>
      <c r="N537" s="475"/>
      <c r="O537" s="475"/>
      <c r="P537" s="475"/>
      <c r="Q537" s="475"/>
      <c r="R537" s="475"/>
      <c r="S537" s="475"/>
      <c r="T537" s="475"/>
      <c r="U537" s="475"/>
      <c r="V537" s="475"/>
      <c r="W537" s="475"/>
      <c r="X537" s="475"/>
      <c r="Y537" s="475"/>
      <c r="Z537" s="475"/>
      <c r="AA537" s="475"/>
      <c r="AB537" s="475"/>
      <c r="AC537" s="475"/>
      <c r="AD537" s="475"/>
      <c r="AE537" s="475"/>
      <c r="AF537" s="476"/>
      <c r="AG537" s="457"/>
      <c r="AH537" s="495"/>
    </row>
    <row r="538" spans="1:34" ht="20.100000000000001" customHeight="1" x14ac:dyDescent="0.15">
      <c r="A538" s="444"/>
      <c r="B538" s="494"/>
      <c r="C538" s="436"/>
      <c r="D538" s="436"/>
      <c r="E538" s="436"/>
      <c r="F538" s="436"/>
      <c r="G538" s="436"/>
      <c r="H538" s="436"/>
      <c r="I538" s="436"/>
      <c r="J538" s="436"/>
      <c r="K538" s="436"/>
      <c r="L538" s="436"/>
      <c r="M538" s="436"/>
      <c r="N538" s="436"/>
      <c r="O538" s="436"/>
      <c r="P538" s="436"/>
      <c r="Q538" s="436"/>
      <c r="R538" s="436"/>
      <c r="S538" s="436"/>
      <c r="T538" s="436"/>
      <c r="U538" s="436"/>
      <c r="V538" s="436"/>
      <c r="W538" s="436"/>
      <c r="X538" s="436"/>
      <c r="Y538" s="436"/>
      <c r="Z538" s="436"/>
      <c r="AA538" s="436"/>
      <c r="AB538" s="436"/>
      <c r="AC538" s="436"/>
      <c r="AD538" s="436"/>
      <c r="AE538" s="436"/>
      <c r="AF538" s="437"/>
      <c r="AG538" s="496"/>
      <c r="AH538" s="497"/>
    </row>
    <row r="539" spans="1:34" ht="20.100000000000001" customHeight="1" x14ac:dyDescent="0.15">
      <c r="A539" s="442" t="s">
        <v>35</v>
      </c>
      <c r="B539" s="450" t="s">
        <v>977</v>
      </c>
      <c r="C539" s="450"/>
      <c r="D539" s="450"/>
      <c r="E539" s="450"/>
      <c r="F539" s="450"/>
      <c r="G539" s="450"/>
      <c r="H539" s="450"/>
      <c r="I539" s="450"/>
      <c r="J539" s="450"/>
      <c r="K539" s="450"/>
      <c r="L539" s="450"/>
      <c r="M539" s="450"/>
      <c r="N539" s="450"/>
      <c r="O539" s="450"/>
      <c r="P539" s="450"/>
      <c r="Q539" s="450"/>
      <c r="R539" s="450"/>
      <c r="S539" s="450"/>
      <c r="T539" s="450"/>
      <c r="U539" s="450"/>
      <c r="V539" s="450"/>
      <c r="W539" s="450"/>
      <c r="X539" s="450"/>
      <c r="Y539" s="450"/>
      <c r="Z539" s="450"/>
      <c r="AA539" s="450"/>
      <c r="AB539" s="450"/>
      <c r="AC539" s="450"/>
      <c r="AD539" s="450"/>
      <c r="AE539" s="450"/>
      <c r="AF539" s="450"/>
      <c r="AG539" s="562"/>
      <c r="AH539" s="563"/>
    </row>
    <row r="540" spans="1:34" ht="28.5" customHeight="1" x14ac:dyDescent="0.15">
      <c r="A540" s="444"/>
      <c r="B540" s="454"/>
      <c r="C540" s="454"/>
      <c r="D540" s="454"/>
      <c r="E540" s="454"/>
      <c r="F540" s="454"/>
      <c r="G540" s="454"/>
      <c r="H540" s="454"/>
      <c r="I540" s="454"/>
      <c r="J540" s="454"/>
      <c r="K540" s="454"/>
      <c r="L540" s="454"/>
      <c r="M540" s="454"/>
      <c r="N540" s="454"/>
      <c r="O540" s="454"/>
      <c r="P540" s="454"/>
      <c r="Q540" s="454"/>
      <c r="R540" s="454"/>
      <c r="S540" s="454"/>
      <c r="T540" s="454"/>
      <c r="U540" s="454"/>
      <c r="V540" s="454"/>
      <c r="W540" s="454"/>
      <c r="X540" s="454"/>
      <c r="Y540" s="454"/>
      <c r="Z540" s="454"/>
      <c r="AA540" s="454"/>
      <c r="AB540" s="454"/>
      <c r="AC540" s="454"/>
      <c r="AD540" s="454"/>
      <c r="AE540" s="454"/>
      <c r="AF540" s="454"/>
      <c r="AG540" s="564"/>
      <c r="AH540" s="565"/>
    </row>
    <row r="541" spans="1:34" ht="20.100000000000001" customHeight="1" x14ac:dyDescent="0.15">
      <c r="A541" s="442" t="s">
        <v>36</v>
      </c>
      <c r="B541" s="493" t="s">
        <v>979</v>
      </c>
      <c r="C541" s="475"/>
      <c r="D541" s="475"/>
      <c r="E541" s="475"/>
      <c r="F541" s="475"/>
      <c r="G541" s="475"/>
      <c r="H541" s="475"/>
      <c r="I541" s="475"/>
      <c r="J541" s="475"/>
      <c r="K541" s="475"/>
      <c r="L541" s="475"/>
      <c r="M541" s="475"/>
      <c r="N541" s="475"/>
      <c r="O541" s="475"/>
      <c r="P541" s="475"/>
      <c r="Q541" s="475"/>
      <c r="R541" s="475"/>
      <c r="S541" s="475"/>
      <c r="T541" s="475"/>
      <c r="U541" s="475"/>
      <c r="V541" s="475"/>
      <c r="W541" s="475"/>
      <c r="X541" s="475"/>
      <c r="Y541" s="475"/>
      <c r="Z541" s="475"/>
      <c r="AA541" s="475"/>
      <c r="AB541" s="475"/>
      <c r="AC541" s="475"/>
      <c r="AD541" s="475"/>
      <c r="AE541" s="475"/>
      <c r="AF541" s="476"/>
      <c r="AG541" s="457"/>
      <c r="AH541" s="495"/>
    </row>
    <row r="542" spans="1:34" ht="20.100000000000001" customHeight="1" x14ac:dyDescent="0.15">
      <c r="A542" s="444"/>
      <c r="B542" s="494"/>
      <c r="C542" s="436"/>
      <c r="D542" s="436"/>
      <c r="E542" s="436"/>
      <c r="F542" s="436"/>
      <c r="G542" s="436"/>
      <c r="H542" s="436"/>
      <c r="I542" s="436"/>
      <c r="J542" s="436"/>
      <c r="K542" s="436"/>
      <c r="L542" s="436"/>
      <c r="M542" s="436"/>
      <c r="N542" s="436"/>
      <c r="O542" s="436"/>
      <c r="P542" s="436"/>
      <c r="Q542" s="436"/>
      <c r="R542" s="436"/>
      <c r="S542" s="436"/>
      <c r="T542" s="436"/>
      <c r="U542" s="436"/>
      <c r="V542" s="436"/>
      <c r="W542" s="436"/>
      <c r="X542" s="436"/>
      <c r="Y542" s="436"/>
      <c r="Z542" s="436"/>
      <c r="AA542" s="436"/>
      <c r="AB542" s="436"/>
      <c r="AC542" s="436"/>
      <c r="AD542" s="436"/>
      <c r="AE542" s="436"/>
      <c r="AF542" s="437"/>
      <c r="AG542" s="496"/>
      <c r="AH542" s="497"/>
    </row>
    <row r="543" spans="1:34" ht="20.100000000000001" customHeight="1" x14ac:dyDescent="0.15">
      <c r="A543" s="442" t="s">
        <v>37</v>
      </c>
      <c r="B543" s="450" t="s">
        <v>980</v>
      </c>
      <c r="C543" s="450"/>
      <c r="D543" s="450"/>
      <c r="E543" s="450"/>
      <c r="F543" s="450"/>
      <c r="G543" s="450"/>
      <c r="H543" s="450"/>
      <c r="I543" s="450"/>
      <c r="J543" s="450"/>
      <c r="K543" s="450"/>
      <c r="L543" s="450"/>
      <c r="M543" s="450"/>
      <c r="N543" s="450"/>
      <c r="O543" s="450"/>
      <c r="P543" s="450"/>
      <c r="Q543" s="450"/>
      <c r="R543" s="450"/>
      <c r="S543" s="450"/>
      <c r="T543" s="450"/>
      <c r="U543" s="450"/>
      <c r="V543" s="450"/>
      <c r="W543" s="450"/>
      <c r="X543" s="450"/>
      <c r="Y543" s="450"/>
      <c r="Z543" s="450"/>
      <c r="AA543" s="450"/>
      <c r="AB543" s="450"/>
      <c r="AC543" s="450"/>
      <c r="AD543" s="450"/>
      <c r="AE543" s="450"/>
      <c r="AF543" s="450"/>
      <c r="AG543" s="562"/>
      <c r="AH543" s="563"/>
    </row>
    <row r="544" spans="1:34" ht="27" customHeight="1" x14ac:dyDescent="0.15">
      <c r="A544" s="444"/>
      <c r="B544" s="454"/>
      <c r="C544" s="454"/>
      <c r="D544" s="454"/>
      <c r="E544" s="454"/>
      <c r="F544" s="454"/>
      <c r="G544" s="454"/>
      <c r="H544" s="454"/>
      <c r="I544" s="454"/>
      <c r="J544" s="454"/>
      <c r="K544" s="454"/>
      <c r="L544" s="454"/>
      <c r="M544" s="454"/>
      <c r="N544" s="454"/>
      <c r="O544" s="454"/>
      <c r="P544" s="454"/>
      <c r="Q544" s="454"/>
      <c r="R544" s="454"/>
      <c r="S544" s="454"/>
      <c r="T544" s="454"/>
      <c r="U544" s="454"/>
      <c r="V544" s="454"/>
      <c r="W544" s="454"/>
      <c r="X544" s="454"/>
      <c r="Y544" s="454"/>
      <c r="Z544" s="454"/>
      <c r="AA544" s="454"/>
      <c r="AB544" s="454"/>
      <c r="AC544" s="454"/>
      <c r="AD544" s="454"/>
      <c r="AE544" s="454"/>
      <c r="AF544" s="454"/>
      <c r="AG544" s="564"/>
      <c r="AH544" s="565"/>
    </row>
    <row r="545" spans="1:34" ht="20.100000000000001" customHeight="1" x14ac:dyDescent="0.15">
      <c r="A545" s="442" t="s">
        <v>38</v>
      </c>
      <c r="B545" s="493" t="s">
        <v>981</v>
      </c>
      <c r="C545" s="475"/>
      <c r="D545" s="475"/>
      <c r="E545" s="475"/>
      <c r="F545" s="475"/>
      <c r="G545" s="475"/>
      <c r="H545" s="475"/>
      <c r="I545" s="475"/>
      <c r="J545" s="475"/>
      <c r="K545" s="475"/>
      <c r="L545" s="475"/>
      <c r="M545" s="475"/>
      <c r="N545" s="475"/>
      <c r="O545" s="475"/>
      <c r="P545" s="475"/>
      <c r="Q545" s="475"/>
      <c r="R545" s="475"/>
      <c r="S545" s="475"/>
      <c r="T545" s="475"/>
      <c r="U545" s="475"/>
      <c r="V545" s="475"/>
      <c r="W545" s="475"/>
      <c r="X545" s="475"/>
      <c r="Y545" s="475"/>
      <c r="Z545" s="475"/>
      <c r="AA545" s="475"/>
      <c r="AB545" s="475"/>
      <c r="AC545" s="475"/>
      <c r="AD545" s="475"/>
      <c r="AE545" s="475"/>
      <c r="AF545" s="476"/>
      <c r="AG545" s="457"/>
      <c r="AH545" s="495"/>
    </row>
    <row r="546" spans="1:34" ht="20.100000000000001" customHeight="1" x14ac:dyDescent="0.15">
      <c r="A546" s="444"/>
      <c r="B546" s="494"/>
      <c r="C546" s="436"/>
      <c r="D546" s="436"/>
      <c r="E546" s="436"/>
      <c r="F546" s="436"/>
      <c r="G546" s="436"/>
      <c r="H546" s="436"/>
      <c r="I546" s="436"/>
      <c r="J546" s="436"/>
      <c r="K546" s="436"/>
      <c r="L546" s="436"/>
      <c r="M546" s="436"/>
      <c r="N546" s="436"/>
      <c r="O546" s="436"/>
      <c r="P546" s="436"/>
      <c r="Q546" s="436"/>
      <c r="R546" s="436"/>
      <c r="S546" s="436"/>
      <c r="T546" s="436"/>
      <c r="U546" s="436"/>
      <c r="V546" s="436"/>
      <c r="W546" s="436"/>
      <c r="X546" s="436"/>
      <c r="Y546" s="436"/>
      <c r="Z546" s="436"/>
      <c r="AA546" s="436"/>
      <c r="AB546" s="436"/>
      <c r="AC546" s="436"/>
      <c r="AD546" s="436"/>
      <c r="AE546" s="436"/>
      <c r="AF546" s="437"/>
      <c r="AG546" s="496"/>
      <c r="AH546" s="497"/>
    </row>
    <row r="547" spans="1:34" ht="20.100000000000001" customHeight="1" x14ac:dyDescent="0.15">
      <c r="A547" s="442" t="s">
        <v>39</v>
      </c>
      <c r="B547" s="450" t="s">
        <v>982</v>
      </c>
      <c r="C547" s="450"/>
      <c r="D547" s="450"/>
      <c r="E547" s="450"/>
      <c r="F547" s="450"/>
      <c r="G547" s="450"/>
      <c r="H547" s="450"/>
      <c r="I547" s="450"/>
      <c r="J547" s="450"/>
      <c r="K547" s="450"/>
      <c r="L547" s="450"/>
      <c r="M547" s="450"/>
      <c r="N547" s="450"/>
      <c r="O547" s="450"/>
      <c r="P547" s="450"/>
      <c r="Q547" s="450"/>
      <c r="R547" s="450"/>
      <c r="S547" s="450"/>
      <c r="T547" s="450"/>
      <c r="U547" s="450"/>
      <c r="V547" s="450"/>
      <c r="W547" s="450"/>
      <c r="X547" s="450"/>
      <c r="Y547" s="450"/>
      <c r="Z547" s="450"/>
      <c r="AA547" s="450"/>
      <c r="AB547" s="450"/>
      <c r="AC547" s="450"/>
      <c r="AD547" s="450"/>
      <c r="AE547" s="450"/>
      <c r="AF547" s="450"/>
      <c r="AG547" s="562"/>
      <c r="AH547" s="563"/>
    </row>
    <row r="548" spans="1:34" ht="20.100000000000001" customHeight="1" x14ac:dyDescent="0.15">
      <c r="A548" s="444"/>
      <c r="B548" s="454"/>
      <c r="C548" s="454"/>
      <c r="D548" s="454"/>
      <c r="E548" s="454"/>
      <c r="F548" s="454"/>
      <c r="G548" s="454"/>
      <c r="H548" s="454"/>
      <c r="I548" s="454"/>
      <c r="J548" s="454"/>
      <c r="K548" s="454"/>
      <c r="L548" s="454"/>
      <c r="M548" s="454"/>
      <c r="N548" s="454"/>
      <c r="O548" s="454"/>
      <c r="P548" s="454"/>
      <c r="Q548" s="454"/>
      <c r="R548" s="454"/>
      <c r="S548" s="454"/>
      <c r="T548" s="454"/>
      <c r="U548" s="454"/>
      <c r="V548" s="454"/>
      <c r="W548" s="454"/>
      <c r="X548" s="454"/>
      <c r="Y548" s="454"/>
      <c r="Z548" s="454"/>
      <c r="AA548" s="454"/>
      <c r="AB548" s="454"/>
      <c r="AC548" s="454"/>
      <c r="AD548" s="454"/>
      <c r="AE548" s="454"/>
      <c r="AF548" s="454"/>
      <c r="AG548" s="564"/>
      <c r="AH548" s="565"/>
    </row>
    <row r="549" spans="1:34" ht="20.100000000000001" customHeight="1" x14ac:dyDescent="0.15">
      <c r="A549" s="442" t="s">
        <v>40</v>
      </c>
      <c r="B549" s="493" t="s">
        <v>983</v>
      </c>
      <c r="C549" s="475"/>
      <c r="D549" s="475"/>
      <c r="E549" s="475"/>
      <c r="F549" s="475"/>
      <c r="G549" s="475"/>
      <c r="H549" s="475"/>
      <c r="I549" s="475"/>
      <c r="J549" s="475"/>
      <c r="K549" s="475"/>
      <c r="L549" s="475"/>
      <c r="M549" s="475"/>
      <c r="N549" s="475"/>
      <c r="O549" s="475"/>
      <c r="P549" s="475"/>
      <c r="Q549" s="475"/>
      <c r="R549" s="475"/>
      <c r="S549" s="475"/>
      <c r="T549" s="475"/>
      <c r="U549" s="475"/>
      <c r="V549" s="475"/>
      <c r="W549" s="475"/>
      <c r="X549" s="475"/>
      <c r="Y549" s="475"/>
      <c r="Z549" s="475"/>
      <c r="AA549" s="475"/>
      <c r="AB549" s="475"/>
      <c r="AC549" s="475"/>
      <c r="AD549" s="475"/>
      <c r="AE549" s="475"/>
      <c r="AF549" s="476"/>
      <c r="AG549" s="457"/>
      <c r="AH549" s="495"/>
    </row>
    <row r="550" spans="1:34" ht="20.100000000000001" customHeight="1" x14ac:dyDescent="0.15">
      <c r="A550" s="444"/>
      <c r="B550" s="494"/>
      <c r="C550" s="436"/>
      <c r="D550" s="436"/>
      <c r="E550" s="436"/>
      <c r="F550" s="436"/>
      <c r="G550" s="436"/>
      <c r="H550" s="436"/>
      <c r="I550" s="436"/>
      <c r="J550" s="436"/>
      <c r="K550" s="436"/>
      <c r="L550" s="436"/>
      <c r="M550" s="436"/>
      <c r="N550" s="436"/>
      <c r="O550" s="436"/>
      <c r="P550" s="436"/>
      <c r="Q550" s="436"/>
      <c r="R550" s="436"/>
      <c r="S550" s="436"/>
      <c r="T550" s="436"/>
      <c r="U550" s="436"/>
      <c r="V550" s="436"/>
      <c r="W550" s="436"/>
      <c r="X550" s="436"/>
      <c r="Y550" s="436"/>
      <c r="Z550" s="436"/>
      <c r="AA550" s="436"/>
      <c r="AB550" s="436"/>
      <c r="AC550" s="436"/>
      <c r="AD550" s="436"/>
      <c r="AE550" s="436"/>
      <c r="AF550" s="437"/>
      <c r="AG550" s="496"/>
      <c r="AH550" s="497"/>
    </row>
    <row r="551" spans="1:34" ht="15" customHeight="1" x14ac:dyDescent="0.15">
      <c r="A551" s="113"/>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row>
    <row r="552" spans="1:34" ht="15" customHeight="1" x14ac:dyDescent="0.15">
      <c r="A552" s="98" t="s">
        <v>605</v>
      </c>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row>
    <row r="553" spans="1:34" ht="15" customHeight="1" x14ac:dyDescent="0.15">
      <c r="A553" s="653" t="s">
        <v>33</v>
      </c>
      <c r="B553" s="641" t="s">
        <v>974</v>
      </c>
      <c r="C553" s="641"/>
      <c r="D553" s="641"/>
      <c r="E553" s="641"/>
      <c r="F553" s="641"/>
      <c r="G553" s="641"/>
      <c r="H553" s="641"/>
      <c r="I553" s="641"/>
      <c r="J553" s="641"/>
      <c r="K553" s="641"/>
      <c r="L553" s="641"/>
      <c r="M553" s="641"/>
      <c r="N553" s="641"/>
      <c r="O553" s="641"/>
      <c r="P553" s="641"/>
      <c r="Q553" s="641"/>
      <c r="R553" s="641"/>
      <c r="S553" s="641"/>
      <c r="T553" s="641"/>
      <c r="U553" s="641"/>
      <c r="V553" s="641"/>
      <c r="W553" s="641"/>
      <c r="X553" s="641"/>
      <c r="Y553" s="641"/>
      <c r="Z553" s="641"/>
      <c r="AA553" s="641"/>
      <c r="AB553" s="641"/>
      <c r="AC553" s="641"/>
      <c r="AD553" s="641"/>
      <c r="AE553" s="641"/>
      <c r="AF553" s="641"/>
      <c r="AG553" s="656"/>
      <c r="AH553" s="656"/>
    </row>
    <row r="554" spans="1:34" ht="15" customHeight="1" x14ac:dyDescent="0.15">
      <c r="A554" s="653"/>
      <c r="B554" s="641"/>
      <c r="C554" s="641"/>
      <c r="D554" s="641"/>
      <c r="E554" s="641"/>
      <c r="F554" s="641"/>
      <c r="G554" s="641"/>
      <c r="H554" s="641"/>
      <c r="I554" s="641"/>
      <c r="J554" s="641"/>
      <c r="K554" s="641"/>
      <c r="L554" s="641"/>
      <c r="M554" s="641"/>
      <c r="N554" s="641"/>
      <c r="O554" s="641"/>
      <c r="P554" s="641"/>
      <c r="Q554" s="641"/>
      <c r="R554" s="641"/>
      <c r="S554" s="641"/>
      <c r="T554" s="641"/>
      <c r="U554" s="641"/>
      <c r="V554" s="641"/>
      <c r="W554" s="641"/>
      <c r="X554" s="641"/>
      <c r="Y554" s="641"/>
      <c r="Z554" s="641"/>
      <c r="AA554" s="641"/>
      <c r="AB554" s="641"/>
      <c r="AC554" s="641"/>
      <c r="AD554" s="641"/>
      <c r="AE554" s="641"/>
      <c r="AF554" s="641"/>
      <c r="AG554" s="656"/>
      <c r="AH554" s="656"/>
    </row>
    <row r="555" spans="1:34" ht="15" customHeight="1" x14ac:dyDescent="0.15">
      <c r="A555" s="653" t="s">
        <v>34</v>
      </c>
      <c r="B555" s="641" t="s">
        <v>975</v>
      </c>
      <c r="C555" s="641"/>
      <c r="D555" s="641"/>
      <c r="E555" s="641"/>
      <c r="F555" s="641"/>
      <c r="G555" s="641"/>
      <c r="H555" s="641"/>
      <c r="I555" s="641"/>
      <c r="J555" s="641"/>
      <c r="K555" s="641"/>
      <c r="L555" s="641"/>
      <c r="M555" s="641"/>
      <c r="N555" s="641"/>
      <c r="O555" s="641"/>
      <c r="P555" s="641"/>
      <c r="Q555" s="641"/>
      <c r="R555" s="641"/>
      <c r="S555" s="641"/>
      <c r="T555" s="641"/>
      <c r="U555" s="641"/>
      <c r="V555" s="641"/>
      <c r="W555" s="641"/>
      <c r="X555" s="641"/>
      <c r="Y555" s="641"/>
      <c r="Z555" s="641"/>
      <c r="AA555" s="641"/>
      <c r="AB555" s="641"/>
      <c r="AC555" s="641"/>
      <c r="AD555" s="641"/>
      <c r="AE555" s="641"/>
      <c r="AF555" s="641"/>
      <c r="AG555" s="656"/>
      <c r="AH555" s="656"/>
    </row>
    <row r="556" spans="1:34" ht="15" customHeight="1" x14ac:dyDescent="0.15">
      <c r="A556" s="653"/>
      <c r="B556" s="641"/>
      <c r="C556" s="641"/>
      <c r="D556" s="641"/>
      <c r="E556" s="641"/>
      <c r="F556" s="641"/>
      <c r="G556" s="641"/>
      <c r="H556" s="641"/>
      <c r="I556" s="641"/>
      <c r="J556" s="641"/>
      <c r="K556" s="641"/>
      <c r="L556" s="641"/>
      <c r="M556" s="641"/>
      <c r="N556" s="641"/>
      <c r="O556" s="641"/>
      <c r="P556" s="641"/>
      <c r="Q556" s="641"/>
      <c r="R556" s="641"/>
      <c r="S556" s="641"/>
      <c r="T556" s="641"/>
      <c r="U556" s="641"/>
      <c r="V556" s="641"/>
      <c r="W556" s="641"/>
      <c r="X556" s="641"/>
      <c r="Y556" s="641"/>
      <c r="Z556" s="641"/>
      <c r="AA556" s="641"/>
      <c r="AB556" s="641"/>
      <c r="AC556" s="641"/>
      <c r="AD556" s="641"/>
      <c r="AE556" s="641"/>
      <c r="AF556" s="641"/>
      <c r="AG556" s="656"/>
      <c r="AH556" s="656"/>
    </row>
    <row r="557" spans="1:34" ht="15" customHeight="1" x14ac:dyDescent="0.15">
      <c r="A557" s="113"/>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row>
    <row r="558" spans="1:34" ht="15" customHeight="1" x14ac:dyDescent="0.15">
      <c r="A558" s="98" t="s">
        <v>606</v>
      </c>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row>
    <row r="559" spans="1:34" s="74" customFormat="1" ht="15" customHeight="1" x14ac:dyDescent="0.15">
      <c r="A559" s="442" t="s">
        <v>33</v>
      </c>
      <c r="B559" s="577" t="s">
        <v>330</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9"/>
      <c r="AG559" s="457"/>
      <c r="AH559" s="495"/>
    </row>
    <row r="560" spans="1:34" s="74" customFormat="1" ht="15" customHeight="1" x14ac:dyDescent="0.15">
      <c r="A560" s="443"/>
      <c r="B560" s="580"/>
      <c r="C560" s="581"/>
      <c r="D560" s="581"/>
      <c r="E560" s="581"/>
      <c r="F560" s="581"/>
      <c r="G560" s="581"/>
      <c r="H560" s="581"/>
      <c r="I560" s="581"/>
      <c r="J560" s="581"/>
      <c r="K560" s="581"/>
      <c r="L560" s="581"/>
      <c r="M560" s="581"/>
      <c r="N560" s="581"/>
      <c r="O560" s="581"/>
      <c r="P560" s="581"/>
      <c r="Q560" s="581"/>
      <c r="R560" s="581"/>
      <c r="S560" s="581"/>
      <c r="T560" s="581"/>
      <c r="U560" s="581"/>
      <c r="V560" s="581"/>
      <c r="W560" s="581"/>
      <c r="X560" s="581"/>
      <c r="Y560" s="581"/>
      <c r="Z560" s="581"/>
      <c r="AA560" s="581"/>
      <c r="AB560" s="581"/>
      <c r="AC560" s="581"/>
      <c r="AD560" s="581"/>
      <c r="AE560" s="581"/>
      <c r="AF560" s="582"/>
      <c r="AG560" s="542"/>
      <c r="AH560" s="619"/>
    </row>
    <row r="561" spans="1:34" s="74" customFormat="1" ht="15" customHeight="1" x14ac:dyDescent="0.15">
      <c r="A561" s="443"/>
      <c r="B561" s="580"/>
      <c r="C561" s="581"/>
      <c r="D561" s="581"/>
      <c r="E561" s="581"/>
      <c r="F561" s="581"/>
      <c r="G561" s="581"/>
      <c r="H561" s="581"/>
      <c r="I561" s="581"/>
      <c r="J561" s="581"/>
      <c r="K561" s="581"/>
      <c r="L561" s="581"/>
      <c r="M561" s="581"/>
      <c r="N561" s="581"/>
      <c r="O561" s="581"/>
      <c r="P561" s="581"/>
      <c r="Q561" s="581"/>
      <c r="R561" s="581"/>
      <c r="S561" s="581"/>
      <c r="T561" s="581"/>
      <c r="U561" s="581"/>
      <c r="V561" s="581"/>
      <c r="W561" s="581"/>
      <c r="X561" s="581"/>
      <c r="Y561" s="581"/>
      <c r="Z561" s="581"/>
      <c r="AA561" s="581"/>
      <c r="AB561" s="581"/>
      <c r="AC561" s="581"/>
      <c r="AD561" s="581"/>
      <c r="AE561" s="581"/>
      <c r="AF561" s="582"/>
      <c r="AG561" s="542"/>
      <c r="AH561" s="619"/>
    </row>
    <row r="562" spans="1:34" ht="15" customHeight="1" x14ac:dyDescent="0.15">
      <c r="A562" s="444"/>
      <c r="B562" s="583"/>
      <c r="C562" s="584"/>
      <c r="D562" s="584"/>
      <c r="E562" s="584"/>
      <c r="F562" s="584"/>
      <c r="G562" s="584"/>
      <c r="H562" s="584"/>
      <c r="I562" s="584"/>
      <c r="J562" s="584"/>
      <c r="K562" s="584"/>
      <c r="L562" s="584"/>
      <c r="M562" s="584"/>
      <c r="N562" s="584"/>
      <c r="O562" s="584"/>
      <c r="P562" s="584"/>
      <c r="Q562" s="584"/>
      <c r="R562" s="584"/>
      <c r="S562" s="584"/>
      <c r="T562" s="584"/>
      <c r="U562" s="584"/>
      <c r="V562" s="584"/>
      <c r="W562" s="584"/>
      <c r="X562" s="584"/>
      <c r="Y562" s="584"/>
      <c r="Z562" s="584"/>
      <c r="AA562" s="584"/>
      <c r="AB562" s="584"/>
      <c r="AC562" s="584"/>
      <c r="AD562" s="584"/>
      <c r="AE562" s="584"/>
      <c r="AF562" s="585"/>
      <c r="AG562" s="496"/>
      <c r="AH562" s="497"/>
    </row>
    <row r="563" spans="1:34" ht="15" customHeight="1" x14ac:dyDescent="0.15">
      <c r="A563" s="442" t="s">
        <v>34</v>
      </c>
      <c r="B563" s="493" t="s">
        <v>331</v>
      </c>
      <c r="C563" s="475"/>
      <c r="D563" s="475"/>
      <c r="E563" s="475"/>
      <c r="F563" s="475"/>
      <c r="G563" s="475"/>
      <c r="H563" s="475"/>
      <c r="I563" s="475"/>
      <c r="J563" s="475"/>
      <c r="K563" s="475"/>
      <c r="L563" s="475"/>
      <c r="M563" s="475"/>
      <c r="N563" s="475"/>
      <c r="O563" s="475"/>
      <c r="P563" s="475"/>
      <c r="Q563" s="475"/>
      <c r="R563" s="475"/>
      <c r="S563" s="475"/>
      <c r="T563" s="475"/>
      <c r="U563" s="475"/>
      <c r="V563" s="475"/>
      <c r="W563" s="475"/>
      <c r="X563" s="475"/>
      <c r="Y563" s="475"/>
      <c r="Z563" s="475"/>
      <c r="AA563" s="475"/>
      <c r="AB563" s="475"/>
      <c r="AC563" s="475"/>
      <c r="AD563" s="475"/>
      <c r="AE563" s="475"/>
      <c r="AF563" s="476"/>
      <c r="AG563" s="457"/>
      <c r="AH563" s="495"/>
    </row>
    <row r="564" spans="1:34" ht="15" customHeight="1" x14ac:dyDescent="0.15">
      <c r="A564" s="443"/>
      <c r="B564" s="517"/>
      <c r="C564" s="477"/>
      <c r="D564" s="477"/>
      <c r="E564" s="477"/>
      <c r="F564" s="477"/>
      <c r="G564" s="477"/>
      <c r="H564" s="477"/>
      <c r="I564" s="477"/>
      <c r="J564" s="477"/>
      <c r="K564" s="477"/>
      <c r="L564" s="477"/>
      <c r="M564" s="477"/>
      <c r="N564" s="477"/>
      <c r="O564" s="477"/>
      <c r="P564" s="477"/>
      <c r="Q564" s="477"/>
      <c r="R564" s="477"/>
      <c r="S564" s="477"/>
      <c r="T564" s="477"/>
      <c r="U564" s="477"/>
      <c r="V564" s="477"/>
      <c r="W564" s="477"/>
      <c r="X564" s="477"/>
      <c r="Y564" s="477"/>
      <c r="Z564" s="477"/>
      <c r="AA564" s="477"/>
      <c r="AB564" s="477"/>
      <c r="AC564" s="477"/>
      <c r="AD564" s="477"/>
      <c r="AE564" s="477"/>
      <c r="AF564" s="478"/>
      <c r="AG564" s="542"/>
      <c r="AH564" s="619"/>
    </row>
    <row r="565" spans="1:34" ht="15" customHeight="1" x14ac:dyDescent="0.15">
      <c r="A565" s="113"/>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651"/>
      <c r="AH565" s="651"/>
    </row>
    <row r="566" spans="1:34" ht="15" customHeight="1" x14ac:dyDescent="0.15">
      <c r="A566" s="98" t="s">
        <v>870</v>
      </c>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652"/>
      <c r="AH566" s="652"/>
    </row>
    <row r="567" spans="1:34" ht="15" customHeight="1" x14ac:dyDescent="0.15">
      <c r="A567" s="442" t="s">
        <v>33</v>
      </c>
      <c r="B567" s="577" t="s">
        <v>332</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9"/>
      <c r="AG567" s="457"/>
      <c r="AH567" s="495"/>
    </row>
    <row r="568" spans="1:34" ht="15" customHeight="1" x14ac:dyDescent="0.15">
      <c r="A568" s="443"/>
      <c r="B568" s="580"/>
      <c r="C568" s="581"/>
      <c r="D568" s="581"/>
      <c r="E568" s="581"/>
      <c r="F568" s="581"/>
      <c r="G568" s="581"/>
      <c r="H568" s="581"/>
      <c r="I568" s="581"/>
      <c r="J568" s="581"/>
      <c r="K568" s="581"/>
      <c r="L568" s="581"/>
      <c r="M568" s="581"/>
      <c r="N568" s="581"/>
      <c r="O568" s="581"/>
      <c r="P568" s="581"/>
      <c r="Q568" s="581"/>
      <c r="R568" s="581"/>
      <c r="S568" s="581"/>
      <c r="T568" s="581"/>
      <c r="U568" s="581"/>
      <c r="V568" s="581"/>
      <c r="W568" s="581"/>
      <c r="X568" s="581"/>
      <c r="Y568" s="581"/>
      <c r="Z568" s="581"/>
      <c r="AA568" s="581"/>
      <c r="AB568" s="581"/>
      <c r="AC568" s="581"/>
      <c r="AD568" s="581"/>
      <c r="AE568" s="581"/>
      <c r="AF568" s="582"/>
      <c r="AG568" s="542"/>
      <c r="AH568" s="619"/>
    </row>
    <row r="569" spans="1:34" ht="15" customHeight="1" x14ac:dyDescent="0.15">
      <c r="A569" s="443"/>
      <c r="B569" s="580"/>
      <c r="C569" s="581"/>
      <c r="D569" s="581"/>
      <c r="E569" s="581"/>
      <c r="F569" s="581"/>
      <c r="G569" s="581"/>
      <c r="H569" s="581"/>
      <c r="I569" s="581"/>
      <c r="J569" s="581"/>
      <c r="K569" s="581"/>
      <c r="L569" s="581"/>
      <c r="M569" s="581"/>
      <c r="N569" s="581"/>
      <c r="O569" s="581"/>
      <c r="P569" s="581"/>
      <c r="Q569" s="581"/>
      <c r="R569" s="581"/>
      <c r="S569" s="581"/>
      <c r="T569" s="581"/>
      <c r="U569" s="581"/>
      <c r="V569" s="581"/>
      <c r="W569" s="581"/>
      <c r="X569" s="581"/>
      <c r="Y569" s="581"/>
      <c r="Z569" s="581"/>
      <c r="AA569" s="581"/>
      <c r="AB569" s="581"/>
      <c r="AC569" s="581"/>
      <c r="AD569" s="581"/>
      <c r="AE569" s="581"/>
      <c r="AF569" s="582"/>
      <c r="AG569" s="542"/>
      <c r="AH569" s="619"/>
    </row>
    <row r="570" spans="1:34" ht="15" customHeight="1" x14ac:dyDescent="0.15">
      <c r="A570" s="443"/>
      <c r="B570" s="580"/>
      <c r="C570" s="581"/>
      <c r="D570" s="581"/>
      <c r="E570" s="581"/>
      <c r="F570" s="581"/>
      <c r="G570" s="581"/>
      <c r="H570" s="581"/>
      <c r="I570" s="581"/>
      <c r="J570" s="581"/>
      <c r="K570" s="581"/>
      <c r="L570" s="581"/>
      <c r="M570" s="581"/>
      <c r="N570" s="581"/>
      <c r="O570" s="581"/>
      <c r="P570" s="581"/>
      <c r="Q570" s="581"/>
      <c r="R570" s="581"/>
      <c r="S570" s="581"/>
      <c r="T570" s="581"/>
      <c r="U570" s="581"/>
      <c r="V570" s="581"/>
      <c r="W570" s="581"/>
      <c r="X570" s="581"/>
      <c r="Y570" s="581"/>
      <c r="Z570" s="581"/>
      <c r="AA570" s="581"/>
      <c r="AB570" s="581"/>
      <c r="AC570" s="581"/>
      <c r="AD570" s="581"/>
      <c r="AE570" s="581"/>
      <c r="AF570" s="582"/>
      <c r="AG570" s="542"/>
      <c r="AH570" s="619"/>
    </row>
    <row r="571" spans="1:34" ht="15" customHeight="1" x14ac:dyDescent="0.15">
      <c r="A571" s="444"/>
      <c r="B571" s="583"/>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5"/>
      <c r="AG571" s="496"/>
      <c r="AH571" s="497"/>
    </row>
    <row r="572" spans="1:34" ht="15" customHeight="1" x14ac:dyDescent="0.15">
      <c r="A572" s="442" t="s">
        <v>34</v>
      </c>
      <c r="B572" s="493" t="s">
        <v>179</v>
      </c>
      <c r="C572" s="475"/>
      <c r="D572" s="475"/>
      <c r="E572" s="475"/>
      <c r="F572" s="475"/>
      <c r="G572" s="475"/>
      <c r="H572" s="475"/>
      <c r="I572" s="475"/>
      <c r="J572" s="475"/>
      <c r="K572" s="475"/>
      <c r="L572" s="475"/>
      <c r="M572" s="475"/>
      <c r="N572" s="475"/>
      <c r="O572" s="475"/>
      <c r="P572" s="475"/>
      <c r="Q572" s="475"/>
      <c r="R572" s="475"/>
      <c r="S572" s="475"/>
      <c r="T572" s="475"/>
      <c r="U572" s="475"/>
      <c r="V572" s="475"/>
      <c r="W572" s="475"/>
      <c r="X572" s="475"/>
      <c r="Y572" s="475"/>
      <c r="Z572" s="475"/>
      <c r="AA572" s="475"/>
      <c r="AB572" s="475"/>
      <c r="AC572" s="475"/>
      <c r="AD572" s="475"/>
      <c r="AE572" s="475"/>
      <c r="AF572" s="476"/>
      <c r="AG572" s="457"/>
      <c r="AH572" s="495"/>
    </row>
    <row r="573" spans="1:34" ht="15" customHeight="1" x14ac:dyDescent="0.15">
      <c r="A573" s="444"/>
      <c r="B573" s="494"/>
      <c r="C573" s="436"/>
      <c r="D573" s="436"/>
      <c r="E573" s="436"/>
      <c r="F573" s="436"/>
      <c r="G573" s="436"/>
      <c r="H573" s="436"/>
      <c r="I573" s="436"/>
      <c r="J573" s="436"/>
      <c r="K573" s="436"/>
      <c r="L573" s="436"/>
      <c r="M573" s="436"/>
      <c r="N573" s="436"/>
      <c r="O573" s="436"/>
      <c r="P573" s="436"/>
      <c r="Q573" s="436"/>
      <c r="R573" s="436"/>
      <c r="S573" s="436"/>
      <c r="T573" s="436"/>
      <c r="U573" s="436"/>
      <c r="V573" s="436"/>
      <c r="W573" s="436"/>
      <c r="X573" s="436"/>
      <c r="Y573" s="436"/>
      <c r="Z573" s="436"/>
      <c r="AA573" s="436"/>
      <c r="AB573" s="436"/>
      <c r="AC573" s="436"/>
      <c r="AD573" s="436"/>
      <c r="AE573" s="436"/>
      <c r="AF573" s="437"/>
      <c r="AG573" s="496"/>
      <c r="AH573" s="497"/>
    </row>
    <row r="574" spans="1:34" ht="15" customHeight="1" x14ac:dyDescent="0.15">
      <c r="A574" s="113"/>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row>
    <row r="575" spans="1:34" ht="15" customHeight="1" x14ac:dyDescent="0.15">
      <c r="A575" s="98" t="s">
        <v>607</v>
      </c>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row>
    <row r="576" spans="1:34" ht="15" customHeight="1" x14ac:dyDescent="0.15">
      <c r="A576" s="442" t="s">
        <v>33</v>
      </c>
      <c r="B576" s="450" t="s">
        <v>608</v>
      </c>
      <c r="C576" s="450"/>
      <c r="D576" s="450"/>
      <c r="E576" s="450"/>
      <c r="F576" s="450"/>
      <c r="G576" s="450"/>
      <c r="H576" s="450"/>
      <c r="I576" s="450"/>
      <c r="J576" s="450"/>
      <c r="K576" s="450"/>
      <c r="L576" s="450"/>
      <c r="M576" s="450"/>
      <c r="N576" s="450"/>
      <c r="O576" s="450"/>
      <c r="P576" s="450"/>
      <c r="Q576" s="450"/>
      <c r="R576" s="450"/>
      <c r="S576" s="450"/>
      <c r="T576" s="450"/>
      <c r="U576" s="450"/>
      <c r="V576" s="450"/>
      <c r="W576" s="450"/>
      <c r="X576" s="450"/>
      <c r="Y576" s="450"/>
      <c r="Z576" s="450"/>
      <c r="AA576" s="450"/>
      <c r="AB576" s="450"/>
      <c r="AC576" s="450"/>
      <c r="AD576" s="450"/>
      <c r="AE576" s="450"/>
      <c r="AF576" s="450"/>
      <c r="AG576" s="562"/>
      <c r="AH576" s="563"/>
    </row>
    <row r="577" spans="1:34" ht="15" customHeight="1" x14ac:dyDescent="0.15">
      <c r="A577" s="444"/>
      <c r="B577" s="454"/>
      <c r="C577" s="454"/>
      <c r="D577" s="454"/>
      <c r="E577" s="454"/>
      <c r="F577" s="454"/>
      <c r="G577" s="454"/>
      <c r="H577" s="454"/>
      <c r="I577" s="454"/>
      <c r="J577" s="454"/>
      <c r="K577" s="454"/>
      <c r="L577" s="454"/>
      <c r="M577" s="454"/>
      <c r="N577" s="454"/>
      <c r="O577" s="454"/>
      <c r="P577" s="454"/>
      <c r="Q577" s="454"/>
      <c r="R577" s="454"/>
      <c r="S577" s="454"/>
      <c r="T577" s="454"/>
      <c r="U577" s="454"/>
      <c r="V577" s="454"/>
      <c r="W577" s="454"/>
      <c r="X577" s="454"/>
      <c r="Y577" s="454"/>
      <c r="Z577" s="454"/>
      <c r="AA577" s="454"/>
      <c r="AB577" s="454"/>
      <c r="AC577" s="454"/>
      <c r="AD577" s="454"/>
      <c r="AE577" s="454"/>
      <c r="AF577" s="454"/>
      <c r="AG577" s="564"/>
      <c r="AH577" s="565"/>
    </row>
    <row r="578" spans="1:34" ht="15" customHeight="1" x14ac:dyDescent="0.15">
      <c r="A578" s="442" t="s">
        <v>34</v>
      </c>
      <c r="B578" s="577" t="s">
        <v>609</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9"/>
      <c r="AG578" s="457"/>
      <c r="AH578" s="495"/>
    </row>
    <row r="579" spans="1:34" ht="15" customHeight="1" x14ac:dyDescent="0.15">
      <c r="A579" s="443"/>
      <c r="B579" s="580"/>
      <c r="C579" s="581"/>
      <c r="D579" s="581"/>
      <c r="E579" s="581"/>
      <c r="F579" s="581"/>
      <c r="G579" s="581"/>
      <c r="H579" s="581"/>
      <c r="I579" s="581"/>
      <c r="J579" s="581"/>
      <c r="K579" s="581"/>
      <c r="L579" s="581"/>
      <c r="M579" s="581"/>
      <c r="N579" s="581"/>
      <c r="O579" s="581"/>
      <c r="P579" s="581"/>
      <c r="Q579" s="581"/>
      <c r="R579" s="581"/>
      <c r="S579" s="581"/>
      <c r="T579" s="581"/>
      <c r="U579" s="581"/>
      <c r="V579" s="581"/>
      <c r="W579" s="581"/>
      <c r="X579" s="581"/>
      <c r="Y579" s="581"/>
      <c r="Z579" s="581"/>
      <c r="AA579" s="581"/>
      <c r="AB579" s="581"/>
      <c r="AC579" s="581"/>
      <c r="AD579" s="581"/>
      <c r="AE579" s="581"/>
      <c r="AF579" s="582"/>
      <c r="AG579" s="542"/>
      <c r="AH579" s="619"/>
    </row>
    <row r="580" spans="1:34" ht="15" customHeight="1" x14ac:dyDescent="0.15">
      <c r="A580" s="443"/>
      <c r="B580" s="580"/>
      <c r="C580" s="581"/>
      <c r="D580" s="581"/>
      <c r="E580" s="581"/>
      <c r="F580" s="581"/>
      <c r="G580" s="581"/>
      <c r="H580" s="581"/>
      <c r="I580" s="581"/>
      <c r="J580" s="581"/>
      <c r="K580" s="581"/>
      <c r="L580" s="581"/>
      <c r="M580" s="581"/>
      <c r="N580" s="581"/>
      <c r="O580" s="581"/>
      <c r="P580" s="581"/>
      <c r="Q580" s="581"/>
      <c r="R580" s="581"/>
      <c r="S580" s="581"/>
      <c r="T580" s="581"/>
      <c r="U580" s="581"/>
      <c r="V580" s="581"/>
      <c r="W580" s="581"/>
      <c r="X580" s="581"/>
      <c r="Y580" s="581"/>
      <c r="Z580" s="581"/>
      <c r="AA580" s="581"/>
      <c r="AB580" s="581"/>
      <c r="AC580" s="581"/>
      <c r="AD580" s="581"/>
      <c r="AE580" s="581"/>
      <c r="AF580" s="582"/>
      <c r="AG580" s="542"/>
      <c r="AH580" s="619"/>
    </row>
    <row r="581" spans="1:34" ht="15" customHeight="1" x14ac:dyDescent="0.15">
      <c r="A581" s="443"/>
      <c r="B581" s="580"/>
      <c r="C581" s="581"/>
      <c r="D581" s="581"/>
      <c r="E581" s="581"/>
      <c r="F581" s="581"/>
      <c r="G581" s="581"/>
      <c r="H581" s="581"/>
      <c r="I581" s="581"/>
      <c r="J581" s="581"/>
      <c r="K581" s="581"/>
      <c r="L581" s="581"/>
      <c r="M581" s="581"/>
      <c r="N581" s="581"/>
      <c r="O581" s="581"/>
      <c r="P581" s="581"/>
      <c r="Q581" s="581"/>
      <c r="R581" s="581"/>
      <c r="S581" s="581"/>
      <c r="T581" s="581"/>
      <c r="U581" s="581"/>
      <c r="V581" s="581"/>
      <c r="W581" s="581"/>
      <c r="X581" s="581"/>
      <c r="Y581" s="581"/>
      <c r="Z581" s="581"/>
      <c r="AA581" s="581"/>
      <c r="AB581" s="581"/>
      <c r="AC581" s="581"/>
      <c r="AD581" s="581"/>
      <c r="AE581" s="581"/>
      <c r="AF581" s="582"/>
      <c r="AG581" s="542"/>
      <c r="AH581" s="619"/>
    </row>
    <row r="582" spans="1:34" ht="15" customHeight="1" x14ac:dyDescent="0.15">
      <c r="A582" s="444"/>
      <c r="B582" s="583"/>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5"/>
      <c r="AG582" s="496"/>
      <c r="AH582" s="497"/>
    </row>
    <row r="583" spans="1:34" ht="15" customHeight="1" x14ac:dyDescent="0.15">
      <c r="A583" s="9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c r="AA583" s="87"/>
      <c r="AB583" s="87"/>
      <c r="AC583" s="87"/>
      <c r="AD583" s="87"/>
      <c r="AE583" s="87"/>
      <c r="AF583" s="87"/>
      <c r="AG583" s="80"/>
      <c r="AH583" s="80"/>
    </row>
    <row r="584" spans="1:34" ht="15" customHeight="1" x14ac:dyDescent="0.15">
      <c r="A584" s="98" t="s">
        <v>601</v>
      </c>
      <c r="B584" s="83"/>
      <c r="C584" s="83"/>
      <c r="D584" s="83"/>
      <c r="E584" s="83"/>
      <c r="F584" s="83"/>
      <c r="G584" s="83"/>
      <c r="H584" s="83"/>
      <c r="I584" s="83"/>
      <c r="J584" s="83"/>
      <c r="K584" s="83"/>
      <c r="L584" s="83"/>
      <c r="M584" s="83"/>
      <c r="N584" s="83"/>
      <c r="O584" s="83"/>
      <c r="P584" s="83"/>
      <c r="Q584" s="83"/>
      <c r="R584" s="83"/>
      <c r="S584" s="83"/>
      <c r="T584" s="83"/>
      <c r="U584" s="83"/>
      <c r="V584" s="83"/>
      <c r="W584" s="83"/>
      <c r="X584" s="83"/>
      <c r="Y584" s="83"/>
      <c r="Z584" s="83"/>
      <c r="AA584" s="83"/>
      <c r="AB584" s="83"/>
      <c r="AC584" s="83"/>
      <c r="AD584" s="83"/>
      <c r="AE584" s="83"/>
      <c r="AF584" s="83"/>
      <c r="AG584" s="76"/>
      <c r="AH584" s="76"/>
    </row>
    <row r="585" spans="1:34" ht="15" customHeight="1" x14ac:dyDescent="0.15">
      <c r="A585" s="643" t="s">
        <v>33</v>
      </c>
      <c r="B585" s="918" t="s">
        <v>120</v>
      </c>
      <c r="C585" s="919"/>
      <c r="D585" s="919"/>
      <c r="E585" s="919"/>
      <c r="F585" s="919"/>
      <c r="G585" s="919"/>
      <c r="H585" s="919"/>
      <c r="I585" s="919"/>
      <c r="J585" s="919"/>
      <c r="K585" s="919"/>
      <c r="L585" s="919"/>
      <c r="M585" s="919"/>
      <c r="N585" s="919"/>
      <c r="O585" s="919"/>
      <c r="P585" s="919"/>
      <c r="Q585" s="919"/>
      <c r="R585" s="919"/>
      <c r="S585" s="919"/>
      <c r="T585" s="919"/>
      <c r="U585" s="919"/>
      <c r="V585" s="919"/>
      <c r="W585" s="919"/>
      <c r="X585" s="919"/>
      <c r="Y585" s="919"/>
      <c r="Z585" s="919"/>
      <c r="AA585" s="919"/>
      <c r="AB585" s="919"/>
      <c r="AC585" s="919"/>
      <c r="AD585" s="919"/>
      <c r="AE585" s="919"/>
      <c r="AF585" s="920"/>
      <c r="AG585" s="457"/>
      <c r="AH585" s="495"/>
    </row>
    <row r="586" spans="1:34" ht="15" customHeight="1" x14ac:dyDescent="0.15">
      <c r="A586" s="899"/>
      <c r="B586" s="921"/>
      <c r="C586" s="922"/>
      <c r="D586" s="922"/>
      <c r="E586" s="922"/>
      <c r="F586" s="922"/>
      <c r="G586" s="922"/>
      <c r="H586" s="922"/>
      <c r="I586" s="922"/>
      <c r="J586" s="922"/>
      <c r="K586" s="922"/>
      <c r="L586" s="922"/>
      <c r="M586" s="922"/>
      <c r="N586" s="922"/>
      <c r="O586" s="922"/>
      <c r="P586" s="922"/>
      <c r="Q586" s="922"/>
      <c r="R586" s="922"/>
      <c r="S586" s="922"/>
      <c r="T586" s="922"/>
      <c r="U586" s="922"/>
      <c r="V586" s="922"/>
      <c r="W586" s="922"/>
      <c r="X586" s="922"/>
      <c r="Y586" s="922"/>
      <c r="Z586" s="922"/>
      <c r="AA586" s="922"/>
      <c r="AB586" s="922"/>
      <c r="AC586" s="922"/>
      <c r="AD586" s="922"/>
      <c r="AE586" s="922"/>
      <c r="AF586" s="923"/>
      <c r="AG586" s="542"/>
      <c r="AH586" s="619"/>
    </row>
    <row r="587" spans="1:34" ht="15" customHeight="1" x14ac:dyDescent="0.15">
      <c r="A587" s="899"/>
      <c r="B587" s="921"/>
      <c r="C587" s="922"/>
      <c r="D587" s="922"/>
      <c r="E587" s="922"/>
      <c r="F587" s="922"/>
      <c r="G587" s="922"/>
      <c r="H587" s="922"/>
      <c r="I587" s="922"/>
      <c r="J587" s="922"/>
      <c r="K587" s="922"/>
      <c r="L587" s="922"/>
      <c r="M587" s="922"/>
      <c r="N587" s="922"/>
      <c r="O587" s="922"/>
      <c r="P587" s="922"/>
      <c r="Q587" s="922"/>
      <c r="R587" s="922"/>
      <c r="S587" s="922"/>
      <c r="T587" s="922"/>
      <c r="U587" s="922"/>
      <c r="V587" s="922"/>
      <c r="W587" s="922"/>
      <c r="X587" s="922"/>
      <c r="Y587" s="922"/>
      <c r="Z587" s="922"/>
      <c r="AA587" s="922"/>
      <c r="AB587" s="922"/>
      <c r="AC587" s="922"/>
      <c r="AD587" s="922"/>
      <c r="AE587" s="922"/>
      <c r="AF587" s="923"/>
      <c r="AG587" s="542"/>
      <c r="AH587" s="619"/>
    </row>
    <row r="588" spans="1:34" ht="15" customHeight="1" x14ac:dyDescent="0.15">
      <c r="A588" s="899"/>
      <c r="B588" s="921"/>
      <c r="C588" s="922"/>
      <c r="D588" s="922"/>
      <c r="E588" s="922"/>
      <c r="F588" s="922"/>
      <c r="G588" s="922"/>
      <c r="H588" s="922"/>
      <c r="I588" s="922"/>
      <c r="J588" s="922"/>
      <c r="K588" s="922"/>
      <c r="L588" s="922"/>
      <c r="M588" s="922"/>
      <c r="N588" s="922"/>
      <c r="O588" s="922"/>
      <c r="P588" s="922"/>
      <c r="Q588" s="922"/>
      <c r="R588" s="922"/>
      <c r="S588" s="922"/>
      <c r="T588" s="922"/>
      <c r="U588" s="922"/>
      <c r="V588" s="922"/>
      <c r="W588" s="922"/>
      <c r="X588" s="922"/>
      <c r="Y588" s="922"/>
      <c r="Z588" s="922"/>
      <c r="AA588" s="922"/>
      <c r="AB588" s="922"/>
      <c r="AC588" s="922"/>
      <c r="AD588" s="922"/>
      <c r="AE588" s="922"/>
      <c r="AF588" s="923"/>
      <c r="AG588" s="542"/>
      <c r="AH588" s="619"/>
    </row>
    <row r="589" spans="1:34" ht="15" customHeight="1" x14ac:dyDescent="0.15">
      <c r="A589" s="899"/>
      <c r="B589" s="921"/>
      <c r="C589" s="922"/>
      <c r="D589" s="922"/>
      <c r="E589" s="922"/>
      <c r="F589" s="922"/>
      <c r="G589" s="922"/>
      <c r="H589" s="922"/>
      <c r="I589" s="922"/>
      <c r="J589" s="922"/>
      <c r="K589" s="922"/>
      <c r="L589" s="922"/>
      <c r="M589" s="922"/>
      <c r="N589" s="922"/>
      <c r="O589" s="922"/>
      <c r="P589" s="922"/>
      <c r="Q589" s="922"/>
      <c r="R589" s="922"/>
      <c r="S589" s="922"/>
      <c r="T589" s="922"/>
      <c r="U589" s="922"/>
      <c r="V589" s="922"/>
      <c r="W589" s="922"/>
      <c r="X589" s="922"/>
      <c r="Y589" s="922"/>
      <c r="Z589" s="922"/>
      <c r="AA589" s="922"/>
      <c r="AB589" s="922"/>
      <c r="AC589" s="922"/>
      <c r="AD589" s="922"/>
      <c r="AE589" s="922"/>
      <c r="AF589" s="923"/>
      <c r="AG589" s="542"/>
      <c r="AH589" s="619"/>
    </row>
    <row r="590" spans="1:34" ht="15" customHeight="1" x14ac:dyDescent="0.15">
      <c r="A590" s="899"/>
      <c r="B590" s="921"/>
      <c r="C590" s="922"/>
      <c r="D590" s="922"/>
      <c r="E590" s="922"/>
      <c r="F590" s="922"/>
      <c r="G590" s="922"/>
      <c r="H590" s="922"/>
      <c r="I590" s="922"/>
      <c r="J590" s="922"/>
      <c r="K590" s="922"/>
      <c r="L590" s="922"/>
      <c r="M590" s="922"/>
      <c r="N590" s="922"/>
      <c r="O590" s="922"/>
      <c r="P590" s="922"/>
      <c r="Q590" s="922"/>
      <c r="R590" s="922"/>
      <c r="S590" s="922"/>
      <c r="T590" s="922"/>
      <c r="U590" s="922"/>
      <c r="V590" s="922"/>
      <c r="W590" s="922"/>
      <c r="X590" s="922"/>
      <c r="Y590" s="922"/>
      <c r="Z590" s="922"/>
      <c r="AA590" s="922"/>
      <c r="AB590" s="922"/>
      <c r="AC590" s="922"/>
      <c r="AD590" s="922"/>
      <c r="AE590" s="922"/>
      <c r="AF590" s="923"/>
      <c r="AG590" s="542"/>
      <c r="AH590" s="619"/>
    </row>
    <row r="591" spans="1:34" ht="15" customHeight="1" x14ac:dyDescent="0.15">
      <c r="A591" s="644"/>
      <c r="B591" s="924"/>
      <c r="C591" s="925"/>
      <c r="D591" s="925"/>
      <c r="E591" s="925"/>
      <c r="F591" s="925"/>
      <c r="G591" s="925"/>
      <c r="H591" s="925"/>
      <c r="I591" s="925"/>
      <c r="J591" s="925"/>
      <c r="K591" s="925"/>
      <c r="L591" s="925"/>
      <c r="M591" s="925"/>
      <c r="N591" s="925"/>
      <c r="O591" s="925"/>
      <c r="P591" s="925"/>
      <c r="Q591" s="925"/>
      <c r="R591" s="925"/>
      <c r="S591" s="925"/>
      <c r="T591" s="925"/>
      <c r="U591" s="925"/>
      <c r="V591" s="925"/>
      <c r="W591" s="925"/>
      <c r="X591" s="925"/>
      <c r="Y591" s="925"/>
      <c r="Z591" s="925"/>
      <c r="AA591" s="925"/>
      <c r="AB591" s="925"/>
      <c r="AC591" s="925"/>
      <c r="AD591" s="925"/>
      <c r="AE591" s="925"/>
      <c r="AF591" s="926"/>
      <c r="AG591" s="496"/>
      <c r="AH591" s="497"/>
    </row>
    <row r="592" spans="1:34" ht="15" customHeight="1" x14ac:dyDescent="0.15">
      <c r="A592" s="643" t="s">
        <v>34</v>
      </c>
      <c r="B592" s="909" t="s">
        <v>123</v>
      </c>
      <c r="C592" s="910"/>
      <c r="D592" s="910"/>
      <c r="E592" s="910"/>
      <c r="F592" s="910"/>
      <c r="G592" s="910"/>
      <c r="H592" s="910"/>
      <c r="I592" s="910"/>
      <c r="J592" s="910"/>
      <c r="K592" s="910"/>
      <c r="L592" s="910"/>
      <c r="M592" s="910"/>
      <c r="N592" s="910"/>
      <c r="O592" s="910"/>
      <c r="P592" s="910"/>
      <c r="Q592" s="910"/>
      <c r="R592" s="910"/>
      <c r="S592" s="910"/>
      <c r="T592" s="910"/>
      <c r="U592" s="910"/>
      <c r="V592" s="910"/>
      <c r="W592" s="910"/>
      <c r="X592" s="910"/>
      <c r="Y592" s="910"/>
      <c r="Z592" s="910"/>
      <c r="AA592" s="910"/>
      <c r="AB592" s="910"/>
      <c r="AC592" s="910"/>
      <c r="AD592" s="910"/>
      <c r="AE592" s="910"/>
      <c r="AF592" s="911"/>
      <c r="AG592" s="457"/>
      <c r="AH592" s="495"/>
    </row>
    <row r="593" spans="1:34" ht="15" customHeight="1" x14ac:dyDescent="0.15">
      <c r="A593" s="899"/>
      <c r="B593" s="909"/>
      <c r="C593" s="910"/>
      <c r="D593" s="910"/>
      <c r="E593" s="910"/>
      <c r="F593" s="910"/>
      <c r="G593" s="910"/>
      <c r="H593" s="910"/>
      <c r="I593" s="910"/>
      <c r="J593" s="910"/>
      <c r="K593" s="910"/>
      <c r="L593" s="910"/>
      <c r="M593" s="910"/>
      <c r="N593" s="910"/>
      <c r="O593" s="910"/>
      <c r="P593" s="910"/>
      <c r="Q593" s="910"/>
      <c r="R593" s="910"/>
      <c r="S593" s="910"/>
      <c r="T593" s="910"/>
      <c r="U593" s="910"/>
      <c r="V593" s="910"/>
      <c r="W593" s="910"/>
      <c r="X593" s="910"/>
      <c r="Y593" s="910"/>
      <c r="Z593" s="910"/>
      <c r="AA593" s="910"/>
      <c r="AB593" s="910"/>
      <c r="AC593" s="910"/>
      <c r="AD593" s="910"/>
      <c r="AE593" s="910"/>
      <c r="AF593" s="911"/>
      <c r="AG593" s="542"/>
      <c r="AH593" s="619"/>
    </row>
    <row r="594" spans="1:34" ht="15" customHeight="1" x14ac:dyDescent="0.15">
      <c r="A594" s="644"/>
      <c r="B594" s="912"/>
      <c r="C594" s="913"/>
      <c r="D594" s="913"/>
      <c r="E594" s="913"/>
      <c r="F594" s="913"/>
      <c r="G594" s="913"/>
      <c r="H594" s="913"/>
      <c r="I594" s="913"/>
      <c r="J594" s="913"/>
      <c r="K594" s="913"/>
      <c r="L594" s="913"/>
      <c r="M594" s="913"/>
      <c r="N594" s="913"/>
      <c r="O594" s="913"/>
      <c r="P594" s="913"/>
      <c r="Q594" s="913"/>
      <c r="R594" s="913"/>
      <c r="S594" s="913"/>
      <c r="T594" s="913"/>
      <c r="U594" s="913"/>
      <c r="V594" s="913"/>
      <c r="W594" s="913"/>
      <c r="X594" s="913"/>
      <c r="Y594" s="913"/>
      <c r="Z594" s="913"/>
      <c r="AA594" s="913"/>
      <c r="AB594" s="913"/>
      <c r="AC594" s="913"/>
      <c r="AD594" s="913"/>
      <c r="AE594" s="913"/>
      <c r="AF594" s="914"/>
      <c r="AG594" s="496"/>
      <c r="AH594" s="497"/>
    </row>
    <row r="595" spans="1:34" ht="15" customHeight="1" x14ac:dyDescent="0.15">
      <c r="A595" s="643" t="s">
        <v>35</v>
      </c>
      <c r="B595" s="915" t="s">
        <v>78</v>
      </c>
      <c r="C595" s="916"/>
      <c r="D595" s="916"/>
      <c r="E595" s="916"/>
      <c r="F595" s="916"/>
      <c r="G595" s="916"/>
      <c r="H595" s="916"/>
      <c r="I595" s="916"/>
      <c r="J595" s="916"/>
      <c r="K595" s="916"/>
      <c r="L595" s="916"/>
      <c r="M595" s="916"/>
      <c r="N595" s="916"/>
      <c r="O595" s="916"/>
      <c r="P595" s="916"/>
      <c r="Q595" s="916"/>
      <c r="R595" s="916"/>
      <c r="S595" s="916"/>
      <c r="T595" s="916"/>
      <c r="U595" s="916"/>
      <c r="V595" s="916"/>
      <c r="W595" s="916"/>
      <c r="X595" s="916"/>
      <c r="Y595" s="916"/>
      <c r="Z595" s="916"/>
      <c r="AA595" s="916"/>
      <c r="AB595" s="916"/>
      <c r="AC595" s="916"/>
      <c r="AD595" s="916"/>
      <c r="AE595" s="916"/>
      <c r="AF595" s="917"/>
      <c r="AG595" s="457"/>
      <c r="AH595" s="495"/>
    </row>
    <row r="596" spans="1:34" ht="15" customHeight="1" x14ac:dyDescent="0.15">
      <c r="A596" s="899"/>
      <c r="B596" s="909"/>
      <c r="C596" s="910"/>
      <c r="D596" s="910"/>
      <c r="E596" s="910"/>
      <c r="F596" s="910"/>
      <c r="G596" s="910"/>
      <c r="H596" s="910"/>
      <c r="I596" s="910"/>
      <c r="J596" s="910"/>
      <c r="K596" s="910"/>
      <c r="L596" s="910"/>
      <c r="M596" s="910"/>
      <c r="N596" s="910"/>
      <c r="O596" s="910"/>
      <c r="P596" s="910"/>
      <c r="Q596" s="910"/>
      <c r="R596" s="910"/>
      <c r="S596" s="910"/>
      <c r="T596" s="910"/>
      <c r="U596" s="910"/>
      <c r="V596" s="910"/>
      <c r="W596" s="910"/>
      <c r="X596" s="910"/>
      <c r="Y596" s="910"/>
      <c r="Z596" s="910"/>
      <c r="AA596" s="910"/>
      <c r="AB596" s="910"/>
      <c r="AC596" s="910"/>
      <c r="AD596" s="910"/>
      <c r="AE596" s="910"/>
      <c r="AF596" s="911"/>
      <c r="AG596" s="542"/>
      <c r="AH596" s="619"/>
    </row>
    <row r="597" spans="1:34" ht="15" customHeight="1" x14ac:dyDescent="0.15">
      <c r="A597" s="899"/>
      <c r="B597" s="909"/>
      <c r="C597" s="910"/>
      <c r="D597" s="910"/>
      <c r="E597" s="910"/>
      <c r="F597" s="910"/>
      <c r="G597" s="910"/>
      <c r="H597" s="910"/>
      <c r="I597" s="910"/>
      <c r="J597" s="910"/>
      <c r="K597" s="910"/>
      <c r="L597" s="910"/>
      <c r="M597" s="910"/>
      <c r="N597" s="910"/>
      <c r="O597" s="910"/>
      <c r="P597" s="910"/>
      <c r="Q597" s="910"/>
      <c r="R597" s="910"/>
      <c r="S597" s="910"/>
      <c r="T597" s="910"/>
      <c r="U597" s="910"/>
      <c r="V597" s="910"/>
      <c r="W597" s="910"/>
      <c r="X597" s="910"/>
      <c r="Y597" s="910"/>
      <c r="Z597" s="910"/>
      <c r="AA597" s="910"/>
      <c r="AB597" s="910"/>
      <c r="AC597" s="910"/>
      <c r="AD597" s="910"/>
      <c r="AE597" s="910"/>
      <c r="AF597" s="911"/>
      <c r="AG597" s="542"/>
      <c r="AH597" s="619"/>
    </row>
    <row r="598" spans="1:34" ht="15" customHeight="1" x14ac:dyDescent="0.15">
      <c r="A598" s="644"/>
      <c r="B598" s="909"/>
      <c r="C598" s="910"/>
      <c r="D598" s="910"/>
      <c r="E598" s="910"/>
      <c r="F598" s="910"/>
      <c r="G598" s="910"/>
      <c r="H598" s="910"/>
      <c r="I598" s="910"/>
      <c r="J598" s="910"/>
      <c r="K598" s="910"/>
      <c r="L598" s="910"/>
      <c r="M598" s="910"/>
      <c r="N598" s="910"/>
      <c r="O598" s="910"/>
      <c r="P598" s="910"/>
      <c r="Q598" s="910"/>
      <c r="R598" s="910"/>
      <c r="S598" s="910"/>
      <c r="T598" s="910"/>
      <c r="U598" s="910"/>
      <c r="V598" s="910"/>
      <c r="W598" s="910"/>
      <c r="X598" s="910"/>
      <c r="Y598" s="910"/>
      <c r="Z598" s="910"/>
      <c r="AA598" s="910"/>
      <c r="AB598" s="910"/>
      <c r="AC598" s="910"/>
      <c r="AD598" s="910"/>
      <c r="AE598" s="910"/>
      <c r="AF598" s="911"/>
      <c r="AG598" s="542"/>
      <c r="AH598" s="619"/>
    </row>
    <row r="599" spans="1:34" ht="15" customHeight="1" x14ac:dyDescent="0.15">
      <c r="A599" s="899" t="s">
        <v>36</v>
      </c>
      <c r="B599" s="903" t="s">
        <v>665</v>
      </c>
      <c r="C599" s="904"/>
      <c r="D599" s="904"/>
      <c r="E599" s="904"/>
      <c r="F599" s="904"/>
      <c r="G599" s="904"/>
      <c r="H599" s="904"/>
      <c r="I599" s="904"/>
      <c r="J599" s="904"/>
      <c r="K599" s="904"/>
      <c r="L599" s="904"/>
      <c r="M599" s="904"/>
      <c r="N599" s="904"/>
      <c r="O599" s="904"/>
      <c r="P599" s="904"/>
      <c r="Q599" s="904"/>
      <c r="R599" s="904"/>
      <c r="S599" s="904"/>
      <c r="T599" s="904"/>
      <c r="U599" s="904"/>
      <c r="V599" s="904"/>
      <c r="W599" s="904"/>
      <c r="X599" s="904"/>
      <c r="Y599" s="904"/>
      <c r="Z599" s="904"/>
      <c r="AA599" s="904"/>
      <c r="AB599" s="904"/>
      <c r="AC599" s="904"/>
      <c r="AD599" s="904"/>
      <c r="AE599" s="904"/>
      <c r="AF599" s="905"/>
      <c r="AG599" s="656"/>
      <c r="AH599" s="656"/>
    </row>
    <row r="600" spans="1:34" ht="15" customHeight="1" x14ac:dyDescent="0.15">
      <c r="A600" s="644"/>
      <c r="B600" s="906"/>
      <c r="C600" s="907"/>
      <c r="D600" s="907"/>
      <c r="E600" s="907"/>
      <c r="F600" s="907"/>
      <c r="G600" s="907"/>
      <c r="H600" s="907"/>
      <c r="I600" s="907"/>
      <c r="J600" s="907"/>
      <c r="K600" s="907"/>
      <c r="L600" s="907"/>
      <c r="M600" s="907"/>
      <c r="N600" s="907"/>
      <c r="O600" s="907"/>
      <c r="P600" s="907"/>
      <c r="Q600" s="907"/>
      <c r="R600" s="907"/>
      <c r="S600" s="907"/>
      <c r="T600" s="907"/>
      <c r="U600" s="907"/>
      <c r="V600" s="907"/>
      <c r="W600" s="907"/>
      <c r="X600" s="907"/>
      <c r="Y600" s="907"/>
      <c r="Z600" s="907"/>
      <c r="AA600" s="907"/>
      <c r="AB600" s="907"/>
      <c r="AC600" s="907"/>
      <c r="AD600" s="907"/>
      <c r="AE600" s="907"/>
      <c r="AF600" s="908"/>
      <c r="AG600" s="656"/>
      <c r="AH600" s="656"/>
    </row>
    <row r="601" spans="1:34" ht="15" customHeight="1" x14ac:dyDescent="0.15">
      <c r="A601" s="899" t="s">
        <v>37</v>
      </c>
      <c r="B601" s="903" t="s">
        <v>666</v>
      </c>
      <c r="C601" s="904"/>
      <c r="D601" s="904"/>
      <c r="E601" s="904"/>
      <c r="F601" s="904"/>
      <c r="G601" s="904"/>
      <c r="H601" s="904"/>
      <c r="I601" s="904"/>
      <c r="J601" s="904"/>
      <c r="K601" s="904"/>
      <c r="L601" s="904"/>
      <c r="M601" s="904"/>
      <c r="N601" s="904"/>
      <c r="O601" s="904"/>
      <c r="P601" s="904"/>
      <c r="Q601" s="904"/>
      <c r="R601" s="904"/>
      <c r="S601" s="904"/>
      <c r="T601" s="904"/>
      <c r="U601" s="904"/>
      <c r="V601" s="904"/>
      <c r="W601" s="904"/>
      <c r="X601" s="904"/>
      <c r="Y601" s="904"/>
      <c r="Z601" s="904"/>
      <c r="AA601" s="904"/>
      <c r="AB601" s="904"/>
      <c r="AC601" s="904"/>
      <c r="AD601" s="904"/>
      <c r="AE601" s="904"/>
      <c r="AF601" s="905"/>
      <c r="AG601" s="656"/>
      <c r="AH601" s="656"/>
    </row>
    <row r="602" spans="1:34" ht="15" customHeight="1" x14ac:dyDescent="0.15">
      <c r="A602" s="644"/>
      <c r="B602" s="906"/>
      <c r="C602" s="907"/>
      <c r="D602" s="907"/>
      <c r="E602" s="907"/>
      <c r="F602" s="907"/>
      <c r="G602" s="907"/>
      <c r="H602" s="907"/>
      <c r="I602" s="907"/>
      <c r="J602" s="907"/>
      <c r="K602" s="907"/>
      <c r="L602" s="907"/>
      <c r="M602" s="907"/>
      <c r="N602" s="907"/>
      <c r="O602" s="907"/>
      <c r="P602" s="907"/>
      <c r="Q602" s="907"/>
      <c r="R602" s="907"/>
      <c r="S602" s="907"/>
      <c r="T602" s="907"/>
      <c r="U602" s="907"/>
      <c r="V602" s="907"/>
      <c r="W602" s="907"/>
      <c r="X602" s="907"/>
      <c r="Y602" s="907"/>
      <c r="Z602" s="907"/>
      <c r="AA602" s="907"/>
      <c r="AB602" s="907"/>
      <c r="AC602" s="907"/>
      <c r="AD602" s="907"/>
      <c r="AE602" s="907"/>
      <c r="AF602" s="908"/>
      <c r="AG602" s="656"/>
      <c r="AH602" s="656"/>
    </row>
    <row r="603" spans="1:34" ht="15" customHeight="1" x14ac:dyDescent="0.15">
      <c r="A603" s="899" t="s">
        <v>38</v>
      </c>
      <c r="B603" s="634" t="s">
        <v>584</v>
      </c>
      <c r="C603" s="635"/>
      <c r="D603" s="635"/>
      <c r="E603" s="635"/>
      <c r="F603" s="635"/>
      <c r="G603" s="635"/>
      <c r="H603" s="635"/>
      <c r="I603" s="635"/>
      <c r="J603" s="635"/>
      <c r="K603" s="635"/>
      <c r="L603" s="635"/>
      <c r="M603" s="635"/>
      <c r="N603" s="635"/>
      <c r="O603" s="635"/>
      <c r="P603" s="635"/>
      <c r="Q603" s="635"/>
      <c r="R603" s="635"/>
      <c r="S603" s="635"/>
      <c r="T603" s="635"/>
      <c r="U603" s="635"/>
      <c r="V603" s="635"/>
      <c r="W603" s="635"/>
      <c r="X603" s="635"/>
      <c r="Y603" s="635"/>
      <c r="Z603" s="635"/>
      <c r="AA603" s="635"/>
      <c r="AB603" s="635"/>
      <c r="AC603" s="635"/>
      <c r="AD603" s="635"/>
      <c r="AE603" s="635"/>
      <c r="AF603" s="636"/>
      <c r="AG603" s="656"/>
      <c r="AH603" s="656"/>
    </row>
    <row r="604" spans="1:34" ht="15" customHeight="1" x14ac:dyDescent="0.15">
      <c r="A604" s="644"/>
      <c r="B604" s="637"/>
      <c r="C604" s="638"/>
      <c r="D604" s="638"/>
      <c r="E604" s="638"/>
      <c r="F604" s="638"/>
      <c r="G604" s="638"/>
      <c r="H604" s="638"/>
      <c r="I604" s="638"/>
      <c r="J604" s="638"/>
      <c r="K604" s="638"/>
      <c r="L604" s="638"/>
      <c r="M604" s="638"/>
      <c r="N604" s="638"/>
      <c r="O604" s="638"/>
      <c r="P604" s="638"/>
      <c r="Q604" s="638"/>
      <c r="R604" s="638"/>
      <c r="S604" s="638"/>
      <c r="T604" s="638"/>
      <c r="U604" s="638"/>
      <c r="V604" s="638"/>
      <c r="W604" s="638"/>
      <c r="X604" s="638"/>
      <c r="Y604" s="638"/>
      <c r="Z604" s="638"/>
      <c r="AA604" s="638"/>
      <c r="AB604" s="638"/>
      <c r="AC604" s="638"/>
      <c r="AD604" s="638"/>
      <c r="AE604" s="638"/>
      <c r="AF604" s="639"/>
      <c r="AG604" s="656"/>
      <c r="AH604" s="656"/>
    </row>
    <row r="605" spans="1:34" ht="15" customHeight="1" x14ac:dyDescent="0.15">
      <c r="A605" s="899" t="s">
        <v>39</v>
      </c>
      <c r="B605" s="937" t="s">
        <v>124</v>
      </c>
      <c r="C605" s="937"/>
      <c r="D605" s="937"/>
      <c r="E605" s="937"/>
      <c r="F605" s="937"/>
      <c r="G605" s="937"/>
      <c r="H605" s="937"/>
      <c r="I605" s="937"/>
      <c r="J605" s="937"/>
      <c r="K605" s="937"/>
      <c r="L605" s="937"/>
      <c r="M605" s="937"/>
      <c r="N605" s="937"/>
      <c r="O605" s="937"/>
      <c r="P605" s="937"/>
      <c r="Q605" s="937"/>
      <c r="R605" s="937"/>
      <c r="S605" s="937"/>
      <c r="T605" s="937"/>
      <c r="U605" s="937"/>
      <c r="V605" s="937"/>
      <c r="W605" s="937"/>
      <c r="X605" s="937"/>
      <c r="Y605" s="937"/>
      <c r="Z605" s="937"/>
      <c r="AA605" s="937"/>
      <c r="AB605" s="937"/>
      <c r="AC605" s="937"/>
      <c r="AD605" s="937"/>
      <c r="AE605" s="937"/>
      <c r="AF605" s="937"/>
      <c r="AG605" s="656"/>
      <c r="AH605" s="656"/>
    </row>
    <row r="606" spans="1:34" ht="15" customHeight="1" x14ac:dyDescent="0.15">
      <c r="A606" s="644"/>
      <c r="B606" s="937"/>
      <c r="C606" s="937"/>
      <c r="D606" s="937"/>
      <c r="E606" s="937"/>
      <c r="F606" s="937"/>
      <c r="G606" s="937"/>
      <c r="H606" s="937"/>
      <c r="I606" s="937"/>
      <c r="J606" s="937"/>
      <c r="K606" s="937"/>
      <c r="L606" s="937"/>
      <c r="M606" s="937"/>
      <c r="N606" s="937"/>
      <c r="O606" s="937"/>
      <c r="P606" s="937"/>
      <c r="Q606" s="937"/>
      <c r="R606" s="937"/>
      <c r="S606" s="937"/>
      <c r="T606" s="937"/>
      <c r="U606" s="937"/>
      <c r="V606" s="937"/>
      <c r="W606" s="937"/>
      <c r="X606" s="937"/>
      <c r="Y606" s="937"/>
      <c r="Z606" s="937"/>
      <c r="AA606" s="937"/>
      <c r="AB606" s="937"/>
      <c r="AC606" s="937"/>
      <c r="AD606" s="937"/>
      <c r="AE606" s="937"/>
      <c r="AF606" s="937"/>
      <c r="AG606" s="656"/>
      <c r="AH606" s="656"/>
    </row>
    <row r="607" spans="1:34" ht="15" customHeight="1" x14ac:dyDescent="0.15">
      <c r="A607" s="899" t="s">
        <v>40</v>
      </c>
      <c r="B607" s="937" t="s">
        <v>125</v>
      </c>
      <c r="C607" s="937"/>
      <c r="D607" s="937"/>
      <c r="E607" s="937"/>
      <c r="F607" s="937"/>
      <c r="G607" s="937"/>
      <c r="H607" s="937"/>
      <c r="I607" s="937"/>
      <c r="J607" s="937"/>
      <c r="K607" s="937"/>
      <c r="L607" s="937"/>
      <c r="M607" s="937"/>
      <c r="N607" s="937"/>
      <c r="O607" s="937"/>
      <c r="P607" s="937"/>
      <c r="Q607" s="937"/>
      <c r="R607" s="937"/>
      <c r="S607" s="937"/>
      <c r="T607" s="937"/>
      <c r="U607" s="937"/>
      <c r="V607" s="937"/>
      <c r="W607" s="937"/>
      <c r="X607" s="937"/>
      <c r="Y607" s="937"/>
      <c r="Z607" s="937"/>
      <c r="AA607" s="937"/>
      <c r="AB607" s="937"/>
      <c r="AC607" s="937"/>
      <c r="AD607" s="937"/>
      <c r="AE607" s="937"/>
      <c r="AF607" s="937"/>
      <c r="AG607" s="656"/>
      <c r="AH607" s="656"/>
    </row>
    <row r="608" spans="1:34" ht="15" customHeight="1" x14ac:dyDescent="0.15">
      <c r="A608" s="644"/>
      <c r="B608" s="937"/>
      <c r="C608" s="937"/>
      <c r="D608" s="937"/>
      <c r="E608" s="937"/>
      <c r="F608" s="937"/>
      <c r="G608" s="937"/>
      <c r="H608" s="937"/>
      <c r="I608" s="937"/>
      <c r="J608" s="937"/>
      <c r="K608" s="937"/>
      <c r="L608" s="937"/>
      <c r="M608" s="937"/>
      <c r="N608" s="937"/>
      <c r="O608" s="937"/>
      <c r="P608" s="937"/>
      <c r="Q608" s="937"/>
      <c r="R608" s="937"/>
      <c r="S608" s="937"/>
      <c r="T608" s="937"/>
      <c r="U608" s="937"/>
      <c r="V608" s="937"/>
      <c r="W608" s="937"/>
      <c r="X608" s="937"/>
      <c r="Y608" s="937"/>
      <c r="Z608" s="937"/>
      <c r="AA608" s="937"/>
      <c r="AB608" s="937"/>
      <c r="AC608" s="937"/>
      <c r="AD608" s="937"/>
      <c r="AE608" s="937"/>
      <c r="AF608" s="937"/>
      <c r="AG608" s="656"/>
      <c r="AH608" s="656"/>
    </row>
    <row r="609" spans="1:34" ht="15" customHeight="1" x14ac:dyDescent="0.15">
      <c r="A609" s="236"/>
      <c r="B609" s="240"/>
      <c r="C609" s="240"/>
      <c r="D609" s="240"/>
      <c r="E609" s="240"/>
      <c r="F609" s="240"/>
      <c r="G609" s="240"/>
      <c r="H609" s="240"/>
      <c r="I609" s="240"/>
      <c r="J609" s="240"/>
      <c r="K609" s="240"/>
      <c r="L609" s="240"/>
      <c r="M609" s="240"/>
      <c r="N609" s="240"/>
      <c r="O609" s="240"/>
      <c r="P609" s="240"/>
      <c r="Q609" s="240"/>
      <c r="R609" s="240"/>
      <c r="S609" s="240"/>
      <c r="T609" s="240"/>
      <c r="U609" s="240"/>
      <c r="V609" s="240"/>
      <c r="W609" s="240"/>
      <c r="X609" s="240"/>
      <c r="Y609" s="240"/>
      <c r="Z609" s="240"/>
      <c r="AA609" s="240"/>
      <c r="AB609" s="240"/>
      <c r="AC609" s="240"/>
      <c r="AD609" s="240"/>
      <c r="AE609" s="240"/>
      <c r="AF609" s="240"/>
      <c r="AG609" s="178"/>
      <c r="AH609" s="178"/>
    </row>
    <row r="610" spans="1:34" ht="15" customHeight="1" x14ac:dyDescent="0.15">
      <c r="A610" s="938" t="s">
        <v>973</v>
      </c>
      <c r="B610" s="938"/>
      <c r="C610" s="938"/>
      <c r="D610" s="938"/>
      <c r="E610" s="938"/>
      <c r="F610" s="938"/>
      <c r="G610" s="938"/>
      <c r="H610" s="938"/>
      <c r="I610" s="938"/>
      <c r="J610" s="938"/>
      <c r="K610" s="938"/>
      <c r="L610" s="938"/>
      <c r="M610" s="938"/>
      <c r="N610" s="938"/>
      <c r="O610" s="938"/>
      <c r="P610" s="938"/>
      <c r="Q610" s="938"/>
      <c r="R610" s="938"/>
      <c r="S610" s="938"/>
      <c r="T610" s="938"/>
      <c r="U610" s="938"/>
      <c r="V610" s="938"/>
      <c r="W610" s="938"/>
      <c r="X610" s="938"/>
      <c r="Y610" s="938"/>
      <c r="Z610" s="938"/>
      <c r="AA610" s="938"/>
      <c r="AB610" s="938"/>
      <c r="AC610" s="938"/>
      <c r="AD610" s="241"/>
      <c r="AE610" s="241"/>
      <c r="AF610" s="241"/>
      <c r="AG610" s="80"/>
      <c r="AH610" s="80"/>
    </row>
    <row r="611" spans="1:34" ht="15" customHeight="1" x14ac:dyDescent="0.15">
      <c r="A611" s="643" t="s">
        <v>33</v>
      </c>
      <c r="B611" s="915" t="s">
        <v>667</v>
      </c>
      <c r="C611" s="916"/>
      <c r="D611" s="916"/>
      <c r="E611" s="916"/>
      <c r="F611" s="916"/>
      <c r="G611" s="916"/>
      <c r="H611" s="916"/>
      <c r="I611" s="916"/>
      <c r="J611" s="916"/>
      <c r="K611" s="916"/>
      <c r="L611" s="916"/>
      <c r="M611" s="916"/>
      <c r="N611" s="916"/>
      <c r="O611" s="916"/>
      <c r="P611" s="916"/>
      <c r="Q611" s="916"/>
      <c r="R611" s="916"/>
      <c r="S611" s="916"/>
      <c r="T611" s="916"/>
      <c r="U611" s="916"/>
      <c r="V611" s="916"/>
      <c r="W611" s="916"/>
      <c r="X611" s="916"/>
      <c r="Y611" s="916"/>
      <c r="Z611" s="916"/>
      <c r="AA611" s="916"/>
      <c r="AB611" s="916"/>
      <c r="AC611" s="916"/>
      <c r="AD611" s="916"/>
      <c r="AE611" s="916"/>
      <c r="AF611" s="917"/>
      <c r="AG611" s="657"/>
      <c r="AH611" s="657"/>
    </row>
    <row r="612" spans="1:34" ht="15" customHeight="1" x14ac:dyDescent="0.15">
      <c r="A612" s="899"/>
      <c r="B612" s="909"/>
      <c r="C612" s="910"/>
      <c r="D612" s="910"/>
      <c r="E612" s="910"/>
      <c r="F612" s="910"/>
      <c r="G612" s="910"/>
      <c r="H612" s="910"/>
      <c r="I612" s="910"/>
      <c r="J612" s="910"/>
      <c r="K612" s="910"/>
      <c r="L612" s="910"/>
      <c r="M612" s="910"/>
      <c r="N612" s="910"/>
      <c r="O612" s="910"/>
      <c r="P612" s="910"/>
      <c r="Q612" s="910"/>
      <c r="R612" s="910"/>
      <c r="S612" s="910"/>
      <c r="T612" s="910"/>
      <c r="U612" s="910"/>
      <c r="V612" s="910"/>
      <c r="W612" s="910"/>
      <c r="X612" s="910"/>
      <c r="Y612" s="910"/>
      <c r="Z612" s="910"/>
      <c r="AA612" s="910"/>
      <c r="AB612" s="910"/>
      <c r="AC612" s="910"/>
      <c r="AD612" s="910"/>
      <c r="AE612" s="910"/>
      <c r="AF612" s="911"/>
      <c r="AG612" s="657"/>
      <c r="AH612" s="657"/>
    </row>
    <row r="613" spans="1:34" ht="15" customHeight="1" x14ac:dyDescent="0.15">
      <c r="A613" s="899"/>
      <c r="B613" s="909"/>
      <c r="C613" s="910"/>
      <c r="D613" s="910"/>
      <c r="E613" s="910"/>
      <c r="F613" s="910"/>
      <c r="G613" s="910"/>
      <c r="H613" s="910"/>
      <c r="I613" s="910"/>
      <c r="J613" s="910"/>
      <c r="K613" s="910"/>
      <c r="L613" s="910"/>
      <c r="M613" s="910"/>
      <c r="N613" s="910"/>
      <c r="O613" s="910"/>
      <c r="P613" s="910"/>
      <c r="Q613" s="910"/>
      <c r="R613" s="910"/>
      <c r="S613" s="910"/>
      <c r="T613" s="910"/>
      <c r="U613" s="910"/>
      <c r="V613" s="910"/>
      <c r="W613" s="910"/>
      <c r="X613" s="910"/>
      <c r="Y613" s="910"/>
      <c r="Z613" s="910"/>
      <c r="AA613" s="910"/>
      <c r="AB613" s="910"/>
      <c r="AC613" s="910"/>
      <c r="AD613" s="910"/>
      <c r="AE613" s="910"/>
      <c r="AF613" s="911"/>
      <c r="AG613" s="657"/>
      <c r="AH613" s="657"/>
    </row>
    <row r="614" spans="1:34" ht="15" customHeight="1" x14ac:dyDescent="0.15">
      <c r="A614" s="899"/>
      <c r="B614" s="912"/>
      <c r="C614" s="913"/>
      <c r="D614" s="913"/>
      <c r="E614" s="913"/>
      <c r="F614" s="913"/>
      <c r="G614" s="913"/>
      <c r="H614" s="913"/>
      <c r="I614" s="913"/>
      <c r="J614" s="913"/>
      <c r="K614" s="913"/>
      <c r="L614" s="913"/>
      <c r="M614" s="913"/>
      <c r="N614" s="913"/>
      <c r="O614" s="913"/>
      <c r="P614" s="913"/>
      <c r="Q614" s="913"/>
      <c r="R614" s="913"/>
      <c r="S614" s="913"/>
      <c r="T614" s="913"/>
      <c r="U614" s="913"/>
      <c r="V614" s="913"/>
      <c r="W614" s="913"/>
      <c r="X614" s="913"/>
      <c r="Y614" s="913"/>
      <c r="Z614" s="913"/>
      <c r="AA614" s="913"/>
      <c r="AB614" s="913"/>
      <c r="AC614" s="913"/>
      <c r="AD614" s="913"/>
      <c r="AE614" s="913"/>
      <c r="AF614" s="914"/>
      <c r="AG614" s="657"/>
      <c r="AH614" s="657"/>
    </row>
    <row r="615" spans="1:34" ht="15" customHeight="1" x14ac:dyDescent="0.15">
      <c r="A615" s="643" t="s">
        <v>34</v>
      </c>
      <c r="B615" s="903" t="s">
        <v>668</v>
      </c>
      <c r="C615" s="932"/>
      <c r="D615" s="932"/>
      <c r="E615" s="932"/>
      <c r="F615" s="932"/>
      <c r="G615" s="932"/>
      <c r="H615" s="932"/>
      <c r="I615" s="932"/>
      <c r="J615" s="932"/>
      <c r="K615" s="932"/>
      <c r="L615" s="932"/>
      <c r="M615" s="932"/>
      <c r="N615" s="932"/>
      <c r="O615" s="932"/>
      <c r="P615" s="932"/>
      <c r="Q615" s="932"/>
      <c r="R615" s="932"/>
      <c r="S615" s="932"/>
      <c r="T615" s="932"/>
      <c r="U615" s="932"/>
      <c r="V615" s="932"/>
      <c r="W615" s="932"/>
      <c r="X615" s="932"/>
      <c r="Y615" s="932"/>
      <c r="Z615" s="932"/>
      <c r="AA615" s="932"/>
      <c r="AB615" s="932"/>
      <c r="AC615" s="932"/>
      <c r="AD615" s="932"/>
      <c r="AE615" s="932"/>
      <c r="AF615" s="933"/>
      <c r="AG615" s="657"/>
      <c r="AH615" s="657"/>
    </row>
    <row r="616" spans="1:34" ht="15" customHeight="1" x14ac:dyDescent="0.15">
      <c r="A616" s="899"/>
      <c r="B616" s="942"/>
      <c r="C616" s="935"/>
      <c r="D616" s="935"/>
      <c r="E616" s="935"/>
      <c r="F616" s="935"/>
      <c r="G616" s="935"/>
      <c r="H616" s="935"/>
      <c r="I616" s="935"/>
      <c r="J616" s="935"/>
      <c r="K616" s="935"/>
      <c r="L616" s="935"/>
      <c r="M616" s="935"/>
      <c r="N616" s="935"/>
      <c r="O616" s="935"/>
      <c r="P616" s="935"/>
      <c r="Q616" s="935"/>
      <c r="R616" s="935"/>
      <c r="S616" s="935"/>
      <c r="T616" s="935"/>
      <c r="U616" s="935"/>
      <c r="V616" s="935"/>
      <c r="W616" s="935"/>
      <c r="X616" s="935"/>
      <c r="Y616" s="935"/>
      <c r="Z616" s="935"/>
      <c r="AA616" s="935"/>
      <c r="AB616" s="935"/>
      <c r="AC616" s="935"/>
      <c r="AD616" s="935"/>
      <c r="AE616" s="935"/>
      <c r="AF616" s="936"/>
      <c r="AG616" s="657"/>
      <c r="AH616" s="657"/>
    </row>
    <row r="617" spans="1:34" ht="15" customHeight="1" x14ac:dyDescent="0.15">
      <c r="A617" s="939" t="s">
        <v>35</v>
      </c>
      <c r="B617" s="915" t="s">
        <v>669</v>
      </c>
      <c r="C617" s="916"/>
      <c r="D617" s="916"/>
      <c r="E617" s="916"/>
      <c r="F617" s="916"/>
      <c r="G617" s="916"/>
      <c r="H617" s="916"/>
      <c r="I617" s="916"/>
      <c r="J617" s="916"/>
      <c r="K617" s="916"/>
      <c r="L617" s="916"/>
      <c r="M617" s="916"/>
      <c r="N617" s="916"/>
      <c r="O617" s="916"/>
      <c r="P617" s="916"/>
      <c r="Q617" s="916"/>
      <c r="R617" s="916"/>
      <c r="S617" s="916"/>
      <c r="T617" s="916"/>
      <c r="U617" s="916"/>
      <c r="V617" s="916"/>
      <c r="W617" s="916"/>
      <c r="X617" s="916"/>
      <c r="Y617" s="916"/>
      <c r="Z617" s="916"/>
      <c r="AA617" s="916"/>
      <c r="AB617" s="916"/>
      <c r="AC617" s="916"/>
      <c r="AD617" s="916"/>
      <c r="AE617" s="916"/>
      <c r="AF617" s="917"/>
      <c r="AG617" s="657"/>
      <c r="AH617" s="657"/>
    </row>
    <row r="618" spans="1:34" ht="15" customHeight="1" x14ac:dyDescent="0.15">
      <c r="A618" s="939"/>
      <c r="B618" s="909"/>
      <c r="C618" s="910"/>
      <c r="D618" s="910"/>
      <c r="E618" s="910"/>
      <c r="F618" s="910"/>
      <c r="G618" s="910"/>
      <c r="H618" s="910"/>
      <c r="I618" s="910"/>
      <c r="J618" s="910"/>
      <c r="K618" s="910"/>
      <c r="L618" s="910"/>
      <c r="M618" s="910"/>
      <c r="N618" s="910"/>
      <c r="O618" s="910"/>
      <c r="P618" s="910"/>
      <c r="Q618" s="910"/>
      <c r="R618" s="910"/>
      <c r="S618" s="910"/>
      <c r="T618" s="910"/>
      <c r="U618" s="910"/>
      <c r="V618" s="910"/>
      <c r="W618" s="910"/>
      <c r="X618" s="910"/>
      <c r="Y618" s="910"/>
      <c r="Z618" s="910"/>
      <c r="AA618" s="910"/>
      <c r="AB618" s="910"/>
      <c r="AC618" s="910"/>
      <c r="AD618" s="910"/>
      <c r="AE618" s="910"/>
      <c r="AF618" s="911"/>
      <c r="AG618" s="657"/>
      <c r="AH618" s="657"/>
    </row>
    <row r="619" spans="1:34" ht="15" customHeight="1" x14ac:dyDescent="0.15">
      <c r="A619" s="939"/>
      <c r="B619" s="909"/>
      <c r="C619" s="910"/>
      <c r="D619" s="910"/>
      <c r="E619" s="910"/>
      <c r="F619" s="910"/>
      <c r="G619" s="910"/>
      <c r="H619" s="910"/>
      <c r="I619" s="910"/>
      <c r="J619" s="910"/>
      <c r="K619" s="910"/>
      <c r="L619" s="910"/>
      <c r="M619" s="910"/>
      <c r="N619" s="910"/>
      <c r="O619" s="910"/>
      <c r="P619" s="910"/>
      <c r="Q619" s="910"/>
      <c r="R619" s="910"/>
      <c r="S619" s="910"/>
      <c r="T619" s="910"/>
      <c r="U619" s="910"/>
      <c r="V619" s="910"/>
      <c r="W619" s="910"/>
      <c r="X619" s="910"/>
      <c r="Y619" s="910"/>
      <c r="Z619" s="910"/>
      <c r="AA619" s="910"/>
      <c r="AB619" s="910"/>
      <c r="AC619" s="910"/>
      <c r="AD619" s="910"/>
      <c r="AE619" s="910"/>
      <c r="AF619" s="911"/>
      <c r="AG619" s="657"/>
      <c r="AH619" s="657"/>
    </row>
    <row r="620" spans="1:34" ht="15" customHeight="1" x14ac:dyDescent="0.15">
      <c r="A620" s="939"/>
      <c r="B620" s="909"/>
      <c r="C620" s="910"/>
      <c r="D620" s="910"/>
      <c r="E620" s="910"/>
      <c r="F620" s="910"/>
      <c r="G620" s="910"/>
      <c r="H620" s="910"/>
      <c r="I620" s="910"/>
      <c r="J620" s="910"/>
      <c r="K620" s="910"/>
      <c r="L620" s="910"/>
      <c r="M620" s="910"/>
      <c r="N620" s="910"/>
      <c r="O620" s="910"/>
      <c r="P620" s="910"/>
      <c r="Q620" s="910"/>
      <c r="R620" s="910"/>
      <c r="S620" s="910"/>
      <c r="T620" s="910"/>
      <c r="U620" s="910"/>
      <c r="V620" s="910"/>
      <c r="W620" s="910"/>
      <c r="X620" s="910"/>
      <c r="Y620" s="910"/>
      <c r="Z620" s="910"/>
      <c r="AA620" s="910"/>
      <c r="AB620" s="910"/>
      <c r="AC620" s="910"/>
      <c r="AD620" s="910"/>
      <c r="AE620" s="910"/>
      <c r="AF620" s="911"/>
      <c r="AG620" s="657"/>
      <c r="AH620" s="657"/>
    </row>
    <row r="621" spans="1:34" ht="15" customHeight="1" x14ac:dyDescent="0.15">
      <c r="A621" s="939"/>
      <c r="B621" s="909"/>
      <c r="C621" s="910"/>
      <c r="D621" s="910"/>
      <c r="E621" s="910"/>
      <c r="F621" s="910"/>
      <c r="G621" s="910"/>
      <c r="H621" s="910"/>
      <c r="I621" s="910"/>
      <c r="J621" s="910"/>
      <c r="K621" s="910"/>
      <c r="L621" s="910"/>
      <c r="M621" s="910"/>
      <c r="N621" s="910"/>
      <c r="O621" s="910"/>
      <c r="P621" s="910"/>
      <c r="Q621" s="910"/>
      <c r="R621" s="910"/>
      <c r="S621" s="910"/>
      <c r="T621" s="910"/>
      <c r="U621" s="910"/>
      <c r="V621" s="910"/>
      <c r="W621" s="910"/>
      <c r="X621" s="910"/>
      <c r="Y621" s="910"/>
      <c r="Z621" s="910"/>
      <c r="AA621" s="910"/>
      <c r="AB621" s="910"/>
      <c r="AC621" s="910"/>
      <c r="AD621" s="910"/>
      <c r="AE621" s="910"/>
      <c r="AF621" s="911"/>
      <c r="AG621" s="657"/>
      <c r="AH621" s="657"/>
    </row>
    <row r="622" spans="1:34" ht="15" customHeight="1" x14ac:dyDescent="0.15">
      <c r="A622" s="939"/>
      <c r="B622" s="909"/>
      <c r="C622" s="910"/>
      <c r="D622" s="910"/>
      <c r="E622" s="910"/>
      <c r="F622" s="910"/>
      <c r="G622" s="910"/>
      <c r="H622" s="910"/>
      <c r="I622" s="910"/>
      <c r="J622" s="910"/>
      <c r="K622" s="910"/>
      <c r="L622" s="910"/>
      <c r="M622" s="910"/>
      <c r="N622" s="910"/>
      <c r="O622" s="910"/>
      <c r="P622" s="910"/>
      <c r="Q622" s="910"/>
      <c r="R622" s="910"/>
      <c r="S622" s="910"/>
      <c r="T622" s="910"/>
      <c r="U622" s="910"/>
      <c r="V622" s="910"/>
      <c r="W622" s="910"/>
      <c r="X622" s="910"/>
      <c r="Y622" s="910"/>
      <c r="Z622" s="910"/>
      <c r="AA622" s="910"/>
      <c r="AB622" s="910"/>
      <c r="AC622" s="910"/>
      <c r="AD622" s="910"/>
      <c r="AE622" s="910"/>
      <c r="AF622" s="911"/>
      <c r="AG622" s="657"/>
      <c r="AH622" s="657"/>
    </row>
    <row r="623" spans="1:34" ht="15" customHeight="1" x14ac:dyDescent="0.15">
      <c r="A623" s="939"/>
      <c r="B623" s="909"/>
      <c r="C623" s="910"/>
      <c r="D623" s="910"/>
      <c r="E623" s="910"/>
      <c r="F623" s="910"/>
      <c r="G623" s="910"/>
      <c r="H623" s="910"/>
      <c r="I623" s="910"/>
      <c r="J623" s="910"/>
      <c r="K623" s="910"/>
      <c r="L623" s="910"/>
      <c r="M623" s="910"/>
      <c r="N623" s="910"/>
      <c r="O623" s="910"/>
      <c r="P623" s="910"/>
      <c r="Q623" s="910"/>
      <c r="R623" s="910"/>
      <c r="S623" s="910"/>
      <c r="T623" s="910"/>
      <c r="U623" s="910"/>
      <c r="V623" s="910"/>
      <c r="W623" s="910"/>
      <c r="X623" s="910"/>
      <c r="Y623" s="910"/>
      <c r="Z623" s="910"/>
      <c r="AA623" s="910"/>
      <c r="AB623" s="910"/>
      <c r="AC623" s="910"/>
      <c r="AD623" s="910"/>
      <c r="AE623" s="910"/>
      <c r="AF623" s="911"/>
      <c r="AG623" s="657"/>
      <c r="AH623" s="657"/>
    </row>
    <row r="624" spans="1:34" ht="15" customHeight="1" x14ac:dyDescent="0.15">
      <c r="A624" s="939"/>
      <c r="B624" s="909"/>
      <c r="C624" s="910"/>
      <c r="D624" s="910"/>
      <c r="E624" s="910"/>
      <c r="F624" s="910"/>
      <c r="G624" s="910"/>
      <c r="H624" s="910"/>
      <c r="I624" s="910"/>
      <c r="J624" s="910"/>
      <c r="K624" s="910"/>
      <c r="L624" s="910"/>
      <c r="M624" s="910"/>
      <c r="N624" s="910"/>
      <c r="O624" s="910"/>
      <c r="P624" s="910"/>
      <c r="Q624" s="910"/>
      <c r="R624" s="910"/>
      <c r="S624" s="910"/>
      <c r="T624" s="910"/>
      <c r="U624" s="910"/>
      <c r="V624" s="910"/>
      <c r="W624" s="910"/>
      <c r="X624" s="910"/>
      <c r="Y624" s="910"/>
      <c r="Z624" s="910"/>
      <c r="AA624" s="910"/>
      <c r="AB624" s="910"/>
      <c r="AC624" s="910"/>
      <c r="AD624" s="910"/>
      <c r="AE624" s="910"/>
      <c r="AF624" s="911"/>
      <c r="AG624" s="657"/>
      <c r="AH624" s="657"/>
    </row>
    <row r="625" spans="1:34" ht="15" customHeight="1" x14ac:dyDescent="0.15">
      <c r="A625" s="939"/>
      <c r="B625" s="909"/>
      <c r="C625" s="910"/>
      <c r="D625" s="910"/>
      <c r="E625" s="910"/>
      <c r="F625" s="910"/>
      <c r="G625" s="910"/>
      <c r="H625" s="910"/>
      <c r="I625" s="910"/>
      <c r="J625" s="910"/>
      <c r="K625" s="910"/>
      <c r="L625" s="910"/>
      <c r="M625" s="910"/>
      <c r="N625" s="910"/>
      <c r="O625" s="910"/>
      <c r="P625" s="910"/>
      <c r="Q625" s="910"/>
      <c r="R625" s="910"/>
      <c r="S625" s="910"/>
      <c r="T625" s="910"/>
      <c r="U625" s="910"/>
      <c r="V625" s="910"/>
      <c r="W625" s="910"/>
      <c r="X625" s="910"/>
      <c r="Y625" s="910"/>
      <c r="Z625" s="910"/>
      <c r="AA625" s="910"/>
      <c r="AB625" s="910"/>
      <c r="AC625" s="910"/>
      <c r="AD625" s="910"/>
      <c r="AE625" s="910"/>
      <c r="AF625" s="911"/>
      <c r="AG625" s="657"/>
      <c r="AH625" s="657"/>
    </row>
    <row r="626" spans="1:34" ht="13.5" customHeight="1" x14ac:dyDescent="0.15">
      <c r="A626" s="939"/>
      <c r="B626" s="912"/>
      <c r="C626" s="913"/>
      <c r="D626" s="913"/>
      <c r="E626" s="913"/>
      <c r="F626" s="913"/>
      <c r="G626" s="913"/>
      <c r="H626" s="913"/>
      <c r="I626" s="913"/>
      <c r="J626" s="913"/>
      <c r="K626" s="913"/>
      <c r="L626" s="913"/>
      <c r="M626" s="913"/>
      <c r="N626" s="913"/>
      <c r="O626" s="913"/>
      <c r="P626" s="913"/>
      <c r="Q626" s="913"/>
      <c r="R626" s="913"/>
      <c r="S626" s="913"/>
      <c r="T626" s="913"/>
      <c r="U626" s="913"/>
      <c r="V626" s="913"/>
      <c r="W626" s="913"/>
      <c r="X626" s="913"/>
      <c r="Y626" s="913"/>
      <c r="Z626" s="913"/>
      <c r="AA626" s="913"/>
      <c r="AB626" s="913"/>
      <c r="AC626" s="913"/>
      <c r="AD626" s="913"/>
      <c r="AE626" s="913"/>
      <c r="AF626" s="914"/>
      <c r="AG626" s="657"/>
      <c r="AH626" s="657"/>
    </row>
    <row r="627" spans="1:34" ht="15" customHeight="1" x14ac:dyDescent="0.15">
      <c r="A627" s="643" t="s">
        <v>15</v>
      </c>
      <c r="B627" s="903" t="s">
        <v>670</v>
      </c>
      <c r="C627" s="932"/>
      <c r="D627" s="932"/>
      <c r="E627" s="932"/>
      <c r="F627" s="932"/>
      <c r="G627" s="932"/>
      <c r="H627" s="932"/>
      <c r="I627" s="932"/>
      <c r="J627" s="932"/>
      <c r="K627" s="932"/>
      <c r="L627" s="932"/>
      <c r="M627" s="932"/>
      <c r="N627" s="932"/>
      <c r="O627" s="932"/>
      <c r="P627" s="932"/>
      <c r="Q627" s="932"/>
      <c r="R627" s="932"/>
      <c r="S627" s="932"/>
      <c r="T627" s="932"/>
      <c r="U627" s="932"/>
      <c r="V627" s="932"/>
      <c r="W627" s="932"/>
      <c r="X627" s="932"/>
      <c r="Y627" s="932"/>
      <c r="Z627" s="932"/>
      <c r="AA627" s="932"/>
      <c r="AB627" s="932"/>
      <c r="AC627" s="932"/>
      <c r="AD627" s="932"/>
      <c r="AE627" s="932"/>
      <c r="AF627" s="933"/>
      <c r="AG627" s="524"/>
      <c r="AH627" s="458"/>
    </row>
    <row r="628" spans="1:34" ht="15" customHeight="1" x14ac:dyDescent="0.15">
      <c r="A628" s="899"/>
      <c r="B628" s="934"/>
      <c r="C628" s="940"/>
      <c r="D628" s="940"/>
      <c r="E628" s="940"/>
      <c r="F628" s="940"/>
      <c r="G628" s="940"/>
      <c r="H628" s="940"/>
      <c r="I628" s="940"/>
      <c r="J628" s="940"/>
      <c r="K628" s="940"/>
      <c r="L628" s="940"/>
      <c r="M628" s="940"/>
      <c r="N628" s="940"/>
      <c r="O628" s="940"/>
      <c r="P628" s="940"/>
      <c r="Q628" s="940"/>
      <c r="R628" s="940"/>
      <c r="S628" s="940"/>
      <c r="T628" s="940"/>
      <c r="U628" s="940"/>
      <c r="V628" s="940"/>
      <c r="W628" s="940"/>
      <c r="X628" s="940"/>
      <c r="Y628" s="940"/>
      <c r="Z628" s="940"/>
      <c r="AA628" s="940"/>
      <c r="AB628" s="940"/>
      <c r="AC628" s="940"/>
      <c r="AD628" s="940"/>
      <c r="AE628" s="940"/>
      <c r="AF628" s="941"/>
      <c r="AG628" s="544"/>
      <c r="AH628" s="543"/>
    </row>
    <row r="629" spans="1:34" ht="15" customHeight="1" x14ac:dyDescent="0.15">
      <c r="A629" s="899"/>
      <c r="B629" s="942"/>
      <c r="C629" s="935"/>
      <c r="D629" s="935"/>
      <c r="E629" s="935"/>
      <c r="F629" s="935"/>
      <c r="G629" s="935"/>
      <c r="H629" s="935"/>
      <c r="I629" s="935"/>
      <c r="J629" s="935"/>
      <c r="K629" s="935"/>
      <c r="L629" s="935"/>
      <c r="M629" s="935"/>
      <c r="N629" s="935"/>
      <c r="O629" s="935"/>
      <c r="P629" s="935"/>
      <c r="Q629" s="935"/>
      <c r="R629" s="935"/>
      <c r="S629" s="935"/>
      <c r="T629" s="935"/>
      <c r="U629" s="935"/>
      <c r="V629" s="935"/>
      <c r="W629" s="935"/>
      <c r="X629" s="935"/>
      <c r="Y629" s="935"/>
      <c r="Z629" s="935"/>
      <c r="AA629" s="935"/>
      <c r="AB629" s="935"/>
      <c r="AC629" s="935"/>
      <c r="AD629" s="935"/>
      <c r="AE629" s="935"/>
      <c r="AF629" s="936"/>
      <c r="AG629" s="459"/>
      <c r="AH629" s="460"/>
    </row>
    <row r="630" spans="1:34" ht="15" customHeight="1" x14ac:dyDescent="0.15">
      <c r="A630" s="643" t="s">
        <v>155</v>
      </c>
      <c r="B630" s="634" t="s">
        <v>444</v>
      </c>
      <c r="C630" s="635"/>
      <c r="D630" s="635"/>
      <c r="E630" s="635"/>
      <c r="F630" s="635"/>
      <c r="G630" s="635"/>
      <c r="H630" s="635"/>
      <c r="I630" s="635"/>
      <c r="J630" s="635"/>
      <c r="K630" s="635"/>
      <c r="L630" s="635"/>
      <c r="M630" s="635"/>
      <c r="N630" s="635"/>
      <c r="O630" s="635"/>
      <c r="P630" s="635"/>
      <c r="Q630" s="635"/>
      <c r="R630" s="635"/>
      <c r="S630" s="635"/>
      <c r="T630" s="635"/>
      <c r="U630" s="635"/>
      <c r="V630" s="635"/>
      <c r="W630" s="635"/>
      <c r="X630" s="635"/>
      <c r="Y630" s="635"/>
      <c r="Z630" s="635"/>
      <c r="AA630" s="635"/>
      <c r="AB630" s="635"/>
      <c r="AC630" s="635"/>
      <c r="AD630" s="635"/>
      <c r="AE630" s="635"/>
      <c r="AF630" s="636"/>
      <c r="AG630" s="457"/>
      <c r="AH630" s="495"/>
    </row>
    <row r="631" spans="1:34" ht="15" customHeight="1" x14ac:dyDescent="0.15">
      <c r="A631" s="644"/>
      <c r="B631" s="637"/>
      <c r="C631" s="638"/>
      <c r="D631" s="638"/>
      <c r="E631" s="638"/>
      <c r="F631" s="638"/>
      <c r="G631" s="638"/>
      <c r="H631" s="638"/>
      <c r="I631" s="638"/>
      <c r="J631" s="638"/>
      <c r="K631" s="638"/>
      <c r="L631" s="638"/>
      <c r="M631" s="638"/>
      <c r="N631" s="638"/>
      <c r="O631" s="638"/>
      <c r="P631" s="638"/>
      <c r="Q631" s="638"/>
      <c r="R631" s="638"/>
      <c r="S631" s="638"/>
      <c r="T631" s="638"/>
      <c r="U631" s="638"/>
      <c r="V631" s="638"/>
      <c r="W631" s="638"/>
      <c r="X631" s="638"/>
      <c r="Y631" s="638"/>
      <c r="Z631" s="638"/>
      <c r="AA631" s="638"/>
      <c r="AB631" s="638"/>
      <c r="AC631" s="638"/>
      <c r="AD631" s="638"/>
      <c r="AE631" s="638"/>
      <c r="AF631" s="639"/>
      <c r="AG631" s="496"/>
      <c r="AH631" s="497"/>
    </row>
    <row r="632" spans="1:34" ht="15" customHeight="1" x14ac:dyDescent="0.15">
      <c r="A632" s="242"/>
      <c r="B632" s="243"/>
      <c r="C632" s="238"/>
      <c r="D632" s="238"/>
      <c r="E632" s="238"/>
      <c r="F632" s="238"/>
      <c r="G632" s="238"/>
      <c r="H632" s="238"/>
      <c r="I632" s="238"/>
      <c r="J632" s="238"/>
      <c r="K632" s="238"/>
      <c r="L632" s="238"/>
      <c r="M632" s="238"/>
      <c r="N632" s="238"/>
      <c r="O632" s="238"/>
      <c r="P632" s="238"/>
      <c r="Q632" s="238"/>
      <c r="R632" s="238"/>
      <c r="S632" s="238"/>
      <c r="T632" s="238"/>
      <c r="U632" s="238"/>
      <c r="V632" s="238"/>
      <c r="W632" s="238"/>
      <c r="X632" s="238"/>
      <c r="Y632" s="238"/>
      <c r="Z632" s="238"/>
      <c r="AA632" s="238"/>
      <c r="AB632" s="238"/>
      <c r="AC632" s="238"/>
      <c r="AD632" s="238"/>
      <c r="AE632" s="238"/>
      <c r="AF632" s="238"/>
      <c r="AG632" s="94"/>
      <c r="AH632" s="94"/>
    </row>
    <row r="633" spans="1:34" ht="15" customHeight="1" x14ac:dyDescent="0.15">
      <c r="A633" s="237" t="s">
        <v>961</v>
      </c>
      <c r="B633" s="239"/>
      <c r="C633" s="239"/>
      <c r="D633" s="239"/>
      <c r="E633" s="239"/>
      <c r="F633" s="239"/>
      <c r="G633" s="239"/>
      <c r="H633" s="239"/>
      <c r="I633" s="239"/>
      <c r="J633" s="239"/>
      <c r="K633" s="239"/>
      <c r="L633" s="239"/>
      <c r="M633" s="239"/>
      <c r="N633" s="239"/>
      <c r="O633" s="239"/>
      <c r="P633" s="239"/>
      <c r="Q633" s="239"/>
      <c r="R633" s="239"/>
      <c r="S633" s="239"/>
      <c r="T633" s="239"/>
      <c r="U633" s="239"/>
      <c r="V633" s="239"/>
      <c r="W633" s="239"/>
      <c r="X633" s="239"/>
      <c r="Y633" s="239"/>
      <c r="Z633" s="239"/>
      <c r="AA633" s="239"/>
      <c r="AB633" s="239"/>
      <c r="AC633" s="239"/>
      <c r="AD633" s="239"/>
      <c r="AE633" s="239"/>
      <c r="AF633" s="239"/>
      <c r="AG633" s="116"/>
      <c r="AH633" s="116"/>
    </row>
    <row r="634" spans="1:34" ht="15" customHeight="1" x14ac:dyDescent="0.15">
      <c r="A634" s="643" t="s">
        <v>33</v>
      </c>
      <c r="B634" s="930" t="s">
        <v>127</v>
      </c>
      <c r="C634" s="930"/>
      <c r="D634" s="930"/>
      <c r="E634" s="930"/>
      <c r="F634" s="930"/>
      <c r="G634" s="930"/>
      <c r="H634" s="930"/>
      <c r="I634" s="930"/>
      <c r="J634" s="930"/>
      <c r="K634" s="930"/>
      <c r="L634" s="930"/>
      <c r="M634" s="930"/>
      <c r="N634" s="930"/>
      <c r="O634" s="930"/>
      <c r="P634" s="930"/>
      <c r="Q634" s="930"/>
      <c r="R634" s="930"/>
      <c r="S634" s="930"/>
      <c r="T634" s="930"/>
      <c r="U634" s="930"/>
      <c r="V634" s="930"/>
      <c r="W634" s="930"/>
      <c r="X634" s="930"/>
      <c r="Y634" s="930"/>
      <c r="Z634" s="930"/>
      <c r="AA634" s="930"/>
      <c r="AB634" s="930"/>
      <c r="AC634" s="930"/>
      <c r="AD634" s="930"/>
      <c r="AE634" s="930"/>
      <c r="AF634" s="930"/>
      <c r="AG634" s="794"/>
      <c r="AH634" s="794"/>
    </row>
    <row r="635" spans="1:34" ht="15" customHeight="1" x14ac:dyDescent="0.15">
      <c r="A635" s="644"/>
      <c r="B635" s="937"/>
      <c r="C635" s="937"/>
      <c r="D635" s="937"/>
      <c r="E635" s="937"/>
      <c r="F635" s="937"/>
      <c r="G635" s="937"/>
      <c r="H635" s="937"/>
      <c r="I635" s="937"/>
      <c r="J635" s="937"/>
      <c r="K635" s="937"/>
      <c r="L635" s="937"/>
      <c r="M635" s="937"/>
      <c r="N635" s="937"/>
      <c r="O635" s="937"/>
      <c r="P635" s="937"/>
      <c r="Q635" s="937"/>
      <c r="R635" s="937"/>
      <c r="S635" s="937"/>
      <c r="T635" s="937"/>
      <c r="U635" s="937"/>
      <c r="V635" s="937"/>
      <c r="W635" s="937"/>
      <c r="X635" s="937"/>
      <c r="Y635" s="937"/>
      <c r="Z635" s="937"/>
      <c r="AA635" s="937"/>
      <c r="AB635" s="937"/>
      <c r="AC635" s="937"/>
      <c r="AD635" s="937"/>
      <c r="AE635" s="937"/>
      <c r="AF635" s="937"/>
      <c r="AG635" s="656"/>
      <c r="AH635" s="656"/>
    </row>
    <row r="636" spans="1:34" ht="15" customHeight="1" x14ac:dyDescent="0.15">
      <c r="A636" s="242"/>
      <c r="B636" s="244"/>
      <c r="C636" s="244"/>
      <c r="D636" s="244"/>
      <c r="E636" s="244"/>
      <c r="F636" s="244"/>
      <c r="G636" s="244"/>
      <c r="H636" s="244"/>
      <c r="I636" s="244"/>
      <c r="J636" s="244"/>
      <c r="K636" s="244"/>
      <c r="L636" s="244"/>
      <c r="M636" s="244"/>
      <c r="N636" s="244"/>
      <c r="O636" s="244"/>
      <c r="P636" s="244"/>
      <c r="Q636" s="244"/>
      <c r="R636" s="244"/>
      <c r="S636" s="244"/>
      <c r="T636" s="244"/>
      <c r="U636" s="244"/>
      <c r="V636" s="244"/>
      <c r="W636" s="244"/>
      <c r="X636" s="244"/>
      <c r="Y636" s="244"/>
      <c r="Z636" s="244"/>
      <c r="AA636" s="244"/>
      <c r="AB636" s="244"/>
      <c r="AC636" s="244"/>
      <c r="AD636" s="244"/>
      <c r="AE636" s="244"/>
      <c r="AF636" s="244"/>
      <c r="AG636" s="94"/>
      <c r="AH636" s="94"/>
    </row>
    <row r="637" spans="1:34" s="18" customFormat="1" ht="15" customHeight="1" x14ac:dyDescent="0.15">
      <c r="A637" s="237" t="s">
        <v>962</v>
      </c>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c r="AA637" s="245"/>
      <c r="AB637" s="245"/>
      <c r="AC637" s="245"/>
      <c r="AD637" s="245"/>
      <c r="AE637" s="245"/>
      <c r="AF637" s="245"/>
      <c r="AG637" s="62"/>
      <c r="AH637" s="62"/>
    </row>
    <row r="638" spans="1:34" ht="15" customHeight="1" x14ac:dyDescent="0.15">
      <c r="A638" s="643" t="s">
        <v>33</v>
      </c>
      <c r="B638" s="937" t="s">
        <v>208</v>
      </c>
      <c r="C638" s="937"/>
      <c r="D638" s="937"/>
      <c r="E638" s="937"/>
      <c r="F638" s="937"/>
      <c r="G638" s="937"/>
      <c r="H638" s="937"/>
      <c r="I638" s="937"/>
      <c r="J638" s="937"/>
      <c r="K638" s="937"/>
      <c r="L638" s="937"/>
      <c r="M638" s="937"/>
      <c r="N638" s="937"/>
      <c r="O638" s="937"/>
      <c r="P638" s="937"/>
      <c r="Q638" s="937"/>
      <c r="R638" s="937"/>
      <c r="S638" s="937"/>
      <c r="T638" s="937"/>
      <c r="U638" s="937"/>
      <c r="V638" s="937"/>
      <c r="W638" s="937"/>
      <c r="X638" s="937"/>
      <c r="Y638" s="937"/>
      <c r="Z638" s="937"/>
      <c r="AA638" s="937"/>
      <c r="AB638" s="937"/>
      <c r="AC638" s="937"/>
      <c r="AD638" s="937"/>
      <c r="AE638" s="937"/>
      <c r="AF638" s="937"/>
      <c r="AG638" s="656"/>
      <c r="AH638" s="656"/>
    </row>
    <row r="639" spans="1:34" ht="15" customHeight="1" x14ac:dyDescent="0.15">
      <c r="A639" s="644"/>
      <c r="B639" s="937"/>
      <c r="C639" s="937"/>
      <c r="D639" s="937"/>
      <c r="E639" s="937"/>
      <c r="F639" s="937"/>
      <c r="G639" s="937"/>
      <c r="H639" s="937"/>
      <c r="I639" s="937"/>
      <c r="J639" s="937"/>
      <c r="K639" s="937"/>
      <c r="L639" s="937"/>
      <c r="M639" s="937"/>
      <c r="N639" s="937"/>
      <c r="O639" s="937"/>
      <c r="P639" s="937"/>
      <c r="Q639" s="937"/>
      <c r="R639" s="937"/>
      <c r="S639" s="937"/>
      <c r="T639" s="937"/>
      <c r="U639" s="937"/>
      <c r="V639" s="937"/>
      <c r="W639" s="937"/>
      <c r="X639" s="937"/>
      <c r="Y639" s="937"/>
      <c r="Z639" s="937"/>
      <c r="AA639" s="937"/>
      <c r="AB639" s="937"/>
      <c r="AC639" s="937"/>
      <c r="AD639" s="937"/>
      <c r="AE639" s="937"/>
      <c r="AF639" s="937"/>
      <c r="AG639" s="656"/>
      <c r="AH639" s="656"/>
    </row>
    <row r="640" spans="1:34" ht="15" customHeight="1" x14ac:dyDescent="0.15">
      <c r="A640" s="643" t="s">
        <v>34</v>
      </c>
      <c r="B640" s="930" t="s">
        <v>209</v>
      </c>
      <c r="C640" s="930"/>
      <c r="D640" s="930"/>
      <c r="E640" s="930"/>
      <c r="F640" s="930"/>
      <c r="G640" s="930"/>
      <c r="H640" s="930"/>
      <c r="I640" s="930"/>
      <c r="J640" s="930"/>
      <c r="K640" s="930"/>
      <c r="L640" s="930"/>
      <c r="M640" s="930"/>
      <c r="N640" s="930"/>
      <c r="O640" s="930"/>
      <c r="P640" s="930"/>
      <c r="Q640" s="930"/>
      <c r="R640" s="930"/>
      <c r="S640" s="930"/>
      <c r="T640" s="930"/>
      <c r="U640" s="930"/>
      <c r="V640" s="930"/>
      <c r="W640" s="930"/>
      <c r="X640" s="930"/>
      <c r="Y640" s="930"/>
      <c r="Z640" s="930"/>
      <c r="AA640" s="930"/>
      <c r="AB640" s="930"/>
      <c r="AC640" s="930"/>
      <c r="AD640" s="930"/>
      <c r="AE640" s="930"/>
      <c r="AF640" s="930"/>
      <c r="AG640" s="794"/>
      <c r="AH640" s="794"/>
    </row>
    <row r="641" spans="1:34" ht="15" customHeight="1" x14ac:dyDescent="0.15">
      <c r="A641" s="644"/>
      <c r="B641" s="931"/>
      <c r="C641" s="931"/>
      <c r="D641" s="931"/>
      <c r="E641" s="931"/>
      <c r="F641" s="931"/>
      <c r="G641" s="931"/>
      <c r="H641" s="931"/>
      <c r="I641" s="931"/>
      <c r="J641" s="931"/>
      <c r="K641" s="931"/>
      <c r="L641" s="931"/>
      <c r="M641" s="931"/>
      <c r="N641" s="931"/>
      <c r="O641" s="931"/>
      <c r="P641" s="931"/>
      <c r="Q641" s="931"/>
      <c r="R641" s="931"/>
      <c r="S641" s="931"/>
      <c r="T641" s="931"/>
      <c r="U641" s="931"/>
      <c r="V641" s="931"/>
      <c r="W641" s="931"/>
      <c r="X641" s="931"/>
      <c r="Y641" s="931"/>
      <c r="Z641" s="931"/>
      <c r="AA641" s="931"/>
      <c r="AB641" s="931"/>
      <c r="AC641" s="931"/>
      <c r="AD641" s="931"/>
      <c r="AE641" s="931"/>
      <c r="AF641" s="931"/>
      <c r="AG641" s="792"/>
      <c r="AH641" s="792"/>
    </row>
    <row r="642" spans="1:34" ht="15" customHeight="1" x14ac:dyDescent="0.15">
      <c r="A642" s="643" t="s">
        <v>35</v>
      </c>
      <c r="B642" s="903" t="s">
        <v>333</v>
      </c>
      <c r="C642" s="932"/>
      <c r="D642" s="932"/>
      <c r="E642" s="932"/>
      <c r="F642" s="932"/>
      <c r="G642" s="932"/>
      <c r="H642" s="932"/>
      <c r="I642" s="932"/>
      <c r="J642" s="932"/>
      <c r="K642" s="932"/>
      <c r="L642" s="932"/>
      <c r="M642" s="932"/>
      <c r="N642" s="932"/>
      <c r="O642" s="932"/>
      <c r="P642" s="932"/>
      <c r="Q642" s="932"/>
      <c r="R642" s="932"/>
      <c r="S642" s="932"/>
      <c r="T642" s="932"/>
      <c r="U642" s="932"/>
      <c r="V642" s="932"/>
      <c r="W642" s="932"/>
      <c r="X642" s="932"/>
      <c r="Y642" s="932"/>
      <c r="Z642" s="932"/>
      <c r="AA642" s="932"/>
      <c r="AB642" s="932"/>
      <c r="AC642" s="932"/>
      <c r="AD642" s="932"/>
      <c r="AE642" s="932"/>
      <c r="AF642" s="933"/>
      <c r="AG642" s="457"/>
      <c r="AH642" s="495"/>
    </row>
    <row r="643" spans="1:34" ht="15" customHeight="1" x14ac:dyDescent="0.15">
      <c r="A643" s="899"/>
      <c r="B643" s="934"/>
      <c r="C643" s="935"/>
      <c r="D643" s="935"/>
      <c r="E643" s="935"/>
      <c r="F643" s="935"/>
      <c r="G643" s="935"/>
      <c r="H643" s="935"/>
      <c r="I643" s="935"/>
      <c r="J643" s="935"/>
      <c r="K643" s="935"/>
      <c r="L643" s="935"/>
      <c r="M643" s="935"/>
      <c r="N643" s="935"/>
      <c r="O643" s="935"/>
      <c r="P643" s="935"/>
      <c r="Q643" s="935"/>
      <c r="R643" s="935"/>
      <c r="S643" s="935"/>
      <c r="T643" s="935"/>
      <c r="U643" s="935"/>
      <c r="V643" s="935"/>
      <c r="W643" s="935"/>
      <c r="X643" s="935"/>
      <c r="Y643" s="935"/>
      <c r="Z643" s="935"/>
      <c r="AA643" s="935"/>
      <c r="AB643" s="935"/>
      <c r="AC643" s="935"/>
      <c r="AD643" s="935"/>
      <c r="AE643" s="935"/>
      <c r="AF643" s="936"/>
      <c r="AG643" s="496"/>
      <c r="AH643" s="497"/>
    </row>
    <row r="644" spans="1:34" ht="15" customHeight="1" x14ac:dyDescent="0.15">
      <c r="A644" s="899"/>
      <c r="B644" s="246"/>
      <c r="C644" s="634" t="s">
        <v>334</v>
      </c>
      <c r="D644" s="635"/>
      <c r="E644" s="635"/>
      <c r="F644" s="635"/>
      <c r="G644" s="635"/>
      <c r="H644" s="635"/>
      <c r="I644" s="635"/>
      <c r="J644" s="635"/>
      <c r="K644" s="635"/>
      <c r="L644" s="635"/>
      <c r="M644" s="635"/>
      <c r="N644" s="635"/>
      <c r="O644" s="635"/>
      <c r="P644" s="635"/>
      <c r="Q644" s="635"/>
      <c r="R644" s="635"/>
      <c r="S644" s="635"/>
      <c r="T644" s="635"/>
      <c r="U644" s="635"/>
      <c r="V644" s="635"/>
      <c r="W644" s="635"/>
      <c r="X644" s="635"/>
      <c r="Y644" s="635"/>
      <c r="Z644" s="635"/>
      <c r="AA644" s="635"/>
      <c r="AB644" s="635"/>
      <c r="AC644" s="635"/>
      <c r="AD644" s="635"/>
      <c r="AE644" s="635"/>
      <c r="AF644" s="636"/>
      <c r="AG644" s="457"/>
      <c r="AH644" s="495"/>
    </row>
    <row r="645" spans="1:34" ht="15" customHeight="1" x14ac:dyDescent="0.15">
      <c r="A645" s="899"/>
      <c r="B645" s="246"/>
      <c r="C645" s="927"/>
      <c r="D645" s="928"/>
      <c r="E645" s="928"/>
      <c r="F645" s="928"/>
      <c r="G645" s="928"/>
      <c r="H645" s="928"/>
      <c r="I645" s="928"/>
      <c r="J645" s="928"/>
      <c r="K645" s="928"/>
      <c r="L645" s="928"/>
      <c r="M645" s="928"/>
      <c r="N645" s="928"/>
      <c r="O645" s="928"/>
      <c r="P645" s="928"/>
      <c r="Q645" s="928"/>
      <c r="R645" s="928"/>
      <c r="S645" s="928"/>
      <c r="T645" s="928"/>
      <c r="U645" s="928"/>
      <c r="V645" s="928"/>
      <c r="W645" s="928"/>
      <c r="X645" s="928"/>
      <c r="Y645" s="928"/>
      <c r="Z645" s="928"/>
      <c r="AA645" s="928"/>
      <c r="AB645" s="928"/>
      <c r="AC645" s="928"/>
      <c r="AD645" s="928"/>
      <c r="AE645" s="928"/>
      <c r="AF645" s="929"/>
      <c r="AG645" s="542"/>
      <c r="AH645" s="619"/>
    </row>
    <row r="646" spans="1:34" ht="15" customHeight="1" x14ac:dyDescent="0.15">
      <c r="A646" s="899"/>
      <c r="B646" s="246"/>
      <c r="C646" s="927" t="s">
        <v>167</v>
      </c>
      <c r="D646" s="928"/>
      <c r="E646" s="928"/>
      <c r="F646" s="928"/>
      <c r="G646" s="928"/>
      <c r="H646" s="928"/>
      <c r="I646" s="928"/>
      <c r="J646" s="928"/>
      <c r="K646" s="928"/>
      <c r="L646" s="928"/>
      <c r="M646" s="928"/>
      <c r="N646" s="928"/>
      <c r="O646" s="928"/>
      <c r="P646" s="928"/>
      <c r="Q646" s="928"/>
      <c r="R646" s="928"/>
      <c r="S646" s="928"/>
      <c r="T646" s="928"/>
      <c r="U646" s="928"/>
      <c r="V646" s="928"/>
      <c r="W646" s="928"/>
      <c r="X646" s="928"/>
      <c r="Y646" s="928"/>
      <c r="Z646" s="928"/>
      <c r="AA646" s="928"/>
      <c r="AB646" s="928"/>
      <c r="AC646" s="928"/>
      <c r="AD646" s="928"/>
      <c r="AE646" s="928"/>
      <c r="AF646" s="929"/>
      <c r="AG646" s="542"/>
      <c r="AH646" s="619"/>
    </row>
    <row r="647" spans="1:34" ht="15" customHeight="1" x14ac:dyDescent="0.15">
      <c r="A647" s="899"/>
      <c r="B647" s="246"/>
      <c r="C647" s="637" t="s">
        <v>168</v>
      </c>
      <c r="D647" s="638"/>
      <c r="E647" s="638"/>
      <c r="F647" s="638"/>
      <c r="G647" s="638"/>
      <c r="H647" s="638"/>
      <c r="I647" s="638"/>
      <c r="J647" s="638"/>
      <c r="K647" s="638"/>
      <c r="L647" s="638"/>
      <c r="M647" s="638"/>
      <c r="N647" s="638"/>
      <c r="O647" s="638"/>
      <c r="P647" s="638"/>
      <c r="Q647" s="638"/>
      <c r="R647" s="638"/>
      <c r="S647" s="638"/>
      <c r="T647" s="638"/>
      <c r="U647" s="638"/>
      <c r="V647" s="638"/>
      <c r="W647" s="638"/>
      <c r="X647" s="638"/>
      <c r="Y647" s="638"/>
      <c r="Z647" s="638"/>
      <c r="AA647" s="638"/>
      <c r="AB647" s="638"/>
      <c r="AC647" s="638"/>
      <c r="AD647" s="638"/>
      <c r="AE647" s="638"/>
      <c r="AF647" s="639"/>
      <c r="AG647" s="496"/>
      <c r="AH647" s="497"/>
    </row>
    <row r="648" spans="1:34" ht="15" customHeight="1" x14ac:dyDescent="0.15">
      <c r="A648" s="899"/>
      <c r="B648" s="246"/>
      <c r="C648" s="634" t="s">
        <v>335</v>
      </c>
      <c r="D648" s="635"/>
      <c r="E648" s="635"/>
      <c r="F648" s="635"/>
      <c r="G648" s="635"/>
      <c r="H648" s="635"/>
      <c r="I648" s="635"/>
      <c r="J648" s="635"/>
      <c r="K648" s="635"/>
      <c r="L648" s="635"/>
      <c r="M648" s="635"/>
      <c r="N648" s="635"/>
      <c r="O648" s="635"/>
      <c r="P648" s="635"/>
      <c r="Q648" s="635"/>
      <c r="R648" s="635"/>
      <c r="S648" s="635"/>
      <c r="T648" s="635"/>
      <c r="U648" s="635"/>
      <c r="V648" s="635"/>
      <c r="W648" s="635"/>
      <c r="X648" s="635"/>
      <c r="Y648" s="635"/>
      <c r="Z648" s="635"/>
      <c r="AA648" s="635"/>
      <c r="AB648" s="635"/>
      <c r="AC648" s="635"/>
      <c r="AD648" s="635"/>
      <c r="AE648" s="635"/>
      <c r="AF648" s="636"/>
      <c r="AG648" s="457"/>
      <c r="AH648" s="495"/>
    </row>
    <row r="649" spans="1:34" ht="15" customHeight="1" x14ac:dyDescent="0.15">
      <c r="A649" s="899"/>
      <c r="B649" s="246"/>
      <c r="C649" s="927" t="s">
        <v>186</v>
      </c>
      <c r="D649" s="928"/>
      <c r="E649" s="928"/>
      <c r="F649" s="928"/>
      <c r="G649" s="928"/>
      <c r="H649" s="928"/>
      <c r="I649" s="928"/>
      <c r="J649" s="928"/>
      <c r="K649" s="928"/>
      <c r="L649" s="928"/>
      <c r="M649" s="928"/>
      <c r="N649" s="928"/>
      <c r="O649" s="928"/>
      <c r="P649" s="928"/>
      <c r="Q649" s="928"/>
      <c r="R649" s="928"/>
      <c r="S649" s="928"/>
      <c r="T649" s="928"/>
      <c r="U649" s="928"/>
      <c r="V649" s="928"/>
      <c r="W649" s="928"/>
      <c r="X649" s="928"/>
      <c r="Y649" s="928"/>
      <c r="Z649" s="928"/>
      <c r="AA649" s="928"/>
      <c r="AB649" s="928"/>
      <c r="AC649" s="928"/>
      <c r="AD649" s="928"/>
      <c r="AE649" s="928"/>
      <c r="AF649" s="929"/>
      <c r="AG649" s="542"/>
      <c r="AH649" s="619"/>
    </row>
    <row r="650" spans="1:34" ht="15" customHeight="1" x14ac:dyDescent="0.15">
      <c r="A650" s="899"/>
      <c r="B650" s="246"/>
      <c r="C650" s="927" t="s">
        <v>187</v>
      </c>
      <c r="D650" s="928"/>
      <c r="E650" s="928"/>
      <c r="F650" s="928"/>
      <c r="G650" s="928"/>
      <c r="H650" s="928"/>
      <c r="I650" s="928"/>
      <c r="J650" s="928"/>
      <c r="K650" s="928"/>
      <c r="L650" s="928"/>
      <c r="M650" s="928"/>
      <c r="N650" s="928"/>
      <c r="O650" s="928"/>
      <c r="P650" s="928"/>
      <c r="Q650" s="928"/>
      <c r="R650" s="928"/>
      <c r="S650" s="928"/>
      <c r="T650" s="928"/>
      <c r="U650" s="928"/>
      <c r="V650" s="928"/>
      <c r="W650" s="928"/>
      <c r="X650" s="928"/>
      <c r="Y650" s="928"/>
      <c r="Z650" s="928"/>
      <c r="AA650" s="928"/>
      <c r="AB650" s="928"/>
      <c r="AC650" s="928"/>
      <c r="AD650" s="928"/>
      <c r="AE650" s="928"/>
      <c r="AF650" s="929"/>
      <c r="AG650" s="542"/>
      <c r="AH650" s="619"/>
    </row>
    <row r="651" spans="1:34" ht="15" customHeight="1" x14ac:dyDescent="0.15">
      <c r="A651" s="899"/>
      <c r="B651" s="246"/>
      <c r="C651" s="927" t="s">
        <v>170</v>
      </c>
      <c r="D651" s="928"/>
      <c r="E651" s="928"/>
      <c r="F651" s="928"/>
      <c r="G651" s="928"/>
      <c r="H651" s="928"/>
      <c r="I651" s="928"/>
      <c r="J651" s="928"/>
      <c r="K651" s="928"/>
      <c r="L651" s="928"/>
      <c r="M651" s="928"/>
      <c r="N651" s="928"/>
      <c r="O651" s="928"/>
      <c r="P651" s="928"/>
      <c r="Q651" s="928"/>
      <c r="R651" s="928"/>
      <c r="S651" s="928"/>
      <c r="T651" s="928"/>
      <c r="U651" s="928"/>
      <c r="V651" s="928"/>
      <c r="W651" s="928"/>
      <c r="X651" s="928"/>
      <c r="Y651" s="928"/>
      <c r="Z651" s="928"/>
      <c r="AA651" s="928"/>
      <c r="AB651" s="928"/>
      <c r="AC651" s="928"/>
      <c r="AD651" s="928"/>
      <c r="AE651" s="928"/>
      <c r="AF651" s="929"/>
      <c r="AG651" s="542"/>
      <c r="AH651" s="619"/>
    </row>
    <row r="652" spans="1:34" ht="15" customHeight="1" x14ac:dyDescent="0.15">
      <c r="A652" s="899"/>
      <c r="B652" s="246"/>
      <c r="C652" s="927" t="s">
        <v>171</v>
      </c>
      <c r="D652" s="928"/>
      <c r="E652" s="928"/>
      <c r="F652" s="928"/>
      <c r="G652" s="928"/>
      <c r="H652" s="928"/>
      <c r="I652" s="928"/>
      <c r="J652" s="928"/>
      <c r="K652" s="928"/>
      <c r="L652" s="928"/>
      <c r="M652" s="928"/>
      <c r="N652" s="928"/>
      <c r="O652" s="928"/>
      <c r="P652" s="928"/>
      <c r="Q652" s="928"/>
      <c r="R652" s="928"/>
      <c r="S652" s="928"/>
      <c r="T652" s="928"/>
      <c r="U652" s="928"/>
      <c r="V652" s="928"/>
      <c r="W652" s="928"/>
      <c r="X652" s="928"/>
      <c r="Y652" s="928"/>
      <c r="Z652" s="928"/>
      <c r="AA652" s="928"/>
      <c r="AB652" s="928"/>
      <c r="AC652" s="928"/>
      <c r="AD652" s="928"/>
      <c r="AE652" s="928"/>
      <c r="AF652" s="929"/>
      <c r="AG652" s="542"/>
      <c r="AH652" s="619"/>
    </row>
    <row r="653" spans="1:34" ht="15" customHeight="1" x14ac:dyDescent="0.15">
      <c r="A653" s="899"/>
      <c r="B653" s="246"/>
      <c r="C653" s="927" t="s">
        <v>172</v>
      </c>
      <c r="D653" s="928"/>
      <c r="E653" s="928"/>
      <c r="F653" s="928"/>
      <c r="G653" s="928"/>
      <c r="H653" s="928"/>
      <c r="I653" s="928"/>
      <c r="J653" s="928"/>
      <c r="K653" s="928"/>
      <c r="L653" s="928"/>
      <c r="M653" s="928"/>
      <c r="N653" s="928"/>
      <c r="O653" s="928"/>
      <c r="P653" s="928"/>
      <c r="Q653" s="928"/>
      <c r="R653" s="928"/>
      <c r="S653" s="928"/>
      <c r="T653" s="928"/>
      <c r="U653" s="928"/>
      <c r="V653" s="928"/>
      <c r="W653" s="928"/>
      <c r="X653" s="928"/>
      <c r="Y653" s="928"/>
      <c r="Z653" s="928"/>
      <c r="AA653" s="928"/>
      <c r="AB653" s="928"/>
      <c r="AC653" s="928"/>
      <c r="AD653" s="928"/>
      <c r="AE653" s="928"/>
      <c r="AF653" s="929"/>
      <c r="AG653" s="496"/>
      <c r="AH653" s="497"/>
    </row>
    <row r="654" spans="1:34" ht="15" customHeight="1" x14ac:dyDescent="0.15">
      <c r="A654" s="899"/>
      <c r="B654" s="246"/>
      <c r="C654" s="634" t="s">
        <v>169</v>
      </c>
      <c r="D654" s="635"/>
      <c r="E654" s="635"/>
      <c r="F654" s="635"/>
      <c r="G654" s="635"/>
      <c r="H654" s="635"/>
      <c r="I654" s="635"/>
      <c r="J654" s="635"/>
      <c r="K654" s="635"/>
      <c r="L654" s="635"/>
      <c r="M654" s="635"/>
      <c r="N654" s="635"/>
      <c r="O654" s="635"/>
      <c r="P654" s="635"/>
      <c r="Q654" s="635"/>
      <c r="R654" s="635"/>
      <c r="S654" s="635"/>
      <c r="T654" s="635"/>
      <c r="U654" s="635"/>
      <c r="V654" s="635"/>
      <c r="W654" s="635"/>
      <c r="X654" s="635"/>
      <c r="Y654" s="635"/>
      <c r="Z654" s="635"/>
      <c r="AA654" s="635"/>
      <c r="AB654" s="635"/>
      <c r="AC654" s="635"/>
      <c r="AD654" s="635"/>
      <c r="AE654" s="635"/>
      <c r="AF654" s="636"/>
      <c r="AG654" s="457"/>
      <c r="AH654" s="495"/>
    </row>
    <row r="655" spans="1:34" ht="15" customHeight="1" x14ac:dyDescent="0.15">
      <c r="A655" s="899"/>
      <c r="B655" s="246"/>
      <c r="C655" s="927" t="s">
        <v>173</v>
      </c>
      <c r="D655" s="928"/>
      <c r="E655" s="928"/>
      <c r="F655" s="928"/>
      <c r="G655" s="928"/>
      <c r="H655" s="928"/>
      <c r="I655" s="928"/>
      <c r="J655" s="928"/>
      <c r="K655" s="928"/>
      <c r="L655" s="928"/>
      <c r="M655" s="928"/>
      <c r="N655" s="928"/>
      <c r="O655" s="928"/>
      <c r="P655" s="928"/>
      <c r="Q655" s="928"/>
      <c r="R655" s="928"/>
      <c r="S655" s="928"/>
      <c r="T655" s="928"/>
      <c r="U655" s="928"/>
      <c r="V655" s="928"/>
      <c r="W655" s="928"/>
      <c r="X655" s="928"/>
      <c r="Y655" s="928"/>
      <c r="Z655" s="928"/>
      <c r="AA655" s="928"/>
      <c r="AB655" s="928"/>
      <c r="AC655" s="928"/>
      <c r="AD655" s="928"/>
      <c r="AE655" s="928"/>
      <c r="AF655" s="929"/>
      <c r="AG655" s="542"/>
      <c r="AH655" s="619"/>
    </row>
    <row r="656" spans="1:34" ht="15" customHeight="1" x14ac:dyDescent="0.15">
      <c r="A656" s="899"/>
      <c r="B656" s="246"/>
      <c r="C656" s="927" t="s">
        <v>336</v>
      </c>
      <c r="D656" s="928"/>
      <c r="E656" s="928"/>
      <c r="F656" s="928"/>
      <c r="G656" s="928"/>
      <c r="H656" s="928"/>
      <c r="I656" s="928"/>
      <c r="J656" s="928"/>
      <c r="K656" s="928"/>
      <c r="L656" s="928"/>
      <c r="M656" s="928"/>
      <c r="N656" s="928"/>
      <c r="O656" s="928"/>
      <c r="P656" s="928"/>
      <c r="Q656" s="928"/>
      <c r="R656" s="928"/>
      <c r="S656" s="928"/>
      <c r="T656" s="928"/>
      <c r="U656" s="928"/>
      <c r="V656" s="928"/>
      <c r="W656" s="928"/>
      <c r="X656" s="928"/>
      <c r="Y656" s="928"/>
      <c r="Z656" s="928"/>
      <c r="AA656" s="928"/>
      <c r="AB656" s="928"/>
      <c r="AC656" s="928"/>
      <c r="AD656" s="928"/>
      <c r="AE656" s="928"/>
      <c r="AF656" s="929"/>
      <c r="AG656" s="542"/>
      <c r="AH656" s="619"/>
    </row>
    <row r="657" spans="1:34" ht="15" customHeight="1" x14ac:dyDescent="0.15">
      <c r="A657" s="899"/>
      <c r="B657" s="246"/>
      <c r="C657" s="927" t="s">
        <v>174</v>
      </c>
      <c r="D657" s="928"/>
      <c r="E657" s="928"/>
      <c r="F657" s="928"/>
      <c r="G657" s="928"/>
      <c r="H657" s="928"/>
      <c r="I657" s="928"/>
      <c r="J657" s="928"/>
      <c r="K657" s="928"/>
      <c r="L657" s="928"/>
      <c r="M657" s="928"/>
      <c r="N657" s="928"/>
      <c r="O657" s="928"/>
      <c r="P657" s="928"/>
      <c r="Q657" s="928"/>
      <c r="R657" s="928"/>
      <c r="S657" s="928"/>
      <c r="T657" s="928"/>
      <c r="U657" s="928"/>
      <c r="V657" s="928"/>
      <c r="W657" s="928"/>
      <c r="X657" s="928"/>
      <c r="Y657" s="928"/>
      <c r="Z657" s="928"/>
      <c r="AA657" s="928"/>
      <c r="AB657" s="928"/>
      <c r="AC657" s="928"/>
      <c r="AD657" s="928"/>
      <c r="AE657" s="928"/>
      <c r="AF657" s="929"/>
      <c r="AG657" s="542"/>
      <c r="AH657" s="619"/>
    </row>
    <row r="658" spans="1:34" ht="15" customHeight="1" x14ac:dyDescent="0.15">
      <c r="A658" s="644"/>
      <c r="B658" s="246"/>
      <c r="C658" s="927" t="s">
        <v>175</v>
      </c>
      <c r="D658" s="928"/>
      <c r="E658" s="928"/>
      <c r="F658" s="928"/>
      <c r="G658" s="928"/>
      <c r="H658" s="928"/>
      <c r="I658" s="928"/>
      <c r="J658" s="928"/>
      <c r="K658" s="928"/>
      <c r="L658" s="928"/>
      <c r="M658" s="928"/>
      <c r="N658" s="928"/>
      <c r="O658" s="928"/>
      <c r="P658" s="928"/>
      <c r="Q658" s="928"/>
      <c r="R658" s="928"/>
      <c r="S658" s="928"/>
      <c r="T658" s="928"/>
      <c r="U658" s="928"/>
      <c r="V658" s="928"/>
      <c r="W658" s="928"/>
      <c r="X658" s="928"/>
      <c r="Y658" s="928"/>
      <c r="Z658" s="928"/>
      <c r="AA658" s="928"/>
      <c r="AB658" s="928"/>
      <c r="AC658" s="928"/>
      <c r="AD658" s="928"/>
      <c r="AE658" s="928"/>
      <c r="AF658" s="929"/>
      <c r="AG658" s="496"/>
      <c r="AH658" s="497"/>
    </row>
    <row r="659" spans="1:34" ht="15" customHeight="1" x14ac:dyDescent="0.15">
      <c r="A659" s="899" t="s">
        <v>36</v>
      </c>
      <c r="B659" s="937" t="s">
        <v>188</v>
      </c>
      <c r="C659" s="937"/>
      <c r="D659" s="937"/>
      <c r="E659" s="937"/>
      <c r="F659" s="937"/>
      <c r="G659" s="937"/>
      <c r="H659" s="937"/>
      <c r="I659" s="937"/>
      <c r="J659" s="937"/>
      <c r="K659" s="937"/>
      <c r="L659" s="937"/>
      <c r="M659" s="937"/>
      <c r="N659" s="937"/>
      <c r="O659" s="937"/>
      <c r="P659" s="937"/>
      <c r="Q659" s="937"/>
      <c r="R659" s="937"/>
      <c r="S659" s="937"/>
      <c r="T659" s="937"/>
      <c r="U659" s="937"/>
      <c r="V659" s="937"/>
      <c r="W659" s="937"/>
      <c r="X659" s="937"/>
      <c r="Y659" s="937"/>
      <c r="Z659" s="937"/>
      <c r="AA659" s="937"/>
      <c r="AB659" s="937"/>
      <c r="AC659" s="937"/>
      <c r="AD659" s="937"/>
      <c r="AE659" s="937"/>
      <c r="AF659" s="937"/>
      <c r="AG659" s="656"/>
      <c r="AH659" s="656"/>
    </row>
    <row r="660" spans="1:34" ht="15" customHeight="1" x14ac:dyDescent="0.15">
      <c r="A660" s="644"/>
      <c r="B660" s="937"/>
      <c r="C660" s="937"/>
      <c r="D660" s="937"/>
      <c r="E660" s="937"/>
      <c r="F660" s="937"/>
      <c r="G660" s="937"/>
      <c r="H660" s="937"/>
      <c r="I660" s="937"/>
      <c r="J660" s="937"/>
      <c r="K660" s="937"/>
      <c r="L660" s="937"/>
      <c r="M660" s="937"/>
      <c r="N660" s="937"/>
      <c r="O660" s="937"/>
      <c r="P660" s="937"/>
      <c r="Q660" s="937"/>
      <c r="R660" s="937"/>
      <c r="S660" s="937"/>
      <c r="T660" s="937"/>
      <c r="U660" s="937"/>
      <c r="V660" s="937"/>
      <c r="W660" s="937"/>
      <c r="X660" s="937"/>
      <c r="Y660" s="937"/>
      <c r="Z660" s="937"/>
      <c r="AA660" s="937"/>
      <c r="AB660" s="937"/>
      <c r="AC660" s="937"/>
      <c r="AD660" s="937"/>
      <c r="AE660" s="937"/>
      <c r="AF660" s="937"/>
      <c r="AG660" s="656"/>
      <c r="AH660" s="656"/>
    </row>
    <row r="661" spans="1:34" ht="13.5" x14ac:dyDescent="0.15">
      <c r="A661" s="236"/>
      <c r="B661" s="241"/>
      <c r="C661" s="241"/>
      <c r="D661" s="241"/>
      <c r="E661" s="241"/>
      <c r="F661" s="241"/>
      <c r="G661" s="241"/>
      <c r="H661" s="241"/>
      <c r="I661" s="241"/>
      <c r="J661" s="241"/>
      <c r="K661" s="241"/>
      <c r="L661" s="241"/>
      <c r="M661" s="241"/>
      <c r="N661" s="241"/>
      <c r="O661" s="241"/>
      <c r="P661" s="241"/>
      <c r="Q661" s="241"/>
      <c r="R661" s="241"/>
      <c r="S661" s="241"/>
      <c r="T661" s="241"/>
      <c r="U661" s="241"/>
      <c r="V661" s="241"/>
      <c r="W661" s="241"/>
      <c r="X661" s="241"/>
      <c r="Y661" s="241"/>
      <c r="Z661" s="241"/>
      <c r="AA661" s="241"/>
      <c r="AB661" s="241"/>
      <c r="AC661" s="241"/>
      <c r="AD661" s="241"/>
      <c r="AE661" s="241"/>
      <c r="AF661" s="241"/>
      <c r="AG661" s="80"/>
      <c r="AH661" s="80"/>
    </row>
    <row r="662" spans="1:34" ht="15" customHeight="1" x14ac:dyDescent="0.15">
      <c r="A662" s="237" t="s">
        <v>963</v>
      </c>
      <c r="B662" s="239"/>
      <c r="C662" s="239"/>
      <c r="D662" s="239"/>
      <c r="E662" s="239"/>
      <c r="F662" s="239"/>
      <c r="G662" s="239"/>
      <c r="H662" s="239"/>
      <c r="I662" s="239"/>
      <c r="J662" s="239"/>
      <c r="K662" s="239"/>
      <c r="L662" s="239"/>
      <c r="M662" s="239"/>
      <c r="N662" s="239"/>
      <c r="O662" s="239"/>
      <c r="P662" s="239"/>
      <c r="Q662" s="239"/>
      <c r="R662" s="239"/>
      <c r="S662" s="239"/>
      <c r="T662" s="239"/>
      <c r="U662" s="239"/>
      <c r="V662" s="239"/>
      <c r="W662" s="239"/>
      <c r="X662" s="239"/>
      <c r="Y662" s="239"/>
      <c r="Z662" s="239"/>
      <c r="AA662" s="239"/>
      <c r="AB662" s="239"/>
      <c r="AC662" s="239"/>
      <c r="AD662" s="239"/>
      <c r="AE662" s="239"/>
      <c r="AF662" s="239"/>
      <c r="AG662" s="116"/>
      <c r="AH662" s="116"/>
    </row>
    <row r="663" spans="1:34" ht="15" customHeight="1" x14ac:dyDescent="0.15">
      <c r="A663" s="442" t="s">
        <v>33</v>
      </c>
      <c r="B663" s="944" t="s">
        <v>176</v>
      </c>
      <c r="C663" s="944"/>
      <c r="D663" s="944"/>
      <c r="E663" s="944"/>
      <c r="F663" s="944"/>
      <c r="G663" s="944"/>
      <c r="H663" s="944"/>
      <c r="I663" s="944"/>
      <c r="J663" s="944"/>
      <c r="K663" s="944"/>
      <c r="L663" s="944"/>
      <c r="M663" s="944"/>
      <c r="N663" s="944"/>
      <c r="O663" s="944"/>
      <c r="P663" s="944"/>
      <c r="Q663" s="944"/>
      <c r="R663" s="944"/>
      <c r="S663" s="944"/>
      <c r="T663" s="944"/>
      <c r="U663" s="944"/>
      <c r="V663" s="944"/>
      <c r="W663" s="944"/>
      <c r="X663" s="944"/>
      <c r="Y663" s="944"/>
      <c r="Z663" s="944"/>
      <c r="AA663" s="944"/>
      <c r="AB663" s="944"/>
      <c r="AC663" s="944"/>
      <c r="AD663" s="944"/>
      <c r="AE663" s="944"/>
      <c r="AF663" s="944"/>
      <c r="AG663" s="794"/>
      <c r="AH663" s="794"/>
    </row>
    <row r="664" spans="1:34" ht="15" customHeight="1" x14ac:dyDescent="0.15">
      <c r="A664" s="444"/>
      <c r="B664" s="945"/>
      <c r="C664" s="945"/>
      <c r="D664" s="945"/>
      <c r="E664" s="945"/>
      <c r="F664" s="945"/>
      <c r="G664" s="945"/>
      <c r="H664" s="945"/>
      <c r="I664" s="945"/>
      <c r="J664" s="945"/>
      <c r="K664" s="945"/>
      <c r="L664" s="945"/>
      <c r="M664" s="945"/>
      <c r="N664" s="945"/>
      <c r="O664" s="945"/>
      <c r="P664" s="945"/>
      <c r="Q664" s="945"/>
      <c r="R664" s="945"/>
      <c r="S664" s="945"/>
      <c r="T664" s="945"/>
      <c r="U664" s="945"/>
      <c r="V664" s="945"/>
      <c r="W664" s="945"/>
      <c r="X664" s="945"/>
      <c r="Y664" s="945"/>
      <c r="Z664" s="945"/>
      <c r="AA664" s="945"/>
      <c r="AB664" s="945"/>
      <c r="AC664" s="945"/>
      <c r="AD664" s="945"/>
      <c r="AE664" s="945"/>
      <c r="AF664" s="945"/>
      <c r="AG664" s="656"/>
      <c r="AH664" s="656"/>
    </row>
    <row r="665" spans="1:34" ht="15" customHeight="1" thickBot="1" x14ac:dyDescent="0.2">
      <c r="A665" s="97"/>
      <c r="AG665" s="96"/>
      <c r="AH665" s="96"/>
    </row>
    <row r="666" spans="1:34" s="18" customFormat="1" ht="22.5" customHeight="1" thickBot="1" x14ac:dyDescent="0.2">
      <c r="A666" s="117" t="s">
        <v>112</v>
      </c>
      <c r="B666" s="118"/>
      <c r="C666" s="118"/>
      <c r="D666" s="118"/>
      <c r="E666" s="118"/>
      <c r="F666" s="118"/>
      <c r="G666" s="119"/>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c r="AH666" s="120"/>
    </row>
    <row r="667" spans="1:34" ht="15" customHeight="1" x14ac:dyDescent="0.15"/>
    <row r="668" spans="1:34" ht="15" customHeight="1" x14ac:dyDescent="0.15">
      <c r="C668" s="943" t="s">
        <v>76</v>
      </c>
      <c r="D668" s="943"/>
      <c r="E668" s="943"/>
      <c r="F668" s="943"/>
      <c r="G668" s="943"/>
      <c r="H668" s="943"/>
      <c r="I668" s="943"/>
      <c r="J668" s="943"/>
      <c r="K668" s="943"/>
      <c r="L668" s="943"/>
      <c r="M668" s="943"/>
      <c r="N668" s="943"/>
      <c r="O668" s="943"/>
      <c r="P668" s="943"/>
      <c r="Q668" s="943"/>
      <c r="R668" s="943"/>
      <c r="S668" s="943"/>
      <c r="T668" s="943"/>
      <c r="U668" s="943"/>
      <c r="V668" s="943"/>
      <c r="W668" s="943"/>
      <c r="X668" s="943"/>
      <c r="Y668" s="943"/>
      <c r="Z668" s="943"/>
      <c r="AA668" s="943"/>
      <c r="AB668" s="943"/>
      <c r="AC668" s="943"/>
      <c r="AD668" s="943"/>
      <c r="AE668" s="72"/>
    </row>
    <row r="669" spans="1:34" ht="13.5" x14ac:dyDescent="0.15">
      <c r="C669" s="943"/>
      <c r="D669" s="943"/>
      <c r="E669" s="943"/>
      <c r="F669" s="943"/>
      <c r="G669" s="943"/>
      <c r="H669" s="943"/>
      <c r="I669" s="943"/>
      <c r="J669" s="943"/>
      <c r="K669" s="943"/>
      <c r="L669" s="943"/>
      <c r="M669" s="943"/>
      <c r="N669" s="943"/>
      <c r="O669" s="943"/>
      <c r="P669" s="943"/>
      <c r="Q669" s="943"/>
      <c r="R669" s="943"/>
      <c r="S669" s="943"/>
      <c r="T669" s="943"/>
      <c r="U669" s="943"/>
      <c r="V669" s="943"/>
      <c r="W669" s="943"/>
      <c r="X669" s="943"/>
      <c r="Y669" s="943"/>
      <c r="Z669" s="943"/>
      <c r="AA669" s="943"/>
      <c r="AB669" s="943"/>
      <c r="AC669" s="943"/>
      <c r="AD669" s="943"/>
      <c r="AE669" s="72"/>
    </row>
    <row r="670" spans="1:34" ht="13.5" x14ac:dyDescent="0.15">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c r="AC670" s="72"/>
      <c r="AD670" s="72"/>
      <c r="AE670" s="72"/>
    </row>
    <row r="671" spans="1:34" ht="15" customHeight="1" x14ac:dyDescent="0.15">
      <c r="A671" s="38"/>
      <c r="B671" s="1042" t="s">
        <v>189</v>
      </c>
      <c r="C671" s="434"/>
      <c r="D671" s="434"/>
      <c r="E671" s="434"/>
      <c r="F671" s="434"/>
      <c r="G671" s="434"/>
      <c r="H671" s="434"/>
      <c r="I671" s="434"/>
      <c r="J671" s="434"/>
      <c r="K671" s="434"/>
      <c r="L671" s="434"/>
      <c r="M671" s="434"/>
      <c r="N671" s="434"/>
      <c r="O671" s="434"/>
      <c r="P671" s="434"/>
      <c r="Q671" s="434"/>
      <c r="R671" s="434"/>
      <c r="S671" s="434"/>
      <c r="T671" s="434"/>
      <c r="U671" s="434"/>
      <c r="V671" s="434"/>
      <c r="W671" s="434"/>
      <c r="X671" s="434"/>
      <c r="Y671" s="434"/>
      <c r="Z671" s="434"/>
      <c r="AA671" s="434"/>
      <c r="AB671" s="434"/>
      <c r="AC671" s="434"/>
      <c r="AD671" s="434"/>
      <c r="AE671" s="434"/>
      <c r="AF671" s="434"/>
      <c r="AG671" s="1043"/>
      <c r="AH671" s="12"/>
    </row>
    <row r="672" spans="1:34" ht="15" customHeight="1" x14ac:dyDescent="0.15">
      <c r="A672" s="38"/>
      <c r="B672" s="1044"/>
      <c r="C672" s="477"/>
      <c r="D672" s="477"/>
      <c r="E672" s="477"/>
      <c r="F672" s="477"/>
      <c r="G672" s="477"/>
      <c r="H672" s="477"/>
      <c r="I672" s="477"/>
      <c r="J672" s="477"/>
      <c r="K672" s="477"/>
      <c r="L672" s="477"/>
      <c r="M672" s="477"/>
      <c r="N672" s="477"/>
      <c r="O672" s="477"/>
      <c r="P672" s="477"/>
      <c r="Q672" s="477"/>
      <c r="R672" s="477"/>
      <c r="S672" s="477"/>
      <c r="T672" s="477"/>
      <c r="U672" s="477"/>
      <c r="V672" s="477"/>
      <c r="W672" s="477"/>
      <c r="X672" s="477"/>
      <c r="Y672" s="477"/>
      <c r="Z672" s="477"/>
      <c r="AA672" s="477"/>
      <c r="AB672" s="477"/>
      <c r="AC672" s="477"/>
      <c r="AD672" s="477"/>
      <c r="AE672" s="477"/>
      <c r="AF672" s="477"/>
      <c r="AG672" s="1045"/>
      <c r="AH672" s="12"/>
    </row>
    <row r="673" spans="1:34" ht="15" customHeight="1" x14ac:dyDescent="0.15">
      <c r="A673" s="38"/>
      <c r="B673" s="1046"/>
      <c r="C673" s="526"/>
      <c r="D673" s="526"/>
      <c r="E673" s="526"/>
      <c r="F673" s="526"/>
      <c r="G673" s="526"/>
      <c r="H673" s="526"/>
      <c r="I673" s="526"/>
      <c r="J673" s="526"/>
      <c r="K673" s="526"/>
      <c r="L673" s="526"/>
      <c r="M673" s="526"/>
      <c r="N673" s="526"/>
      <c r="O673" s="526"/>
      <c r="P673" s="526"/>
      <c r="Q673" s="526"/>
      <c r="R673" s="526"/>
      <c r="S673" s="526"/>
      <c r="T673" s="526"/>
      <c r="U673" s="526"/>
      <c r="V673" s="526"/>
      <c r="W673" s="526"/>
      <c r="X673" s="526"/>
      <c r="Y673" s="526"/>
      <c r="Z673" s="526"/>
      <c r="AA673" s="526"/>
      <c r="AB673" s="526"/>
      <c r="AC673" s="526"/>
      <c r="AD673" s="526"/>
      <c r="AE673" s="526"/>
      <c r="AF673" s="526"/>
      <c r="AG673" s="1047"/>
      <c r="AH673" s="12"/>
    </row>
    <row r="674" spans="1:34" ht="13.5" x14ac:dyDescent="0.15">
      <c r="A674" s="38"/>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c r="AA674" s="87"/>
      <c r="AB674" s="87"/>
      <c r="AC674" s="87"/>
      <c r="AD674" s="87"/>
      <c r="AE674" s="87"/>
      <c r="AF674" s="87"/>
      <c r="AG674" s="87"/>
      <c r="AH674" s="12"/>
    </row>
    <row r="675" spans="1:34" ht="15" customHeight="1" x14ac:dyDescent="0.15">
      <c r="A675" s="1" t="s">
        <v>113</v>
      </c>
      <c r="Y675" s="153"/>
      <c r="Z675" s="153"/>
      <c r="AA675" s="153"/>
      <c r="AB675" s="153"/>
      <c r="AC675" s="153"/>
      <c r="AD675" s="153"/>
      <c r="AE675" s="153"/>
      <c r="AF675" s="153"/>
      <c r="AG675" s="153"/>
      <c r="AH675" s="153"/>
    </row>
    <row r="676" spans="1:34" ht="15" customHeight="1" x14ac:dyDescent="0.15">
      <c r="A676" s="442" t="s">
        <v>33</v>
      </c>
      <c r="B676" s="1048" t="s">
        <v>380</v>
      </c>
      <c r="C676" s="1049"/>
      <c r="D676" s="1049"/>
      <c r="E676" s="1049"/>
      <c r="F676" s="1049"/>
      <c r="G676" s="1049"/>
      <c r="H676" s="1049"/>
      <c r="I676" s="1049"/>
      <c r="J676" s="1049"/>
      <c r="K676" s="1049"/>
      <c r="L676" s="1049"/>
      <c r="M676" s="1049"/>
      <c r="N676" s="1049"/>
      <c r="O676" s="1049"/>
      <c r="P676" s="1049"/>
      <c r="Q676" s="1049"/>
      <c r="R676" s="1049"/>
      <c r="S676" s="1049"/>
      <c r="T676" s="1049"/>
      <c r="U676" s="1049"/>
      <c r="V676" s="1049"/>
      <c r="W676" s="1049"/>
      <c r="X676" s="1049"/>
      <c r="Y676" s="1049"/>
      <c r="Z676" s="1049"/>
      <c r="AA676" s="1049"/>
      <c r="AB676" s="1049"/>
      <c r="AC676" s="1049"/>
      <c r="AD676" s="1049"/>
      <c r="AE676" s="1049"/>
      <c r="AF676" s="1050"/>
      <c r="AG676" s="457"/>
      <c r="AH676" s="495"/>
    </row>
    <row r="677" spans="1:34" ht="15" customHeight="1" x14ac:dyDescent="0.15">
      <c r="A677" s="444"/>
      <c r="B677" s="1048"/>
      <c r="C677" s="1049"/>
      <c r="D677" s="1049"/>
      <c r="E677" s="1049"/>
      <c r="F677" s="1049"/>
      <c r="G677" s="1049"/>
      <c r="H677" s="1049"/>
      <c r="I677" s="1049"/>
      <c r="J677" s="1049"/>
      <c r="K677" s="1049"/>
      <c r="L677" s="1049"/>
      <c r="M677" s="1049"/>
      <c r="N677" s="1049"/>
      <c r="O677" s="1049"/>
      <c r="P677" s="1049"/>
      <c r="Q677" s="1049"/>
      <c r="R677" s="1049"/>
      <c r="S677" s="1049"/>
      <c r="T677" s="1049"/>
      <c r="U677" s="1049"/>
      <c r="V677" s="1049"/>
      <c r="W677" s="1049"/>
      <c r="X677" s="1049"/>
      <c r="Y677" s="1049"/>
      <c r="Z677" s="1049"/>
      <c r="AA677" s="1049"/>
      <c r="AB677" s="1049"/>
      <c r="AC677" s="1049"/>
      <c r="AD677" s="1049"/>
      <c r="AE677" s="1049"/>
      <c r="AF677" s="1050"/>
      <c r="AG677" s="542"/>
      <c r="AH677" s="619"/>
    </row>
    <row r="678" spans="1:34" ht="15" customHeight="1" x14ac:dyDescent="0.15">
      <c r="A678" s="442" t="s">
        <v>34</v>
      </c>
      <c r="B678" s="946" t="s">
        <v>74</v>
      </c>
      <c r="C678" s="947"/>
      <c r="D678" s="947"/>
      <c r="E678" s="947"/>
      <c r="F678" s="947"/>
      <c r="G678" s="947"/>
      <c r="H678" s="947"/>
      <c r="I678" s="947"/>
      <c r="J678" s="947"/>
      <c r="K678" s="947"/>
      <c r="L678" s="947"/>
      <c r="M678" s="947"/>
      <c r="N678" s="947"/>
      <c r="O678" s="947"/>
      <c r="P678" s="947"/>
      <c r="Q678" s="947"/>
      <c r="R678" s="947"/>
      <c r="S678" s="947"/>
      <c r="T678" s="947"/>
      <c r="U678" s="947"/>
      <c r="V678" s="947"/>
      <c r="W678" s="947"/>
      <c r="X678" s="947"/>
      <c r="Y678" s="947"/>
      <c r="Z678" s="947"/>
      <c r="AA678" s="947"/>
      <c r="AB678" s="947"/>
      <c r="AC678" s="947"/>
      <c r="AD678" s="947"/>
      <c r="AE678" s="947"/>
      <c r="AF678" s="948"/>
      <c r="AG678" s="457"/>
      <c r="AH678" s="495"/>
    </row>
    <row r="679" spans="1:34" ht="15" customHeight="1" x14ac:dyDescent="0.15">
      <c r="A679" s="444"/>
      <c r="B679" s="946"/>
      <c r="C679" s="947"/>
      <c r="D679" s="947"/>
      <c r="E679" s="947"/>
      <c r="F679" s="947"/>
      <c r="G679" s="947"/>
      <c r="H679" s="947"/>
      <c r="I679" s="947"/>
      <c r="J679" s="947"/>
      <c r="K679" s="947"/>
      <c r="L679" s="947"/>
      <c r="M679" s="947"/>
      <c r="N679" s="947"/>
      <c r="O679" s="947"/>
      <c r="P679" s="947"/>
      <c r="Q679" s="947"/>
      <c r="R679" s="947"/>
      <c r="S679" s="947"/>
      <c r="T679" s="947"/>
      <c r="U679" s="947"/>
      <c r="V679" s="947"/>
      <c r="W679" s="947"/>
      <c r="X679" s="947"/>
      <c r="Y679" s="947"/>
      <c r="Z679" s="947"/>
      <c r="AA679" s="947"/>
      <c r="AB679" s="947"/>
      <c r="AC679" s="947"/>
      <c r="AD679" s="947"/>
      <c r="AE679" s="947"/>
      <c r="AF679" s="948"/>
      <c r="AG679" s="542"/>
      <c r="AH679" s="619"/>
    </row>
    <row r="680" spans="1:34" ht="15" customHeight="1" x14ac:dyDescent="0.15">
      <c r="A680" s="442" t="s">
        <v>35</v>
      </c>
      <c r="B680" s="449" t="s">
        <v>126</v>
      </c>
      <c r="C680" s="450"/>
      <c r="D680" s="450"/>
      <c r="E680" s="450"/>
      <c r="F680" s="450"/>
      <c r="G680" s="450"/>
      <c r="H680" s="450"/>
      <c r="I680" s="450"/>
      <c r="J680" s="450"/>
      <c r="K680" s="450"/>
      <c r="L680" s="450"/>
      <c r="M680" s="450"/>
      <c r="N680" s="450"/>
      <c r="O680" s="450"/>
      <c r="P680" s="450"/>
      <c r="Q680" s="450"/>
      <c r="R680" s="450"/>
      <c r="S680" s="450"/>
      <c r="T680" s="450"/>
      <c r="U680" s="450"/>
      <c r="V680" s="450"/>
      <c r="W680" s="450"/>
      <c r="X680" s="450"/>
      <c r="Y680" s="450"/>
      <c r="Z680" s="450"/>
      <c r="AA680" s="450"/>
      <c r="AB680" s="450"/>
      <c r="AC680" s="450"/>
      <c r="AD680" s="450"/>
      <c r="AE680" s="450"/>
      <c r="AF680" s="484"/>
      <c r="AG680" s="795"/>
      <c r="AH680" s="796"/>
    </row>
    <row r="681" spans="1:34" ht="15" customHeight="1" x14ac:dyDescent="0.15">
      <c r="A681" s="444"/>
      <c r="B681" s="453"/>
      <c r="C681" s="454"/>
      <c r="D681" s="454"/>
      <c r="E681" s="454"/>
      <c r="F681" s="454"/>
      <c r="G681" s="454"/>
      <c r="H681" s="454"/>
      <c r="I681" s="454"/>
      <c r="J681" s="454"/>
      <c r="K681" s="454"/>
      <c r="L681" s="454"/>
      <c r="M681" s="454"/>
      <c r="N681" s="454"/>
      <c r="O681" s="454"/>
      <c r="P681" s="454"/>
      <c r="Q681" s="454"/>
      <c r="R681" s="454"/>
      <c r="S681" s="454"/>
      <c r="T681" s="454"/>
      <c r="U681" s="454"/>
      <c r="V681" s="454"/>
      <c r="W681" s="454"/>
      <c r="X681" s="454"/>
      <c r="Y681" s="454"/>
      <c r="Z681" s="454"/>
      <c r="AA681" s="454"/>
      <c r="AB681" s="454"/>
      <c r="AC681" s="454"/>
      <c r="AD681" s="454"/>
      <c r="AE681" s="454"/>
      <c r="AF681" s="485"/>
      <c r="AG681" s="797"/>
      <c r="AH681" s="798"/>
    </row>
    <row r="682" spans="1:34" ht="15" customHeight="1" x14ac:dyDescent="0.15">
      <c r="A682" s="442" t="s">
        <v>36</v>
      </c>
      <c r="B682" s="946" t="s">
        <v>121</v>
      </c>
      <c r="C682" s="947"/>
      <c r="D682" s="947"/>
      <c r="E682" s="947"/>
      <c r="F682" s="947"/>
      <c r="G682" s="947"/>
      <c r="H682" s="947"/>
      <c r="I682" s="947"/>
      <c r="J682" s="947"/>
      <c r="K682" s="947"/>
      <c r="L682" s="947"/>
      <c r="M682" s="947"/>
      <c r="N682" s="947"/>
      <c r="O682" s="947"/>
      <c r="P682" s="947"/>
      <c r="Q682" s="947"/>
      <c r="R682" s="947"/>
      <c r="S682" s="947"/>
      <c r="T682" s="947"/>
      <c r="U682" s="947"/>
      <c r="V682" s="947"/>
      <c r="W682" s="947"/>
      <c r="X682" s="947"/>
      <c r="Y682" s="947"/>
      <c r="Z682" s="947"/>
      <c r="AA682" s="947"/>
      <c r="AB682" s="947"/>
      <c r="AC682" s="947"/>
      <c r="AD682" s="947"/>
      <c r="AE682" s="947"/>
      <c r="AF682" s="948"/>
      <c r="AG682" s="795"/>
      <c r="AH682" s="796"/>
    </row>
    <row r="683" spans="1:34" ht="15" customHeight="1" x14ac:dyDescent="0.15">
      <c r="A683" s="444"/>
      <c r="B683" s="946"/>
      <c r="C683" s="947"/>
      <c r="D683" s="947"/>
      <c r="E683" s="947"/>
      <c r="F683" s="947"/>
      <c r="G683" s="947"/>
      <c r="H683" s="947"/>
      <c r="I683" s="947"/>
      <c r="J683" s="947"/>
      <c r="K683" s="947"/>
      <c r="L683" s="947"/>
      <c r="M683" s="947"/>
      <c r="N683" s="947"/>
      <c r="O683" s="947"/>
      <c r="P683" s="947"/>
      <c r="Q683" s="947"/>
      <c r="R683" s="947"/>
      <c r="S683" s="947"/>
      <c r="T683" s="947"/>
      <c r="U683" s="947"/>
      <c r="V683" s="947"/>
      <c r="W683" s="947"/>
      <c r="X683" s="947"/>
      <c r="Y683" s="947"/>
      <c r="Z683" s="947"/>
      <c r="AA683" s="947"/>
      <c r="AB683" s="947"/>
      <c r="AC683" s="947"/>
      <c r="AD683" s="947"/>
      <c r="AE683" s="947"/>
      <c r="AF683" s="948"/>
      <c r="AG683" s="799"/>
      <c r="AH683" s="800"/>
    </row>
    <row r="685" spans="1:34" ht="15" customHeight="1" x14ac:dyDescent="0.15">
      <c r="A685" s="672" t="s">
        <v>369</v>
      </c>
      <c r="B685" s="672"/>
      <c r="C685" s="672"/>
      <c r="D685" s="672"/>
      <c r="E685" s="672"/>
      <c r="F685" s="672"/>
      <c r="G685" s="672"/>
      <c r="H685" s="672"/>
      <c r="I685" s="672"/>
      <c r="J685" s="672"/>
      <c r="K685" s="672"/>
      <c r="L685" s="672"/>
      <c r="M685" s="672"/>
      <c r="N685" s="672"/>
      <c r="O685" s="672"/>
      <c r="P685" s="672"/>
      <c r="Q685" s="672"/>
      <c r="R685" s="672"/>
      <c r="S685" s="672"/>
      <c r="T685" s="672"/>
      <c r="U685" s="672"/>
      <c r="V685" s="672"/>
      <c r="W685" s="672"/>
      <c r="X685" s="672"/>
      <c r="Y685" s="672"/>
      <c r="Z685" s="672"/>
      <c r="AA685" s="672"/>
      <c r="AB685" s="672"/>
      <c r="AC685" s="672"/>
      <c r="AD685" s="672"/>
      <c r="AE685" s="672"/>
      <c r="AF685" s="672"/>
      <c r="AG685" s="672"/>
      <c r="AH685" s="672"/>
    </row>
    <row r="686" spans="1:34" ht="15" customHeight="1" x14ac:dyDescent="0.15">
      <c r="B686" s="71" t="s">
        <v>373</v>
      </c>
    </row>
    <row r="687" spans="1:34" ht="15" customHeight="1" x14ac:dyDescent="0.15">
      <c r="A687" s="673" t="s">
        <v>374</v>
      </c>
      <c r="B687" s="673"/>
      <c r="C687" s="673"/>
      <c r="D687" s="673"/>
      <c r="E687" s="673"/>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3"/>
      <c r="AD687" s="673"/>
      <c r="AE687" s="673"/>
      <c r="AF687" s="673"/>
      <c r="AG687" s="673"/>
      <c r="AH687" s="673"/>
    </row>
    <row r="688" spans="1:34" ht="15" customHeight="1" x14ac:dyDescent="0.15">
      <c r="A688" s="673"/>
      <c r="B688" s="673"/>
      <c r="C688" s="673"/>
      <c r="D688" s="673"/>
      <c r="E688" s="673"/>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3"/>
      <c r="AD688" s="673"/>
      <c r="AE688" s="673"/>
      <c r="AF688" s="673"/>
      <c r="AG688" s="673"/>
      <c r="AH688" s="673"/>
    </row>
    <row r="689" spans="1:34" ht="15" customHeight="1" x14ac:dyDescent="0.15">
      <c r="B689" s="3" t="s">
        <v>370</v>
      </c>
    </row>
    <row r="690" spans="1:34" ht="15" customHeight="1" x14ac:dyDescent="0.15">
      <c r="A690" s="673" t="s">
        <v>371</v>
      </c>
      <c r="B690" s="674" t="s">
        <v>372</v>
      </c>
      <c r="C690" s="674"/>
      <c r="D690" s="674"/>
      <c r="E690" s="674"/>
      <c r="F690" s="674"/>
      <c r="G690" s="674"/>
      <c r="H690" s="674"/>
      <c r="I690" s="674"/>
      <c r="J690" s="674"/>
      <c r="K690" s="674"/>
      <c r="L690" s="674"/>
      <c r="M690" s="674"/>
      <c r="N690" s="674"/>
      <c r="O690" s="674"/>
      <c r="P690" s="674"/>
      <c r="Q690" s="674"/>
      <c r="R690" s="674"/>
      <c r="S690" s="674"/>
      <c r="T690" s="674"/>
      <c r="U690" s="674"/>
      <c r="V690" s="674"/>
      <c r="W690" s="674"/>
      <c r="X690" s="674"/>
      <c r="Y690" s="674"/>
      <c r="Z690" s="674"/>
      <c r="AA690" s="674"/>
      <c r="AB690" s="674"/>
      <c r="AC690" s="674"/>
      <c r="AD690" s="674"/>
      <c r="AE690" s="674"/>
      <c r="AF690" s="674"/>
      <c r="AG690" s="674"/>
      <c r="AH690" s="674"/>
    </row>
    <row r="691" spans="1:34" ht="15" customHeight="1" x14ac:dyDescent="0.15">
      <c r="A691" s="673"/>
      <c r="B691" s="674"/>
      <c r="C691" s="674"/>
      <c r="D691" s="674"/>
      <c r="E691" s="674"/>
      <c r="F691" s="674"/>
      <c r="G691" s="674"/>
      <c r="H691" s="674"/>
      <c r="I691" s="674"/>
      <c r="J691" s="674"/>
      <c r="K691" s="674"/>
      <c r="L691" s="674"/>
      <c r="M691" s="674"/>
      <c r="N691" s="674"/>
      <c r="O691" s="674"/>
      <c r="P691" s="674"/>
      <c r="Q691" s="674"/>
      <c r="R691" s="674"/>
      <c r="S691" s="674"/>
      <c r="T691" s="674"/>
      <c r="U691" s="674"/>
      <c r="V691" s="674"/>
      <c r="W691" s="674"/>
      <c r="X691" s="674"/>
      <c r="Y691" s="674"/>
      <c r="Z691" s="674"/>
      <c r="AA691" s="674"/>
      <c r="AB691" s="674"/>
      <c r="AC691" s="674"/>
      <c r="AD691" s="674"/>
      <c r="AE691" s="674"/>
      <c r="AF691" s="674"/>
      <c r="AG691" s="674"/>
      <c r="AH691" s="674"/>
    </row>
    <row r="692" spans="1:34" ht="15" customHeight="1" x14ac:dyDescent="0.15">
      <c r="B692" s="3" t="s">
        <v>376</v>
      </c>
    </row>
    <row r="693" spans="1:34" ht="15" customHeight="1" x14ac:dyDescent="0.15">
      <c r="A693" s="640" t="s">
        <v>375</v>
      </c>
      <c r="B693" s="640"/>
      <c r="C693" s="640"/>
      <c r="D693" s="640"/>
      <c r="E693" s="640"/>
      <c r="F693" s="640"/>
      <c r="G693" s="640"/>
      <c r="H693" s="640"/>
      <c r="I693" s="640"/>
      <c r="J693" s="640"/>
      <c r="K693" s="640"/>
      <c r="L693" s="640"/>
      <c r="M693" s="640"/>
      <c r="N693" s="640"/>
      <c r="O693" s="640"/>
      <c r="P693" s="640"/>
      <c r="Q693" s="640"/>
      <c r="R693" s="640"/>
      <c r="S693" s="640"/>
      <c r="T693" s="640"/>
      <c r="U693" s="640"/>
      <c r="V693" s="640"/>
      <c r="W693" s="640"/>
      <c r="X693" s="640"/>
      <c r="Y693" s="640"/>
      <c r="Z693" s="640"/>
      <c r="AA693" s="640"/>
      <c r="AB693" s="640"/>
      <c r="AC693" s="640"/>
      <c r="AD693" s="640"/>
      <c r="AE693" s="640"/>
      <c r="AF693" s="640"/>
      <c r="AG693" s="640"/>
      <c r="AH693" s="640"/>
    </row>
    <row r="694" spans="1:34" ht="22.5" customHeight="1" x14ac:dyDescent="0.15">
      <c r="A694" s="534" t="s">
        <v>12</v>
      </c>
      <c r="B694" s="641" t="s">
        <v>875</v>
      </c>
      <c r="C694" s="641"/>
      <c r="D694" s="641"/>
      <c r="E694" s="641"/>
      <c r="F694" s="641"/>
      <c r="G694" s="641"/>
      <c r="H694" s="641"/>
      <c r="I694" s="641"/>
      <c r="J694" s="641"/>
      <c r="K694" s="641"/>
      <c r="L694" s="641"/>
      <c r="M694" s="641"/>
      <c r="N694" s="641"/>
      <c r="O694" s="641"/>
      <c r="P694" s="641"/>
      <c r="Q694" s="641"/>
      <c r="R694" s="641"/>
      <c r="S694" s="641"/>
      <c r="T694" s="641"/>
      <c r="U694" s="641"/>
      <c r="V694" s="641"/>
      <c r="W694" s="641"/>
      <c r="X694" s="641"/>
      <c r="Y694" s="641"/>
      <c r="Z694" s="641"/>
      <c r="AA694" s="641"/>
      <c r="AB694" s="641"/>
      <c r="AC694" s="641"/>
      <c r="AD694" s="641"/>
      <c r="AE694" s="641"/>
      <c r="AF694" s="641"/>
      <c r="AG694" s="642"/>
      <c r="AH694" s="642"/>
    </row>
    <row r="695" spans="1:34" ht="22.5" customHeight="1" x14ac:dyDescent="0.15">
      <c r="A695" s="534"/>
      <c r="B695" s="641"/>
      <c r="C695" s="641"/>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1"/>
      <c r="AD695" s="641"/>
      <c r="AE695" s="641"/>
      <c r="AF695" s="641"/>
      <c r="AG695" s="642"/>
      <c r="AH695" s="642"/>
    </row>
    <row r="696" spans="1:34" ht="15" customHeight="1" x14ac:dyDescent="0.15">
      <c r="A696" s="534" t="s">
        <v>13</v>
      </c>
      <c r="B696" s="641" t="s">
        <v>445</v>
      </c>
      <c r="C696" s="641"/>
      <c r="D696" s="641"/>
      <c r="E696" s="641"/>
      <c r="F696" s="641"/>
      <c r="G696" s="641"/>
      <c r="H696" s="641"/>
      <c r="I696" s="641"/>
      <c r="J696" s="641"/>
      <c r="K696" s="641"/>
      <c r="L696" s="641"/>
      <c r="M696" s="641"/>
      <c r="N696" s="641"/>
      <c r="O696" s="641"/>
      <c r="P696" s="641"/>
      <c r="Q696" s="641"/>
      <c r="R696" s="641"/>
      <c r="S696" s="641"/>
      <c r="T696" s="641"/>
      <c r="U696" s="641"/>
      <c r="V696" s="641"/>
      <c r="W696" s="641"/>
      <c r="X696" s="641"/>
      <c r="Y696" s="641"/>
      <c r="Z696" s="641"/>
      <c r="AA696" s="641"/>
      <c r="AB696" s="641"/>
      <c r="AC696" s="641"/>
      <c r="AD696" s="641"/>
      <c r="AE696" s="641"/>
      <c r="AF696" s="641"/>
      <c r="AG696" s="642"/>
      <c r="AH696" s="642"/>
    </row>
    <row r="697" spans="1:34" ht="15" customHeight="1" x14ac:dyDescent="0.15">
      <c r="A697" s="534"/>
      <c r="B697" s="641"/>
      <c r="C697" s="641"/>
      <c r="D697" s="641"/>
      <c r="E697" s="641"/>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2"/>
      <c r="AH697" s="642"/>
    </row>
    <row r="698" spans="1:34" ht="15" customHeight="1" x14ac:dyDescent="0.15">
      <c r="A698" s="534" t="s">
        <v>14</v>
      </c>
      <c r="B698" s="641" t="s">
        <v>876</v>
      </c>
      <c r="C698" s="641"/>
      <c r="D698" s="641"/>
      <c r="E698" s="641"/>
      <c r="F698" s="641"/>
      <c r="G698" s="641"/>
      <c r="H698" s="641"/>
      <c r="I698" s="641"/>
      <c r="J698" s="641"/>
      <c r="K698" s="641"/>
      <c r="L698" s="641"/>
      <c r="M698" s="641"/>
      <c r="N698" s="641"/>
      <c r="O698" s="641"/>
      <c r="P698" s="641"/>
      <c r="Q698" s="641"/>
      <c r="R698" s="641"/>
      <c r="S698" s="641"/>
      <c r="T698" s="641"/>
      <c r="U698" s="641"/>
      <c r="V698" s="641"/>
      <c r="W698" s="641"/>
      <c r="X698" s="641"/>
      <c r="Y698" s="641"/>
      <c r="Z698" s="641"/>
      <c r="AA698" s="641"/>
      <c r="AB698" s="641"/>
      <c r="AC698" s="641"/>
      <c r="AD698" s="641"/>
      <c r="AE698" s="641"/>
      <c r="AF698" s="641"/>
      <c r="AG698" s="642"/>
      <c r="AH698" s="642"/>
    </row>
    <row r="699" spans="1:34" ht="15" customHeight="1" x14ac:dyDescent="0.15">
      <c r="A699" s="534"/>
      <c r="B699" s="641"/>
      <c r="C699" s="641"/>
      <c r="D699" s="641"/>
      <c r="E699" s="641"/>
      <c r="F699" s="641"/>
      <c r="G699" s="641"/>
      <c r="H699" s="641"/>
      <c r="I699" s="641"/>
      <c r="J699" s="641"/>
      <c r="K699" s="641"/>
      <c r="L699" s="641"/>
      <c r="M699" s="641"/>
      <c r="N699" s="641"/>
      <c r="O699" s="641"/>
      <c r="P699" s="641"/>
      <c r="Q699" s="641"/>
      <c r="R699" s="641"/>
      <c r="S699" s="641"/>
      <c r="T699" s="641"/>
      <c r="U699" s="641"/>
      <c r="V699" s="641"/>
      <c r="W699" s="641"/>
      <c r="X699" s="641"/>
      <c r="Y699" s="641"/>
      <c r="Z699" s="641"/>
      <c r="AA699" s="641"/>
      <c r="AB699" s="641"/>
      <c r="AC699" s="641"/>
      <c r="AD699" s="641"/>
      <c r="AE699" s="641"/>
      <c r="AF699" s="641"/>
      <c r="AG699" s="642"/>
      <c r="AH699" s="642"/>
    </row>
    <row r="700" spans="1:34" ht="15" customHeight="1" x14ac:dyDescent="0.15">
      <c r="A700" s="534" t="s">
        <v>15</v>
      </c>
      <c r="B700" s="641" t="s">
        <v>879</v>
      </c>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2"/>
      <c r="AH700" s="642"/>
    </row>
    <row r="701" spans="1:34" ht="15" customHeight="1" x14ac:dyDescent="0.15">
      <c r="A701" s="534"/>
      <c r="B701" s="641"/>
      <c r="C701" s="641"/>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1"/>
      <c r="AD701" s="641"/>
      <c r="AE701" s="641"/>
      <c r="AF701" s="641"/>
      <c r="AG701" s="642"/>
      <c r="AH701" s="642"/>
    </row>
    <row r="702" spans="1:34" ht="15" customHeight="1" x14ac:dyDescent="0.15">
      <c r="A702" s="534" t="s">
        <v>155</v>
      </c>
      <c r="B702" s="641" t="s">
        <v>377</v>
      </c>
      <c r="C702" s="641"/>
      <c r="D702" s="641"/>
      <c r="E702" s="641"/>
      <c r="F702" s="641"/>
      <c r="G702" s="641"/>
      <c r="H702" s="641"/>
      <c r="I702" s="641"/>
      <c r="J702" s="641"/>
      <c r="K702" s="641"/>
      <c r="L702" s="641"/>
      <c r="M702" s="641"/>
      <c r="N702" s="641"/>
      <c r="O702" s="641"/>
      <c r="P702" s="641"/>
      <c r="Q702" s="641"/>
      <c r="R702" s="641"/>
      <c r="S702" s="641"/>
      <c r="T702" s="641"/>
      <c r="U702" s="641"/>
      <c r="V702" s="641"/>
      <c r="W702" s="641"/>
      <c r="X702" s="641"/>
      <c r="Y702" s="641"/>
      <c r="Z702" s="641"/>
      <c r="AA702" s="641"/>
      <c r="AB702" s="641"/>
      <c r="AC702" s="641"/>
      <c r="AD702" s="641"/>
      <c r="AE702" s="641"/>
      <c r="AF702" s="641"/>
      <c r="AG702" s="642"/>
      <c r="AH702" s="642"/>
    </row>
    <row r="703" spans="1:34" ht="15" customHeight="1" x14ac:dyDescent="0.15">
      <c r="A703" s="534"/>
      <c r="B703" s="641"/>
      <c r="C703" s="641"/>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41"/>
      <c r="AD703" s="641"/>
      <c r="AE703" s="641"/>
      <c r="AF703" s="641"/>
      <c r="AG703" s="642"/>
      <c r="AH703" s="642"/>
    </row>
    <row r="704" spans="1:34" ht="15" customHeight="1" x14ac:dyDescent="0.15">
      <c r="A704" s="534" t="s">
        <v>156</v>
      </c>
      <c r="B704" s="641" t="s">
        <v>652</v>
      </c>
      <c r="C704" s="641"/>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1"/>
      <c r="AD704" s="641"/>
      <c r="AE704" s="641"/>
      <c r="AF704" s="641"/>
      <c r="AG704" s="642"/>
      <c r="AH704" s="642"/>
    </row>
    <row r="705" spans="1:34" ht="15" customHeight="1" x14ac:dyDescent="0.15">
      <c r="A705" s="534"/>
      <c r="B705" s="641"/>
      <c r="C705" s="641"/>
      <c r="D705" s="6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1"/>
      <c r="AD705" s="641"/>
      <c r="AE705" s="641"/>
      <c r="AF705" s="641"/>
      <c r="AG705" s="642"/>
      <c r="AH705" s="642"/>
    </row>
    <row r="706" spans="1:34" ht="15" customHeight="1" x14ac:dyDescent="0.15">
      <c r="A706" s="534" t="s">
        <v>157</v>
      </c>
      <c r="B706" s="641" t="s">
        <v>653</v>
      </c>
      <c r="C706" s="641"/>
      <c r="D706" s="641"/>
      <c r="E706" s="641"/>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1"/>
      <c r="AD706" s="641"/>
      <c r="AE706" s="641"/>
      <c r="AF706" s="641"/>
      <c r="AG706" s="642"/>
      <c r="AH706" s="642"/>
    </row>
    <row r="707" spans="1:34" ht="15" customHeight="1" x14ac:dyDescent="0.15">
      <c r="A707" s="534"/>
      <c r="B707" s="641"/>
      <c r="C707" s="641"/>
      <c r="D707" s="641"/>
      <c r="E707" s="641"/>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1"/>
      <c r="AD707" s="641"/>
      <c r="AE707" s="641"/>
      <c r="AF707" s="641"/>
      <c r="AG707" s="642"/>
      <c r="AH707" s="642"/>
    </row>
    <row r="708" spans="1:34" ht="15" customHeight="1" x14ac:dyDescent="0.15">
      <c r="A708" s="951" t="s">
        <v>192</v>
      </c>
      <c r="B708" s="493" t="s">
        <v>654</v>
      </c>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6"/>
      <c r="AG708" s="645"/>
      <c r="AH708" s="646"/>
    </row>
    <row r="709" spans="1:34" ht="15" customHeight="1" x14ac:dyDescent="0.15">
      <c r="A709" s="952"/>
      <c r="B709" s="494"/>
      <c r="C709" s="436"/>
      <c r="D709" s="436"/>
      <c r="E709" s="436"/>
      <c r="F709" s="436"/>
      <c r="G709" s="436"/>
      <c r="H709" s="436"/>
      <c r="I709" s="436"/>
      <c r="J709" s="436"/>
      <c r="K709" s="436"/>
      <c r="L709" s="436"/>
      <c r="M709" s="436"/>
      <c r="N709" s="436"/>
      <c r="O709" s="436"/>
      <c r="P709" s="436"/>
      <c r="Q709" s="436"/>
      <c r="R709" s="436"/>
      <c r="S709" s="436"/>
      <c r="T709" s="436"/>
      <c r="U709" s="436"/>
      <c r="V709" s="436"/>
      <c r="W709" s="436"/>
      <c r="X709" s="436"/>
      <c r="Y709" s="436"/>
      <c r="Z709" s="436"/>
      <c r="AA709" s="436"/>
      <c r="AB709" s="436"/>
      <c r="AC709" s="436"/>
      <c r="AD709" s="436"/>
      <c r="AE709" s="436"/>
      <c r="AF709" s="437"/>
      <c r="AG709" s="647"/>
      <c r="AH709" s="648"/>
    </row>
    <row r="710" spans="1:34" ht="15" customHeight="1" x14ac:dyDescent="0.15">
      <c r="A710" s="952"/>
      <c r="B710" s="493" t="s">
        <v>871</v>
      </c>
      <c r="C710" s="475"/>
      <c r="D710" s="475"/>
      <c r="E710" s="475"/>
      <c r="F710" s="475"/>
      <c r="G710" s="475"/>
      <c r="H710" s="475"/>
      <c r="I710" s="475"/>
      <c r="J710" s="475"/>
      <c r="K710" s="475"/>
      <c r="L710" s="475"/>
      <c r="M710" s="475"/>
      <c r="N710" s="475"/>
      <c r="O710" s="475"/>
      <c r="P710" s="475"/>
      <c r="Q710" s="475"/>
      <c r="R710" s="475"/>
      <c r="S710" s="475"/>
      <c r="T710" s="475"/>
      <c r="U710" s="475"/>
      <c r="V710" s="475"/>
      <c r="W710" s="475"/>
      <c r="X710" s="475"/>
      <c r="Y710" s="475"/>
      <c r="Z710" s="475"/>
      <c r="AA710" s="475"/>
      <c r="AB710" s="475"/>
      <c r="AC710" s="475"/>
      <c r="AD710" s="476"/>
      <c r="AE710" s="498"/>
      <c r="AF710" s="503"/>
      <c r="AG710" s="647"/>
      <c r="AH710" s="648"/>
    </row>
    <row r="711" spans="1:34" ht="15" customHeight="1" x14ac:dyDescent="0.15">
      <c r="A711" s="952"/>
      <c r="B711" s="494"/>
      <c r="C711" s="436"/>
      <c r="D711" s="436"/>
      <c r="E711" s="436"/>
      <c r="F711" s="436"/>
      <c r="G711" s="436"/>
      <c r="H711" s="436"/>
      <c r="I711" s="436"/>
      <c r="J711" s="436"/>
      <c r="K711" s="436"/>
      <c r="L711" s="436"/>
      <c r="M711" s="436"/>
      <c r="N711" s="436"/>
      <c r="O711" s="436"/>
      <c r="P711" s="436"/>
      <c r="Q711" s="436"/>
      <c r="R711" s="436"/>
      <c r="S711" s="436"/>
      <c r="T711" s="436"/>
      <c r="U711" s="436"/>
      <c r="V711" s="436"/>
      <c r="W711" s="436"/>
      <c r="X711" s="436"/>
      <c r="Y711" s="436"/>
      <c r="Z711" s="436"/>
      <c r="AA711" s="436"/>
      <c r="AB711" s="436"/>
      <c r="AC711" s="436"/>
      <c r="AD711" s="437"/>
      <c r="AE711" s="500"/>
      <c r="AF711" s="506"/>
      <c r="AG711" s="647"/>
      <c r="AH711" s="648"/>
    </row>
    <row r="712" spans="1:34" ht="15" customHeight="1" x14ac:dyDescent="0.15">
      <c r="A712" s="952"/>
      <c r="B712" s="493" t="s">
        <v>874</v>
      </c>
      <c r="C712" s="475"/>
      <c r="D712" s="475"/>
      <c r="E712" s="475"/>
      <c r="F712" s="475"/>
      <c r="G712" s="475"/>
      <c r="H712" s="475"/>
      <c r="I712" s="475"/>
      <c r="J712" s="475"/>
      <c r="K712" s="475"/>
      <c r="L712" s="475"/>
      <c r="M712" s="475"/>
      <c r="N712" s="475"/>
      <c r="O712" s="475"/>
      <c r="P712" s="475"/>
      <c r="Q712" s="475"/>
      <c r="R712" s="475"/>
      <c r="S712" s="475"/>
      <c r="T712" s="475"/>
      <c r="U712" s="475"/>
      <c r="V712" s="475"/>
      <c r="W712" s="475"/>
      <c r="X712" s="475"/>
      <c r="Y712" s="475"/>
      <c r="Z712" s="475"/>
      <c r="AA712" s="475"/>
      <c r="AB712" s="475"/>
      <c r="AC712" s="475"/>
      <c r="AD712" s="476"/>
      <c r="AE712" s="498"/>
      <c r="AF712" s="503"/>
      <c r="AG712" s="647"/>
      <c r="AH712" s="648"/>
    </row>
    <row r="713" spans="1:34" ht="15" customHeight="1" x14ac:dyDescent="0.15">
      <c r="A713" s="952"/>
      <c r="B713" s="494"/>
      <c r="C713" s="436"/>
      <c r="D713" s="436"/>
      <c r="E713" s="436"/>
      <c r="F713" s="436"/>
      <c r="G713" s="436"/>
      <c r="H713" s="436"/>
      <c r="I713" s="436"/>
      <c r="J713" s="436"/>
      <c r="K713" s="436"/>
      <c r="L713" s="436"/>
      <c r="M713" s="436"/>
      <c r="N713" s="436"/>
      <c r="O713" s="436"/>
      <c r="P713" s="436"/>
      <c r="Q713" s="436"/>
      <c r="R713" s="436"/>
      <c r="S713" s="436"/>
      <c r="T713" s="436"/>
      <c r="U713" s="436"/>
      <c r="V713" s="436"/>
      <c r="W713" s="436"/>
      <c r="X713" s="436"/>
      <c r="Y713" s="436"/>
      <c r="Z713" s="436"/>
      <c r="AA713" s="436"/>
      <c r="AB713" s="436"/>
      <c r="AC713" s="436"/>
      <c r="AD713" s="437"/>
      <c r="AE713" s="500"/>
      <c r="AF713" s="506"/>
      <c r="AG713" s="647"/>
      <c r="AH713" s="648"/>
    </row>
    <row r="714" spans="1:34" ht="15" customHeight="1" x14ac:dyDescent="0.15">
      <c r="A714" s="952"/>
      <c r="B714" s="493" t="s">
        <v>985</v>
      </c>
      <c r="C714" s="475"/>
      <c r="D714" s="475"/>
      <c r="E714" s="475"/>
      <c r="F714" s="475"/>
      <c r="G714" s="475"/>
      <c r="H714" s="475"/>
      <c r="I714" s="475"/>
      <c r="J714" s="475"/>
      <c r="K714" s="475"/>
      <c r="L714" s="475"/>
      <c r="M714" s="475"/>
      <c r="N714" s="475"/>
      <c r="O714" s="475"/>
      <c r="P714" s="475"/>
      <c r="Q714" s="475"/>
      <c r="R714" s="475"/>
      <c r="S714" s="475"/>
      <c r="T714" s="475"/>
      <c r="U714" s="475"/>
      <c r="V714" s="475"/>
      <c r="W714" s="475"/>
      <c r="X714" s="475"/>
      <c r="Y714" s="475"/>
      <c r="Z714" s="475"/>
      <c r="AA714" s="475"/>
      <c r="AB714" s="475"/>
      <c r="AC714" s="475"/>
      <c r="AD714" s="476"/>
      <c r="AE714" s="498"/>
      <c r="AF714" s="503"/>
      <c r="AG714" s="647"/>
      <c r="AH714" s="648"/>
    </row>
    <row r="715" spans="1:34" ht="15" customHeight="1" x14ac:dyDescent="0.15">
      <c r="A715" s="952"/>
      <c r="B715" s="517"/>
      <c r="C715" s="477"/>
      <c r="D715" s="477"/>
      <c r="E715" s="477"/>
      <c r="F715" s="477"/>
      <c r="G715" s="477"/>
      <c r="H715" s="477"/>
      <c r="I715" s="477"/>
      <c r="J715" s="477"/>
      <c r="K715" s="477"/>
      <c r="L715" s="477"/>
      <c r="M715" s="477"/>
      <c r="N715" s="477"/>
      <c r="O715" s="477"/>
      <c r="P715" s="477"/>
      <c r="Q715" s="477"/>
      <c r="R715" s="477"/>
      <c r="S715" s="477"/>
      <c r="T715" s="477"/>
      <c r="U715" s="477"/>
      <c r="V715" s="477"/>
      <c r="W715" s="477"/>
      <c r="X715" s="477"/>
      <c r="Y715" s="477"/>
      <c r="Z715" s="477"/>
      <c r="AA715" s="477"/>
      <c r="AB715" s="477"/>
      <c r="AC715" s="477"/>
      <c r="AD715" s="478"/>
      <c r="AE715" s="626"/>
      <c r="AF715" s="628"/>
      <c r="AG715" s="647"/>
      <c r="AH715" s="648"/>
    </row>
    <row r="716" spans="1:34" ht="15" customHeight="1" x14ac:dyDescent="0.15">
      <c r="A716" s="952"/>
      <c r="B716" s="494"/>
      <c r="C716" s="436"/>
      <c r="D716" s="436"/>
      <c r="E716" s="436"/>
      <c r="F716" s="436"/>
      <c r="G716" s="436"/>
      <c r="H716" s="436"/>
      <c r="I716" s="436"/>
      <c r="J716" s="436"/>
      <c r="K716" s="436"/>
      <c r="L716" s="436"/>
      <c r="M716" s="436"/>
      <c r="N716" s="436"/>
      <c r="O716" s="436"/>
      <c r="P716" s="436"/>
      <c r="Q716" s="436"/>
      <c r="R716" s="436"/>
      <c r="S716" s="436"/>
      <c r="T716" s="436"/>
      <c r="U716" s="436"/>
      <c r="V716" s="436"/>
      <c r="W716" s="436"/>
      <c r="X716" s="436"/>
      <c r="Y716" s="436"/>
      <c r="Z716" s="436"/>
      <c r="AA716" s="436"/>
      <c r="AB716" s="436"/>
      <c r="AC716" s="436"/>
      <c r="AD716" s="437"/>
      <c r="AE716" s="500"/>
      <c r="AF716" s="506"/>
      <c r="AG716" s="647"/>
      <c r="AH716" s="648"/>
    </row>
    <row r="717" spans="1:34" ht="15" customHeight="1" x14ac:dyDescent="0.15">
      <c r="A717" s="952"/>
      <c r="B717" s="493" t="s">
        <v>873</v>
      </c>
      <c r="C717" s="475"/>
      <c r="D717" s="475"/>
      <c r="E717" s="475"/>
      <c r="F717" s="475"/>
      <c r="G717" s="475"/>
      <c r="H717" s="475"/>
      <c r="I717" s="475"/>
      <c r="J717" s="475"/>
      <c r="K717" s="475"/>
      <c r="L717" s="475"/>
      <c r="M717" s="475"/>
      <c r="N717" s="475"/>
      <c r="O717" s="475"/>
      <c r="P717" s="475"/>
      <c r="Q717" s="475"/>
      <c r="R717" s="475"/>
      <c r="S717" s="475"/>
      <c r="T717" s="475"/>
      <c r="U717" s="475"/>
      <c r="V717" s="475"/>
      <c r="W717" s="475"/>
      <c r="X717" s="475"/>
      <c r="Y717" s="475"/>
      <c r="Z717" s="475"/>
      <c r="AA717" s="475"/>
      <c r="AB717" s="475"/>
      <c r="AC717" s="475"/>
      <c r="AD717" s="476"/>
      <c r="AE717" s="498"/>
      <c r="AF717" s="503"/>
      <c r="AG717" s="647"/>
      <c r="AH717" s="648"/>
    </row>
    <row r="718" spans="1:34" ht="15" customHeight="1" x14ac:dyDescent="0.15">
      <c r="A718" s="953"/>
      <c r="B718" s="494"/>
      <c r="C718" s="436"/>
      <c r="D718" s="436"/>
      <c r="E718" s="436"/>
      <c r="F718" s="436"/>
      <c r="G718" s="436"/>
      <c r="H718" s="436"/>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437"/>
      <c r="AE718" s="500"/>
      <c r="AF718" s="506"/>
      <c r="AG718" s="649"/>
      <c r="AH718" s="650"/>
    </row>
    <row r="719" spans="1:34" ht="15" customHeight="1" x14ac:dyDescent="0.15">
      <c r="A719" s="174"/>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122"/>
      <c r="AF719" s="122"/>
      <c r="AG719" s="123"/>
      <c r="AH719" s="123"/>
    </row>
    <row r="720" spans="1:34" ht="15" customHeight="1" x14ac:dyDescent="0.15">
      <c r="A720" s="640" t="s">
        <v>378</v>
      </c>
      <c r="B720" s="640"/>
      <c r="C720" s="640"/>
      <c r="D720" s="640"/>
      <c r="E720" s="640"/>
      <c r="F720" s="640"/>
      <c r="G720" s="640"/>
      <c r="H720" s="640"/>
      <c r="I720" s="640"/>
      <c r="J720" s="640"/>
      <c r="K720" s="640"/>
      <c r="L720" s="640"/>
      <c r="M720" s="640"/>
      <c r="N720" s="640"/>
      <c r="O720" s="640"/>
      <c r="P720" s="640"/>
      <c r="Q720" s="640"/>
      <c r="R720" s="640"/>
      <c r="S720" s="640"/>
      <c r="T720" s="640"/>
      <c r="U720" s="640"/>
      <c r="V720" s="640"/>
      <c r="W720" s="640"/>
      <c r="X720" s="640"/>
      <c r="Y720" s="640"/>
      <c r="Z720" s="640"/>
      <c r="AA720" s="640"/>
      <c r="AB720" s="640"/>
      <c r="AC720" s="640"/>
      <c r="AD720" s="640"/>
      <c r="AE720" s="640"/>
      <c r="AF720" s="640"/>
      <c r="AG720" s="640"/>
      <c r="AH720" s="640"/>
    </row>
    <row r="721" spans="1:34" ht="22.5" customHeight="1" x14ac:dyDescent="0.15">
      <c r="A721" s="534" t="s">
        <v>12</v>
      </c>
      <c r="B721" s="641" t="s">
        <v>984</v>
      </c>
      <c r="C721" s="641"/>
      <c r="D721" s="641"/>
      <c r="E721" s="641"/>
      <c r="F721" s="641"/>
      <c r="G721" s="641"/>
      <c r="H721" s="641"/>
      <c r="I721" s="641"/>
      <c r="J721" s="641"/>
      <c r="K721" s="641"/>
      <c r="L721" s="641"/>
      <c r="M721" s="641"/>
      <c r="N721" s="641"/>
      <c r="O721" s="641"/>
      <c r="P721" s="641"/>
      <c r="Q721" s="641"/>
      <c r="R721" s="641"/>
      <c r="S721" s="641"/>
      <c r="T721" s="641"/>
      <c r="U721" s="641"/>
      <c r="V721" s="641"/>
      <c r="W721" s="641"/>
      <c r="X721" s="641"/>
      <c r="Y721" s="641"/>
      <c r="Z721" s="641"/>
      <c r="AA721" s="641"/>
      <c r="AB721" s="641"/>
      <c r="AC721" s="641"/>
      <c r="AD721" s="641"/>
      <c r="AE721" s="641"/>
      <c r="AF721" s="641"/>
      <c r="AG721" s="642"/>
      <c r="AH721" s="642"/>
    </row>
    <row r="722" spans="1:34" x14ac:dyDescent="0.15">
      <c r="A722" s="534"/>
      <c r="B722" s="641"/>
      <c r="C722" s="641"/>
      <c r="D722" s="641"/>
      <c r="E722" s="641"/>
      <c r="F722" s="641"/>
      <c r="G722" s="641"/>
      <c r="H722" s="641"/>
      <c r="I722" s="641"/>
      <c r="J722" s="641"/>
      <c r="K722" s="641"/>
      <c r="L722" s="641"/>
      <c r="M722" s="641"/>
      <c r="N722" s="641"/>
      <c r="O722" s="641"/>
      <c r="P722" s="641"/>
      <c r="Q722" s="641"/>
      <c r="R722" s="641"/>
      <c r="S722" s="641"/>
      <c r="T722" s="641"/>
      <c r="U722" s="641"/>
      <c r="V722" s="641"/>
      <c r="W722" s="641"/>
      <c r="X722" s="641"/>
      <c r="Y722" s="641"/>
      <c r="Z722" s="641"/>
      <c r="AA722" s="641"/>
      <c r="AB722" s="641"/>
      <c r="AC722" s="641"/>
      <c r="AD722" s="641"/>
      <c r="AE722" s="641"/>
      <c r="AF722" s="641"/>
      <c r="AG722" s="642"/>
      <c r="AH722" s="642"/>
    </row>
    <row r="723" spans="1:34" ht="15" customHeight="1" x14ac:dyDescent="0.15">
      <c r="A723" s="534" t="s">
        <v>13</v>
      </c>
      <c r="B723" s="641" t="s">
        <v>445</v>
      </c>
      <c r="C723" s="641"/>
      <c r="D723" s="641"/>
      <c r="E723" s="641"/>
      <c r="F723" s="641"/>
      <c r="G723" s="641"/>
      <c r="H723" s="641"/>
      <c r="I723" s="641"/>
      <c r="J723" s="641"/>
      <c r="K723" s="641"/>
      <c r="L723" s="641"/>
      <c r="M723" s="641"/>
      <c r="N723" s="641"/>
      <c r="O723" s="641"/>
      <c r="P723" s="641"/>
      <c r="Q723" s="641"/>
      <c r="R723" s="641"/>
      <c r="S723" s="641"/>
      <c r="T723" s="641"/>
      <c r="U723" s="641"/>
      <c r="V723" s="641"/>
      <c r="W723" s="641"/>
      <c r="X723" s="641"/>
      <c r="Y723" s="641"/>
      <c r="Z723" s="641"/>
      <c r="AA723" s="641"/>
      <c r="AB723" s="641"/>
      <c r="AC723" s="641"/>
      <c r="AD723" s="641"/>
      <c r="AE723" s="641"/>
      <c r="AF723" s="641"/>
      <c r="AG723" s="642"/>
      <c r="AH723" s="642"/>
    </row>
    <row r="724" spans="1:34" x14ac:dyDescent="0.15">
      <c r="A724" s="534"/>
      <c r="B724" s="641"/>
      <c r="C724" s="641"/>
      <c r="D724" s="641"/>
      <c r="E724" s="641"/>
      <c r="F724" s="641"/>
      <c r="G724" s="641"/>
      <c r="H724" s="641"/>
      <c r="I724" s="641"/>
      <c r="J724" s="641"/>
      <c r="K724" s="641"/>
      <c r="L724" s="641"/>
      <c r="M724" s="641"/>
      <c r="N724" s="641"/>
      <c r="O724" s="641"/>
      <c r="P724" s="641"/>
      <c r="Q724" s="641"/>
      <c r="R724" s="641"/>
      <c r="S724" s="641"/>
      <c r="T724" s="641"/>
      <c r="U724" s="641"/>
      <c r="V724" s="641"/>
      <c r="W724" s="641"/>
      <c r="X724" s="641"/>
      <c r="Y724" s="641"/>
      <c r="Z724" s="641"/>
      <c r="AA724" s="641"/>
      <c r="AB724" s="641"/>
      <c r="AC724" s="641"/>
      <c r="AD724" s="641"/>
      <c r="AE724" s="641"/>
      <c r="AF724" s="641"/>
      <c r="AG724" s="642"/>
      <c r="AH724" s="642"/>
    </row>
    <row r="725" spans="1:34" ht="15" customHeight="1" x14ac:dyDescent="0.15">
      <c r="A725" s="534" t="s">
        <v>14</v>
      </c>
      <c r="B725" s="641" t="s">
        <v>877</v>
      </c>
      <c r="C725" s="641"/>
      <c r="D725" s="641"/>
      <c r="E725" s="641"/>
      <c r="F725" s="641"/>
      <c r="G725" s="641"/>
      <c r="H725" s="641"/>
      <c r="I725" s="641"/>
      <c r="J725" s="641"/>
      <c r="K725" s="641"/>
      <c r="L725" s="641"/>
      <c r="M725" s="641"/>
      <c r="N725" s="641"/>
      <c r="O725" s="641"/>
      <c r="P725" s="641"/>
      <c r="Q725" s="641"/>
      <c r="R725" s="641"/>
      <c r="S725" s="641"/>
      <c r="T725" s="641"/>
      <c r="U725" s="641"/>
      <c r="V725" s="641"/>
      <c r="W725" s="641"/>
      <c r="X725" s="641"/>
      <c r="Y725" s="641"/>
      <c r="Z725" s="641"/>
      <c r="AA725" s="641"/>
      <c r="AB725" s="641"/>
      <c r="AC725" s="641"/>
      <c r="AD725" s="641"/>
      <c r="AE725" s="641"/>
      <c r="AF725" s="641"/>
      <c r="AG725" s="642"/>
      <c r="AH725" s="642"/>
    </row>
    <row r="726" spans="1:34" x14ac:dyDescent="0.15">
      <c r="A726" s="534"/>
      <c r="B726" s="641"/>
      <c r="C726" s="641"/>
      <c r="D726" s="641"/>
      <c r="E726" s="641"/>
      <c r="F726" s="641"/>
      <c r="G726" s="641"/>
      <c r="H726" s="641"/>
      <c r="I726" s="641"/>
      <c r="J726" s="641"/>
      <c r="K726" s="641"/>
      <c r="L726" s="641"/>
      <c r="M726" s="641"/>
      <c r="N726" s="641"/>
      <c r="O726" s="641"/>
      <c r="P726" s="641"/>
      <c r="Q726" s="641"/>
      <c r="R726" s="641"/>
      <c r="S726" s="641"/>
      <c r="T726" s="641"/>
      <c r="U726" s="641"/>
      <c r="V726" s="641"/>
      <c r="W726" s="641"/>
      <c r="X726" s="641"/>
      <c r="Y726" s="641"/>
      <c r="Z726" s="641"/>
      <c r="AA726" s="641"/>
      <c r="AB726" s="641"/>
      <c r="AC726" s="641"/>
      <c r="AD726" s="641"/>
      <c r="AE726" s="641"/>
      <c r="AF726" s="641"/>
      <c r="AG726" s="642"/>
      <c r="AH726" s="642"/>
    </row>
    <row r="727" spans="1:34" ht="15" customHeight="1" x14ac:dyDescent="0.15">
      <c r="A727" s="534" t="s">
        <v>15</v>
      </c>
      <c r="B727" s="641" t="s">
        <v>880</v>
      </c>
      <c r="C727" s="641"/>
      <c r="D727" s="641"/>
      <c r="E727" s="641"/>
      <c r="F727" s="641"/>
      <c r="G727" s="641"/>
      <c r="H727" s="641"/>
      <c r="I727" s="641"/>
      <c r="J727" s="641"/>
      <c r="K727" s="641"/>
      <c r="L727" s="641"/>
      <c r="M727" s="641"/>
      <c r="N727" s="641"/>
      <c r="O727" s="641"/>
      <c r="P727" s="641"/>
      <c r="Q727" s="641"/>
      <c r="R727" s="641"/>
      <c r="S727" s="641"/>
      <c r="T727" s="641"/>
      <c r="U727" s="641"/>
      <c r="V727" s="641"/>
      <c r="W727" s="641"/>
      <c r="X727" s="641"/>
      <c r="Y727" s="641"/>
      <c r="Z727" s="641"/>
      <c r="AA727" s="641"/>
      <c r="AB727" s="641"/>
      <c r="AC727" s="641"/>
      <c r="AD727" s="641"/>
      <c r="AE727" s="641"/>
      <c r="AF727" s="641"/>
      <c r="AG727" s="642"/>
      <c r="AH727" s="642"/>
    </row>
    <row r="728" spans="1:34" x14ac:dyDescent="0.15">
      <c r="A728" s="534"/>
      <c r="B728" s="641"/>
      <c r="C728" s="641"/>
      <c r="D728" s="641"/>
      <c r="E728" s="641"/>
      <c r="F728" s="641"/>
      <c r="G728" s="641"/>
      <c r="H728" s="641"/>
      <c r="I728" s="641"/>
      <c r="J728" s="641"/>
      <c r="K728" s="641"/>
      <c r="L728" s="641"/>
      <c r="M728" s="641"/>
      <c r="N728" s="641"/>
      <c r="O728" s="641"/>
      <c r="P728" s="641"/>
      <c r="Q728" s="641"/>
      <c r="R728" s="641"/>
      <c r="S728" s="641"/>
      <c r="T728" s="641"/>
      <c r="U728" s="641"/>
      <c r="V728" s="641"/>
      <c r="W728" s="641"/>
      <c r="X728" s="641"/>
      <c r="Y728" s="641"/>
      <c r="Z728" s="641"/>
      <c r="AA728" s="641"/>
      <c r="AB728" s="641"/>
      <c r="AC728" s="641"/>
      <c r="AD728" s="641"/>
      <c r="AE728" s="641"/>
      <c r="AF728" s="641"/>
      <c r="AG728" s="642"/>
      <c r="AH728" s="642"/>
    </row>
    <row r="729" spans="1:34" ht="15" customHeight="1" x14ac:dyDescent="0.15">
      <c r="A729" s="534" t="s">
        <v>155</v>
      </c>
      <c r="B729" s="641" t="s">
        <v>377</v>
      </c>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2"/>
      <c r="AH729" s="642"/>
    </row>
    <row r="730" spans="1:34" x14ac:dyDescent="0.15">
      <c r="A730" s="534"/>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2"/>
      <c r="AH730" s="642"/>
    </row>
    <row r="731" spans="1:34" ht="15" customHeight="1" x14ac:dyDescent="0.15">
      <c r="A731" s="534" t="s">
        <v>156</v>
      </c>
      <c r="B731" s="641" t="s">
        <v>655</v>
      </c>
      <c r="C731" s="641"/>
      <c r="D731" s="641"/>
      <c r="E731" s="641"/>
      <c r="F731" s="641"/>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2"/>
      <c r="AH731" s="642"/>
    </row>
    <row r="732" spans="1:34" ht="15" customHeight="1" x14ac:dyDescent="0.15">
      <c r="A732" s="534"/>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2"/>
      <c r="AH732" s="642"/>
    </row>
    <row r="733" spans="1:34" ht="15" customHeight="1" x14ac:dyDescent="0.15">
      <c r="A733" s="534" t="s">
        <v>157</v>
      </c>
      <c r="B733" s="641" t="s">
        <v>656</v>
      </c>
      <c r="C733" s="641"/>
      <c r="D733" s="641"/>
      <c r="E733" s="641"/>
      <c r="F733" s="641"/>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2"/>
      <c r="AH733" s="642"/>
    </row>
    <row r="734" spans="1:34" ht="15" customHeight="1" x14ac:dyDescent="0.15">
      <c r="A734" s="534"/>
      <c r="B734" s="641"/>
      <c r="C734" s="641"/>
      <c r="D734" s="641"/>
      <c r="E734" s="641"/>
      <c r="F734" s="641"/>
      <c r="G734" s="641"/>
      <c r="H734" s="641"/>
      <c r="I734" s="641"/>
      <c r="J734" s="641"/>
      <c r="K734" s="641"/>
      <c r="L734" s="641"/>
      <c r="M734" s="641"/>
      <c r="N734" s="641"/>
      <c r="O734" s="641"/>
      <c r="P734" s="641"/>
      <c r="Q734" s="641"/>
      <c r="R734" s="641"/>
      <c r="S734" s="641"/>
      <c r="T734" s="641"/>
      <c r="U734" s="641"/>
      <c r="V734" s="641"/>
      <c r="W734" s="641"/>
      <c r="X734" s="641"/>
      <c r="Y734" s="641"/>
      <c r="Z734" s="641"/>
      <c r="AA734" s="641"/>
      <c r="AB734" s="641"/>
      <c r="AC734" s="641"/>
      <c r="AD734" s="641"/>
      <c r="AE734" s="641"/>
      <c r="AF734" s="641"/>
      <c r="AG734" s="642"/>
      <c r="AH734" s="642"/>
    </row>
    <row r="735" spans="1:34" ht="15" customHeight="1" x14ac:dyDescent="0.15">
      <c r="A735" s="951" t="s">
        <v>192</v>
      </c>
      <c r="B735" s="493" t="s">
        <v>657</v>
      </c>
      <c r="C735" s="475"/>
      <c r="D735" s="475"/>
      <c r="E735" s="475"/>
      <c r="F735" s="475"/>
      <c r="G735" s="475"/>
      <c r="H735" s="475"/>
      <c r="I735" s="475"/>
      <c r="J735" s="475"/>
      <c r="K735" s="475"/>
      <c r="L735" s="475"/>
      <c r="M735" s="475"/>
      <c r="N735" s="475"/>
      <c r="O735" s="475"/>
      <c r="P735" s="475"/>
      <c r="Q735" s="475"/>
      <c r="R735" s="475"/>
      <c r="S735" s="475"/>
      <c r="T735" s="475"/>
      <c r="U735" s="475"/>
      <c r="V735" s="475"/>
      <c r="W735" s="475"/>
      <c r="X735" s="475"/>
      <c r="Y735" s="475"/>
      <c r="Z735" s="475"/>
      <c r="AA735" s="475"/>
      <c r="AB735" s="475"/>
      <c r="AC735" s="475"/>
      <c r="AD735" s="475"/>
      <c r="AE735" s="475"/>
      <c r="AF735" s="476"/>
      <c r="AG735" s="645"/>
      <c r="AH735" s="646"/>
    </row>
    <row r="736" spans="1:34" ht="15" customHeight="1" x14ac:dyDescent="0.15">
      <c r="A736" s="952"/>
      <c r="B736" s="494"/>
      <c r="C736" s="436"/>
      <c r="D736" s="436"/>
      <c r="E736" s="436"/>
      <c r="F736" s="436"/>
      <c r="G736" s="436"/>
      <c r="H736" s="436"/>
      <c r="I736" s="436"/>
      <c r="J736" s="436"/>
      <c r="K736" s="436"/>
      <c r="L736" s="436"/>
      <c r="M736" s="436"/>
      <c r="N736" s="436"/>
      <c r="O736" s="436"/>
      <c r="P736" s="436"/>
      <c r="Q736" s="436"/>
      <c r="R736" s="436"/>
      <c r="S736" s="436"/>
      <c r="T736" s="436"/>
      <c r="U736" s="436"/>
      <c r="V736" s="436"/>
      <c r="W736" s="436"/>
      <c r="X736" s="436"/>
      <c r="Y736" s="436"/>
      <c r="Z736" s="436"/>
      <c r="AA736" s="436"/>
      <c r="AB736" s="436"/>
      <c r="AC736" s="436"/>
      <c r="AD736" s="436"/>
      <c r="AE736" s="436"/>
      <c r="AF736" s="437"/>
      <c r="AG736" s="647"/>
      <c r="AH736" s="648"/>
    </row>
    <row r="737" spans="1:34" ht="15" customHeight="1" x14ac:dyDescent="0.15">
      <c r="A737" s="952"/>
      <c r="B737" s="493" t="s">
        <v>871</v>
      </c>
      <c r="C737" s="475"/>
      <c r="D737" s="475"/>
      <c r="E737" s="475"/>
      <c r="F737" s="475"/>
      <c r="G737" s="475"/>
      <c r="H737" s="475"/>
      <c r="I737" s="475"/>
      <c r="J737" s="475"/>
      <c r="K737" s="475"/>
      <c r="L737" s="475"/>
      <c r="M737" s="475"/>
      <c r="N737" s="475"/>
      <c r="O737" s="475"/>
      <c r="P737" s="475"/>
      <c r="Q737" s="475"/>
      <c r="R737" s="475"/>
      <c r="S737" s="475"/>
      <c r="T737" s="475"/>
      <c r="U737" s="475"/>
      <c r="V737" s="475"/>
      <c r="W737" s="475"/>
      <c r="X737" s="475"/>
      <c r="Y737" s="475"/>
      <c r="Z737" s="475"/>
      <c r="AA737" s="475"/>
      <c r="AB737" s="475"/>
      <c r="AC737" s="475"/>
      <c r="AD737" s="476"/>
      <c r="AE737" s="498"/>
      <c r="AF737" s="503"/>
      <c r="AG737" s="647"/>
      <c r="AH737" s="648"/>
    </row>
    <row r="738" spans="1:34" ht="15" customHeight="1" x14ac:dyDescent="0.15">
      <c r="A738" s="952"/>
      <c r="B738" s="494"/>
      <c r="C738" s="436"/>
      <c r="D738" s="436"/>
      <c r="E738" s="436"/>
      <c r="F738" s="436"/>
      <c r="G738" s="436"/>
      <c r="H738" s="436"/>
      <c r="I738" s="436"/>
      <c r="J738" s="436"/>
      <c r="K738" s="436"/>
      <c r="L738" s="436"/>
      <c r="M738" s="436"/>
      <c r="N738" s="436"/>
      <c r="O738" s="436"/>
      <c r="P738" s="436"/>
      <c r="Q738" s="436"/>
      <c r="R738" s="436"/>
      <c r="S738" s="436"/>
      <c r="T738" s="436"/>
      <c r="U738" s="436"/>
      <c r="V738" s="436"/>
      <c r="W738" s="436"/>
      <c r="X738" s="436"/>
      <c r="Y738" s="436"/>
      <c r="Z738" s="436"/>
      <c r="AA738" s="436"/>
      <c r="AB738" s="436"/>
      <c r="AC738" s="436"/>
      <c r="AD738" s="437"/>
      <c r="AE738" s="500"/>
      <c r="AF738" s="506"/>
      <c r="AG738" s="647"/>
      <c r="AH738" s="648"/>
    </row>
    <row r="739" spans="1:34" ht="15" customHeight="1" x14ac:dyDescent="0.15">
      <c r="A739" s="952"/>
      <c r="B739" s="493" t="s">
        <v>874</v>
      </c>
      <c r="C739" s="475"/>
      <c r="D739" s="475"/>
      <c r="E739" s="475"/>
      <c r="F739" s="475"/>
      <c r="G739" s="475"/>
      <c r="H739" s="475"/>
      <c r="I739" s="475"/>
      <c r="J739" s="475"/>
      <c r="K739" s="475"/>
      <c r="L739" s="475"/>
      <c r="M739" s="475"/>
      <c r="N739" s="475"/>
      <c r="O739" s="475"/>
      <c r="P739" s="475"/>
      <c r="Q739" s="475"/>
      <c r="R739" s="475"/>
      <c r="S739" s="475"/>
      <c r="T739" s="475"/>
      <c r="U739" s="475"/>
      <c r="V739" s="475"/>
      <c r="W739" s="475"/>
      <c r="X739" s="475"/>
      <c r="Y739" s="475"/>
      <c r="Z739" s="475"/>
      <c r="AA739" s="475"/>
      <c r="AB739" s="475"/>
      <c r="AC739" s="475"/>
      <c r="AD739" s="476"/>
      <c r="AE739" s="498"/>
      <c r="AF739" s="503"/>
      <c r="AG739" s="647"/>
      <c r="AH739" s="648"/>
    </row>
    <row r="740" spans="1:34" ht="15" customHeight="1" x14ac:dyDescent="0.15">
      <c r="A740" s="952"/>
      <c r="B740" s="494"/>
      <c r="C740" s="436"/>
      <c r="D740" s="436"/>
      <c r="E740" s="436"/>
      <c r="F740" s="436"/>
      <c r="G740" s="436"/>
      <c r="H740" s="436"/>
      <c r="I740" s="436"/>
      <c r="J740" s="436"/>
      <c r="K740" s="436"/>
      <c r="L740" s="436"/>
      <c r="M740" s="436"/>
      <c r="N740" s="436"/>
      <c r="O740" s="436"/>
      <c r="P740" s="436"/>
      <c r="Q740" s="436"/>
      <c r="R740" s="436"/>
      <c r="S740" s="436"/>
      <c r="T740" s="436"/>
      <c r="U740" s="436"/>
      <c r="V740" s="436"/>
      <c r="W740" s="436"/>
      <c r="X740" s="436"/>
      <c r="Y740" s="436"/>
      <c r="Z740" s="436"/>
      <c r="AA740" s="436"/>
      <c r="AB740" s="436"/>
      <c r="AC740" s="436"/>
      <c r="AD740" s="437"/>
      <c r="AE740" s="500"/>
      <c r="AF740" s="506"/>
      <c r="AG740" s="647"/>
      <c r="AH740" s="648"/>
    </row>
    <row r="741" spans="1:34" ht="15" customHeight="1" x14ac:dyDescent="0.15">
      <c r="A741" s="952"/>
      <c r="B741" s="493" t="s">
        <v>986</v>
      </c>
      <c r="C741" s="475"/>
      <c r="D741" s="475"/>
      <c r="E741" s="475"/>
      <c r="F741" s="475"/>
      <c r="G741" s="475"/>
      <c r="H741" s="475"/>
      <c r="I741" s="475"/>
      <c r="J741" s="475"/>
      <c r="K741" s="475"/>
      <c r="L741" s="475"/>
      <c r="M741" s="475"/>
      <c r="N741" s="475"/>
      <c r="O741" s="475"/>
      <c r="P741" s="475"/>
      <c r="Q741" s="475"/>
      <c r="R741" s="475"/>
      <c r="S741" s="475"/>
      <c r="T741" s="475"/>
      <c r="U741" s="475"/>
      <c r="V741" s="475"/>
      <c r="W741" s="475"/>
      <c r="X741" s="475"/>
      <c r="Y741" s="475"/>
      <c r="Z741" s="475"/>
      <c r="AA741" s="475"/>
      <c r="AB741" s="475"/>
      <c r="AC741" s="475"/>
      <c r="AD741" s="476"/>
      <c r="AE741" s="498"/>
      <c r="AF741" s="503"/>
      <c r="AG741" s="647"/>
      <c r="AH741" s="648"/>
    </row>
    <row r="742" spans="1:34" ht="15" customHeight="1" x14ac:dyDescent="0.15">
      <c r="A742" s="952"/>
      <c r="B742" s="517"/>
      <c r="C742" s="477"/>
      <c r="D742" s="477"/>
      <c r="E742" s="477"/>
      <c r="F742" s="477"/>
      <c r="G742" s="477"/>
      <c r="H742" s="477"/>
      <c r="I742" s="477"/>
      <c r="J742" s="477"/>
      <c r="K742" s="477"/>
      <c r="L742" s="477"/>
      <c r="M742" s="477"/>
      <c r="N742" s="477"/>
      <c r="O742" s="477"/>
      <c r="P742" s="477"/>
      <c r="Q742" s="477"/>
      <c r="R742" s="477"/>
      <c r="S742" s="477"/>
      <c r="T742" s="477"/>
      <c r="U742" s="477"/>
      <c r="V742" s="477"/>
      <c r="W742" s="477"/>
      <c r="X742" s="477"/>
      <c r="Y742" s="477"/>
      <c r="Z742" s="477"/>
      <c r="AA742" s="477"/>
      <c r="AB742" s="477"/>
      <c r="AC742" s="477"/>
      <c r="AD742" s="478"/>
      <c r="AE742" s="626"/>
      <c r="AF742" s="628"/>
      <c r="AG742" s="647"/>
      <c r="AH742" s="648"/>
    </row>
    <row r="743" spans="1:34" ht="15" customHeight="1" x14ac:dyDescent="0.15">
      <c r="A743" s="952"/>
      <c r="B743" s="494"/>
      <c r="C743" s="436"/>
      <c r="D743" s="436"/>
      <c r="E743" s="436"/>
      <c r="F743" s="436"/>
      <c r="G743" s="436"/>
      <c r="H743" s="436"/>
      <c r="I743" s="436"/>
      <c r="J743" s="436"/>
      <c r="K743" s="436"/>
      <c r="L743" s="436"/>
      <c r="M743" s="436"/>
      <c r="N743" s="436"/>
      <c r="O743" s="436"/>
      <c r="P743" s="436"/>
      <c r="Q743" s="436"/>
      <c r="R743" s="436"/>
      <c r="S743" s="436"/>
      <c r="T743" s="436"/>
      <c r="U743" s="436"/>
      <c r="V743" s="436"/>
      <c r="W743" s="436"/>
      <c r="X743" s="436"/>
      <c r="Y743" s="436"/>
      <c r="Z743" s="436"/>
      <c r="AA743" s="436"/>
      <c r="AB743" s="436"/>
      <c r="AC743" s="436"/>
      <c r="AD743" s="437"/>
      <c r="AE743" s="500"/>
      <c r="AF743" s="506"/>
      <c r="AG743" s="647"/>
      <c r="AH743" s="648"/>
    </row>
    <row r="744" spans="1:34" ht="15" customHeight="1" x14ac:dyDescent="0.15">
      <c r="A744" s="952"/>
      <c r="B744" s="493" t="s">
        <v>881</v>
      </c>
      <c r="C744" s="475"/>
      <c r="D744" s="475"/>
      <c r="E744" s="475"/>
      <c r="F744" s="475"/>
      <c r="G744" s="475"/>
      <c r="H744" s="475"/>
      <c r="I744" s="475"/>
      <c r="J744" s="475"/>
      <c r="K744" s="475"/>
      <c r="L744" s="475"/>
      <c r="M744" s="475"/>
      <c r="N744" s="475"/>
      <c r="O744" s="475"/>
      <c r="P744" s="475"/>
      <c r="Q744" s="475"/>
      <c r="R744" s="475"/>
      <c r="S744" s="475"/>
      <c r="T744" s="475"/>
      <c r="U744" s="475"/>
      <c r="V744" s="475"/>
      <c r="W744" s="475"/>
      <c r="X744" s="475"/>
      <c r="Y744" s="475"/>
      <c r="Z744" s="475"/>
      <c r="AA744" s="475"/>
      <c r="AB744" s="475"/>
      <c r="AC744" s="475"/>
      <c r="AD744" s="476"/>
      <c r="AE744" s="498"/>
      <c r="AF744" s="503"/>
      <c r="AG744" s="647"/>
      <c r="AH744" s="648"/>
    </row>
    <row r="745" spans="1:34" ht="15" customHeight="1" x14ac:dyDescent="0.15">
      <c r="A745" s="953"/>
      <c r="B745" s="494"/>
      <c r="C745" s="436"/>
      <c r="D745" s="436"/>
      <c r="E745" s="436"/>
      <c r="F745" s="436"/>
      <c r="G745" s="436"/>
      <c r="H745" s="436"/>
      <c r="I745" s="436"/>
      <c r="J745" s="436"/>
      <c r="K745" s="436"/>
      <c r="L745" s="436"/>
      <c r="M745" s="436"/>
      <c r="N745" s="436"/>
      <c r="O745" s="436"/>
      <c r="P745" s="436"/>
      <c r="Q745" s="436"/>
      <c r="R745" s="436"/>
      <c r="S745" s="436"/>
      <c r="T745" s="436"/>
      <c r="U745" s="436"/>
      <c r="V745" s="436"/>
      <c r="W745" s="436"/>
      <c r="X745" s="436"/>
      <c r="Y745" s="436"/>
      <c r="Z745" s="436"/>
      <c r="AA745" s="436"/>
      <c r="AB745" s="436"/>
      <c r="AC745" s="436"/>
      <c r="AD745" s="437"/>
      <c r="AE745" s="500"/>
      <c r="AF745" s="506"/>
      <c r="AG745" s="649"/>
      <c r="AH745" s="650"/>
    </row>
    <row r="746" spans="1:34" ht="15" customHeight="1" x14ac:dyDescent="0.15">
      <c r="A746" s="534" t="s">
        <v>199</v>
      </c>
      <c r="B746" s="641" t="s">
        <v>987</v>
      </c>
      <c r="C746" s="641"/>
      <c r="D746" s="641"/>
      <c r="E746" s="641"/>
      <c r="F746" s="641"/>
      <c r="G746" s="641"/>
      <c r="H746" s="641"/>
      <c r="I746" s="641"/>
      <c r="J746" s="641"/>
      <c r="K746" s="641"/>
      <c r="L746" s="641"/>
      <c r="M746" s="641"/>
      <c r="N746" s="641"/>
      <c r="O746" s="641"/>
      <c r="P746" s="641"/>
      <c r="Q746" s="641"/>
      <c r="R746" s="641"/>
      <c r="S746" s="641"/>
      <c r="T746" s="641"/>
      <c r="U746" s="641"/>
      <c r="V746" s="641"/>
      <c r="W746" s="641"/>
      <c r="X746" s="641"/>
      <c r="Y746" s="641"/>
      <c r="Z746" s="641"/>
      <c r="AA746" s="641"/>
      <c r="AB746" s="641"/>
      <c r="AC746" s="641"/>
      <c r="AD746" s="641"/>
      <c r="AE746" s="641"/>
      <c r="AF746" s="641"/>
      <c r="AG746" s="642"/>
      <c r="AH746" s="642"/>
    </row>
    <row r="747" spans="1:34" x14ac:dyDescent="0.15">
      <c r="A747" s="534"/>
      <c r="B747" s="641"/>
      <c r="C747" s="641"/>
      <c r="D747" s="641"/>
      <c r="E747" s="641"/>
      <c r="F747" s="641"/>
      <c r="G747" s="641"/>
      <c r="H747" s="641"/>
      <c r="I747" s="641"/>
      <c r="J747" s="641"/>
      <c r="K747" s="641"/>
      <c r="L747" s="641"/>
      <c r="M747" s="641"/>
      <c r="N747" s="641"/>
      <c r="O747" s="641"/>
      <c r="P747" s="641"/>
      <c r="Q747" s="641"/>
      <c r="R747" s="641"/>
      <c r="S747" s="641"/>
      <c r="T747" s="641"/>
      <c r="U747" s="641"/>
      <c r="V747" s="641"/>
      <c r="W747" s="641"/>
      <c r="X747" s="641"/>
      <c r="Y747" s="641"/>
      <c r="Z747" s="641"/>
      <c r="AA747" s="641"/>
      <c r="AB747" s="641"/>
      <c r="AC747" s="641"/>
      <c r="AD747" s="641"/>
      <c r="AE747" s="641"/>
      <c r="AF747" s="641"/>
      <c r="AG747" s="642"/>
      <c r="AH747" s="642"/>
    </row>
    <row r="748" spans="1:34" ht="15" customHeight="1" x14ac:dyDescent="0.15">
      <c r="A748" s="174"/>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122"/>
      <c r="AF748" s="122"/>
      <c r="AG748" s="123"/>
      <c r="AH748" s="123"/>
    </row>
    <row r="749" spans="1:34" ht="15" customHeight="1" x14ac:dyDescent="0.15">
      <c r="A749" s="640" t="s">
        <v>379</v>
      </c>
      <c r="B749" s="640"/>
      <c r="C749" s="640"/>
      <c r="D749" s="640"/>
      <c r="E749" s="640"/>
      <c r="F749" s="640"/>
      <c r="G749" s="640"/>
      <c r="H749" s="640"/>
      <c r="I749" s="640"/>
      <c r="J749" s="640"/>
      <c r="K749" s="640"/>
      <c r="L749" s="640"/>
      <c r="M749" s="640"/>
      <c r="N749" s="640"/>
      <c r="O749" s="640"/>
      <c r="P749" s="640"/>
      <c r="Q749" s="640"/>
      <c r="R749" s="640"/>
      <c r="S749" s="640"/>
      <c r="T749" s="640"/>
      <c r="U749" s="640"/>
      <c r="V749" s="640"/>
      <c r="W749" s="640"/>
      <c r="X749" s="640"/>
      <c r="Y749" s="640"/>
      <c r="Z749" s="640"/>
      <c r="AA749" s="640"/>
      <c r="AB749" s="640"/>
      <c r="AC749" s="640"/>
      <c r="AD749" s="640"/>
      <c r="AE749" s="640"/>
      <c r="AF749" s="640"/>
      <c r="AG749" s="640"/>
      <c r="AH749" s="640"/>
    </row>
    <row r="750" spans="1:34" ht="22.5" customHeight="1" x14ac:dyDescent="0.15">
      <c r="A750" s="534" t="s">
        <v>12</v>
      </c>
      <c r="B750" s="641" t="s">
        <v>984</v>
      </c>
      <c r="C750" s="641"/>
      <c r="D750" s="641"/>
      <c r="E750" s="641"/>
      <c r="F750" s="641"/>
      <c r="G750" s="641"/>
      <c r="H750" s="641"/>
      <c r="I750" s="641"/>
      <c r="J750" s="641"/>
      <c r="K750" s="641"/>
      <c r="L750" s="641"/>
      <c r="M750" s="641"/>
      <c r="N750" s="641"/>
      <c r="O750" s="641"/>
      <c r="P750" s="641"/>
      <c r="Q750" s="641"/>
      <c r="R750" s="641"/>
      <c r="S750" s="641"/>
      <c r="T750" s="641"/>
      <c r="U750" s="641"/>
      <c r="V750" s="641"/>
      <c r="W750" s="641"/>
      <c r="X750" s="641"/>
      <c r="Y750" s="641"/>
      <c r="Z750" s="641"/>
      <c r="AA750" s="641"/>
      <c r="AB750" s="641"/>
      <c r="AC750" s="641"/>
      <c r="AD750" s="641"/>
      <c r="AE750" s="641"/>
      <c r="AF750" s="641"/>
      <c r="AG750" s="642"/>
      <c r="AH750" s="642"/>
    </row>
    <row r="751" spans="1:34" x14ac:dyDescent="0.15">
      <c r="A751" s="534"/>
      <c r="B751" s="641"/>
      <c r="C751" s="641"/>
      <c r="D751" s="641"/>
      <c r="E751" s="641"/>
      <c r="F751" s="641"/>
      <c r="G751" s="641"/>
      <c r="H751" s="641"/>
      <c r="I751" s="641"/>
      <c r="J751" s="641"/>
      <c r="K751" s="641"/>
      <c r="L751" s="641"/>
      <c r="M751" s="641"/>
      <c r="N751" s="641"/>
      <c r="O751" s="641"/>
      <c r="P751" s="641"/>
      <c r="Q751" s="641"/>
      <c r="R751" s="641"/>
      <c r="S751" s="641"/>
      <c r="T751" s="641"/>
      <c r="U751" s="641"/>
      <c r="V751" s="641"/>
      <c r="W751" s="641"/>
      <c r="X751" s="641"/>
      <c r="Y751" s="641"/>
      <c r="Z751" s="641"/>
      <c r="AA751" s="641"/>
      <c r="AB751" s="641"/>
      <c r="AC751" s="641"/>
      <c r="AD751" s="641"/>
      <c r="AE751" s="641"/>
      <c r="AF751" s="641"/>
      <c r="AG751" s="642"/>
      <c r="AH751" s="642"/>
    </row>
    <row r="752" spans="1:34" ht="15" customHeight="1" x14ac:dyDescent="0.15">
      <c r="A752" s="534" t="s">
        <v>13</v>
      </c>
      <c r="B752" s="641" t="s">
        <v>445</v>
      </c>
      <c r="C752" s="641"/>
      <c r="D752" s="641"/>
      <c r="E752" s="641"/>
      <c r="F752" s="641"/>
      <c r="G752" s="641"/>
      <c r="H752" s="641"/>
      <c r="I752" s="641"/>
      <c r="J752" s="641"/>
      <c r="K752" s="641"/>
      <c r="L752" s="641"/>
      <c r="M752" s="641"/>
      <c r="N752" s="641"/>
      <c r="O752" s="641"/>
      <c r="P752" s="641"/>
      <c r="Q752" s="641"/>
      <c r="R752" s="641"/>
      <c r="S752" s="641"/>
      <c r="T752" s="641"/>
      <c r="U752" s="641"/>
      <c r="V752" s="641"/>
      <c r="W752" s="641"/>
      <c r="X752" s="641"/>
      <c r="Y752" s="641"/>
      <c r="Z752" s="641"/>
      <c r="AA752" s="641"/>
      <c r="AB752" s="641"/>
      <c r="AC752" s="641"/>
      <c r="AD752" s="641"/>
      <c r="AE752" s="641"/>
      <c r="AF752" s="641"/>
      <c r="AG752" s="642"/>
      <c r="AH752" s="642"/>
    </row>
    <row r="753" spans="1:34" x14ac:dyDescent="0.15">
      <c r="A753" s="534"/>
      <c r="B753" s="641"/>
      <c r="C753" s="641"/>
      <c r="D753" s="641"/>
      <c r="E753" s="641"/>
      <c r="F753" s="641"/>
      <c r="G753" s="641"/>
      <c r="H753" s="641"/>
      <c r="I753" s="641"/>
      <c r="J753" s="641"/>
      <c r="K753" s="641"/>
      <c r="L753" s="641"/>
      <c r="M753" s="641"/>
      <c r="N753" s="641"/>
      <c r="O753" s="641"/>
      <c r="P753" s="641"/>
      <c r="Q753" s="641"/>
      <c r="R753" s="641"/>
      <c r="S753" s="641"/>
      <c r="T753" s="641"/>
      <c r="U753" s="641"/>
      <c r="V753" s="641"/>
      <c r="W753" s="641"/>
      <c r="X753" s="641"/>
      <c r="Y753" s="641"/>
      <c r="Z753" s="641"/>
      <c r="AA753" s="641"/>
      <c r="AB753" s="641"/>
      <c r="AC753" s="641"/>
      <c r="AD753" s="641"/>
      <c r="AE753" s="641"/>
      <c r="AF753" s="641"/>
      <c r="AG753" s="642"/>
      <c r="AH753" s="642"/>
    </row>
    <row r="754" spans="1:34" ht="15" customHeight="1" x14ac:dyDescent="0.15">
      <c r="A754" s="534" t="s">
        <v>14</v>
      </c>
      <c r="B754" s="641" t="s">
        <v>878</v>
      </c>
      <c r="C754" s="641"/>
      <c r="D754" s="641"/>
      <c r="E754" s="641"/>
      <c r="F754" s="641"/>
      <c r="G754" s="641"/>
      <c r="H754" s="641"/>
      <c r="I754" s="641"/>
      <c r="J754" s="641"/>
      <c r="K754" s="641"/>
      <c r="L754" s="641"/>
      <c r="M754" s="641"/>
      <c r="N754" s="641"/>
      <c r="O754" s="641"/>
      <c r="P754" s="641"/>
      <c r="Q754" s="641"/>
      <c r="R754" s="641"/>
      <c r="S754" s="641"/>
      <c r="T754" s="641"/>
      <c r="U754" s="641"/>
      <c r="V754" s="641"/>
      <c r="W754" s="641"/>
      <c r="X754" s="641"/>
      <c r="Y754" s="641"/>
      <c r="Z754" s="641"/>
      <c r="AA754" s="641"/>
      <c r="AB754" s="641"/>
      <c r="AC754" s="641"/>
      <c r="AD754" s="641"/>
      <c r="AE754" s="641"/>
      <c r="AF754" s="641"/>
      <c r="AG754" s="642"/>
      <c r="AH754" s="642"/>
    </row>
    <row r="755" spans="1:34" ht="15" customHeight="1" x14ac:dyDescent="0.15">
      <c r="A755" s="534"/>
      <c r="B755" s="641"/>
      <c r="C755" s="641"/>
      <c r="D755" s="641"/>
      <c r="E755" s="641"/>
      <c r="F755" s="641"/>
      <c r="G755" s="641"/>
      <c r="H755" s="641"/>
      <c r="I755" s="641"/>
      <c r="J755" s="641"/>
      <c r="K755" s="641"/>
      <c r="L755" s="641"/>
      <c r="M755" s="641"/>
      <c r="N755" s="641"/>
      <c r="O755" s="641"/>
      <c r="P755" s="641"/>
      <c r="Q755" s="641"/>
      <c r="R755" s="641"/>
      <c r="S755" s="641"/>
      <c r="T755" s="641"/>
      <c r="U755" s="641"/>
      <c r="V755" s="641"/>
      <c r="W755" s="641"/>
      <c r="X755" s="641"/>
      <c r="Y755" s="641"/>
      <c r="Z755" s="641"/>
      <c r="AA755" s="641"/>
      <c r="AB755" s="641"/>
      <c r="AC755" s="641"/>
      <c r="AD755" s="641"/>
      <c r="AE755" s="641"/>
      <c r="AF755" s="641"/>
      <c r="AG755" s="642"/>
      <c r="AH755" s="642"/>
    </row>
    <row r="756" spans="1:34" ht="15" customHeight="1" x14ac:dyDescent="0.15">
      <c r="A756" s="534" t="s">
        <v>15</v>
      </c>
      <c r="B756" s="641" t="s">
        <v>880</v>
      </c>
      <c r="C756" s="641"/>
      <c r="D756" s="641"/>
      <c r="E756" s="641"/>
      <c r="F756" s="641"/>
      <c r="G756" s="641"/>
      <c r="H756" s="641"/>
      <c r="I756" s="641"/>
      <c r="J756" s="641"/>
      <c r="K756" s="641"/>
      <c r="L756" s="641"/>
      <c r="M756" s="641"/>
      <c r="N756" s="641"/>
      <c r="O756" s="641"/>
      <c r="P756" s="641"/>
      <c r="Q756" s="641"/>
      <c r="R756" s="641"/>
      <c r="S756" s="641"/>
      <c r="T756" s="641"/>
      <c r="U756" s="641"/>
      <c r="V756" s="641"/>
      <c r="W756" s="641"/>
      <c r="X756" s="641"/>
      <c r="Y756" s="641"/>
      <c r="Z756" s="641"/>
      <c r="AA756" s="641"/>
      <c r="AB756" s="641"/>
      <c r="AC756" s="641"/>
      <c r="AD756" s="641"/>
      <c r="AE756" s="641"/>
      <c r="AF756" s="641"/>
      <c r="AG756" s="642"/>
      <c r="AH756" s="642"/>
    </row>
    <row r="757" spans="1:34" x14ac:dyDescent="0.15">
      <c r="A757" s="534"/>
      <c r="B757" s="641"/>
      <c r="C757" s="641"/>
      <c r="D757" s="641"/>
      <c r="E757" s="641"/>
      <c r="F757" s="641"/>
      <c r="G757" s="641"/>
      <c r="H757" s="641"/>
      <c r="I757" s="641"/>
      <c r="J757" s="641"/>
      <c r="K757" s="641"/>
      <c r="L757" s="641"/>
      <c r="M757" s="641"/>
      <c r="N757" s="641"/>
      <c r="O757" s="641"/>
      <c r="P757" s="641"/>
      <c r="Q757" s="641"/>
      <c r="R757" s="641"/>
      <c r="S757" s="641"/>
      <c r="T757" s="641"/>
      <c r="U757" s="641"/>
      <c r="V757" s="641"/>
      <c r="W757" s="641"/>
      <c r="X757" s="641"/>
      <c r="Y757" s="641"/>
      <c r="Z757" s="641"/>
      <c r="AA757" s="641"/>
      <c r="AB757" s="641"/>
      <c r="AC757" s="641"/>
      <c r="AD757" s="641"/>
      <c r="AE757" s="641"/>
      <c r="AF757" s="641"/>
      <c r="AG757" s="642"/>
      <c r="AH757" s="642"/>
    </row>
    <row r="758" spans="1:34" ht="15" customHeight="1" x14ac:dyDescent="0.15">
      <c r="A758" s="534" t="s">
        <v>155</v>
      </c>
      <c r="B758" s="641" t="s">
        <v>377</v>
      </c>
      <c r="C758" s="641"/>
      <c r="D758" s="641"/>
      <c r="E758" s="641"/>
      <c r="F758" s="641"/>
      <c r="G758" s="641"/>
      <c r="H758" s="641"/>
      <c r="I758" s="641"/>
      <c r="J758" s="641"/>
      <c r="K758" s="641"/>
      <c r="L758" s="641"/>
      <c r="M758" s="641"/>
      <c r="N758" s="641"/>
      <c r="O758" s="641"/>
      <c r="P758" s="641"/>
      <c r="Q758" s="641"/>
      <c r="R758" s="641"/>
      <c r="S758" s="641"/>
      <c r="T758" s="641"/>
      <c r="U758" s="641"/>
      <c r="V758" s="641"/>
      <c r="W758" s="641"/>
      <c r="X758" s="641"/>
      <c r="Y758" s="641"/>
      <c r="Z758" s="641"/>
      <c r="AA758" s="641"/>
      <c r="AB758" s="641"/>
      <c r="AC758" s="641"/>
      <c r="AD758" s="641"/>
      <c r="AE758" s="641"/>
      <c r="AF758" s="641"/>
      <c r="AG758" s="642"/>
      <c r="AH758" s="642"/>
    </row>
    <row r="759" spans="1:34" x14ac:dyDescent="0.15">
      <c r="A759" s="534"/>
      <c r="B759" s="641"/>
      <c r="C759" s="641"/>
      <c r="D759" s="641"/>
      <c r="E759" s="641"/>
      <c r="F759" s="641"/>
      <c r="G759" s="641"/>
      <c r="H759" s="641"/>
      <c r="I759" s="641"/>
      <c r="J759" s="641"/>
      <c r="K759" s="641"/>
      <c r="L759" s="641"/>
      <c r="M759" s="641"/>
      <c r="N759" s="641"/>
      <c r="O759" s="641"/>
      <c r="P759" s="641"/>
      <c r="Q759" s="641"/>
      <c r="R759" s="641"/>
      <c r="S759" s="641"/>
      <c r="T759" s="641"/>
      <c r="U759" s="641"/>
      <c r="V759" s="641"/>
      <c r="W759" s="641"/>
      <c r="X759" s="641"/>
      <c r="Y759" s="641"/>
      <c r="Z759" s="641"/>
      <c r="AA759" s="641"/>
      <c r="AB759" s="641"/>
      <c r="AC759" s="641"/>
      <c r="AD759" s="641"/>
      <c r="AE759" s="641"/>
      <c r="AF759" s="641"/>
      <c r="AG759" s="642"/>
      <c r="AH759" s="642"/>
    </row>
    <row r="760" spans="1:34" ht="15" customHeight="1" x14ac:dyDescent="0.15">
      <c r="A760" s="534" t="s">
        <v>156</v>
      </c>
      <c r="B760" s="641" t="s">
        <v>655</v>
      </c>
      <c r="C760" s="641"/>
      <c r="D760" s="641"/>
      <c r="E760" s="641"/>
      <c r="F760" s="641"/>
      <c r="G760" s="641"/>
      <c r="H760" s="641"/>
      <c r="I760" s="641"/>
      <c r="J760" s="641"/>
      <c r="K760" s="641"/>
      <c r="L760" s="641"/>
      <c r="M760" s="641"/>
      <c r="N760" s="641"/>
      <c r="O760" s="641"/>
      <c r="P760" s="641"/>
      <c r="Q760" s="641"/>
      <c r="R760" s="641"/>
      <c r="S760" s="641"/>
      <c r="T760" s="641"/>
      <c r="U760" s="641"/>
      <c r="V760" s="641"/>
      <c r="W760" s="641"/>
      <c r="X760" s="641"/>
      <c r="Y760" s="641"/>
      <c r="Z760" s="641"/>
      <c r="AA760" s="641"/>
      <c r="AB760" s="641"/>
      <c r="AC760" s="641"/>
      <c r="AD760" s="641"/>
      <c r="AE760" s="641"/>
      <c r="AF760" s="641"/>
      <c r="AG760" s="642"/>
      <c r="AH760" s="642"/>
    </row>
    <row r="761" spans="1:34" ht="15" customHeight="1" x14ac:dyDescent="0.15">
      <c r="A761" s="534"/>
      <c r="B761" s="641"/>
      <c r="C761" s="641"/>
      <c r="D761" s="641"/>
      <c r="E761" s="641"/>
      <c r="F761" s="641"/>
      <c r="G761" s="641"/>
      <c r="H761" s="641"/>
      <c r="I761" s="641"/>
      <c r="J761" s="641"/>
      <c r="K761" s="641"/>
      <c r="L761" s="641"/>
      <c r="M761" s="641"/>
      <c r="N761" s="641"/>
      <c r="O761" s="641"/>
      <c r="P761" s="641"/>
      <c r="Q761" s="641"/>
      <c r="R761" s="641"/>
      <c r="S761" s="641"/>
      <c r="T761" s="641"/>
      <c r="U761" s="641"/>
      <c r="V761" s="641"/>
      <c r="W761" s="641"/>
      <c r="X761" s="641"/>
      <c r="Y761" s="641"/>
      <c r="Z761" s="641"/>
      <c r="AA761" s="641"/>
      <c r="AB761" s="641"/>
      <c r="AC761" s="641"/>
      <c r="AD761" s="641"/>
      <c r="AE761" s="641"/>
      <c r="AF761" s="641"/>
      <c r="AG761" s="642"/>
      <c r="AH761" s="642"/>
    </row>
    <row r="762" spans="1:34" ht="15" customHeight="1" x14ac:dyDescent="0.15">
      <c r="A762" s="534" t="s">
        <v>157</v>
      </c>
      <c r="B762" s="641" t="s">
        <v>656</v>
      </c>
      <c r="C762" s="641"/>
      <c r="D762" s="641"/>
      <c r="E762" s="641"/>
      <c r="F762" s="641"/>
      <c r="G762" s="641"/>
      <c r="H762" s="641"/>
      <c r="I762" s="641"/>
      <c r="J762" s="641"/>
      <c r="K762" s="641"/>
      <c r="L762" s="641"/>
      <c r="M762" s="641"/>
      <c r="N762" s="641"/>
      <c r="O762" s="641"/>
      <c r="P762" s="641"/>
      <c r="Q762" s="641"/>
      <c r="R762" s="641"/>
      <c r="S762" s="641"/>
      <c r="T762" s="641"/>
      <c r="U762" s="641"/>
      <c r="V762" s="641"/>
      <c r="W762" s="641"/>
      <c r="X762" s="641"/>
      <c r="Y762" s="641"/>
      <c r="Z762" s="641"/>
      <c r="AA762" s="641"/>
      <c r="AB762" s="641"/>
      <c r="AC762" s="641"/>
      <c r="AD762" s="641"/>
      <c r="AE762" s="641"/>
      <c r="AF762" s="641"/>
      <c r="AG762" s="642"/>
      <c r="AH762" s="642"/>
    </row>
    <row r="763" spans="1:34" ht="15" customHeight="1" x14ac:dyDescent="0.15">
      <c r="A763" s="534"/>
      <c r="B763" s="641"/>
      <c r="C763" s="641"/>
      <c r="D763" s="641"/>
      <c r="E763" s="641"/>
      <c r="F763" s="641"/>
      <c r="G763" s="641"/>
      <c r="H763" s="641"/>
      <c r="I763" s="641"/>
      <c r="J763" s="641"/>
      <c r="K763" s="641"/>
      <c r="L763" s="641"/>
      <c r="M763" s="641"/>
      <c r="N763" s="641"/>
      <c r="O763" s="641"/>
      <c r="P763" s="641"/>
      <c r="Q763" s="641"/>
      <c r="R763" s="641"/>
      <c r="S763" s="641"/>
      <c r="T763" s="641"/>
      <c r="U763" s="641"/>
      <c r="V763" s="641"/>
      <c r="W763" s="641"/>
      <c r="X763" s="641"/>
      <c r="Y763" s="641"/>
      <c r="Z763" s="641"/>
      <c r="AA763" s="641"/>
      <c r="AB763" s="641"/>
      <c r="AC763" s="641"/>
      <c r="AD763" s="641"/>
      <c r="AE763" s="641"/>
      <c r="AF763" s="641"/>
      <c r="AG763" s="642"/>
      <c r="AH763" s="642"/>
    </row>
    <row r="764" spans="1:34" ht="15" customHeight="1" x14ac:dyDescent="0.15">
      <c r="A764" s="951" t="s">
        <v>192</v>
      </c>
      <c r="B764" s="493" t="s">
        <v>657</v>
      </c>
      <c r="C764" s="475"/>
      <c r="D764" s="475"/>
      <c r="E764" s="475"/>
      <c r="F764" s="475"/>
      <c r="G764" s="475"/>
      <c r="H764" s="475"/>
      <c r="I764" s="475"/>
      <c r="J764" s="475"/>
      <c r="K764" s="475"/>
      <c r="L764" s="475"/>
      <c r="M764" s="475"/>
      <c r="N764" s="475"/>
      <c r="O764" s="475"/>
      <c r="P764" s="475"/>
      <c r="Q764" s="475"/>
      <c r="R764" s="475"/>
      <c r="S764" s="475"/>
      <c r="T764" s="475"/>
      <c r="U764" s="475"/>
      <c r="V764" s="475"/>
      <c r="W764" s="475"/>
      <c r="X764" s="475"/>
      <c r="Y764" s="475"/>
      <c r="Z764" s="475"/>
      <c r="AA764" s="475"/>
      <c r="AB764" s="475"/>
      <c r="AC764" s="475"/>
      <c r="AD764" s="475"/>
      <c r="AE764" s="475"/>
      <c r="AF764" s="475"/>
      <c r="AG764" s="645"/>
      <c r="AH764" s="646"/>
    </row>
    <row r="765" spans="1:34" ht="15" customHeight="1" x14ac:dyDescent="0.15">
      <c r="A765" s="952"/>
      <c r="B765" s="494"/>
      <c r="C765" s="436"/>
      <c r="D765" s="436"/>
      <c r="E765" s="436"/>
      <c r="F765" s="436"/>
      <c r="G765" s="436"/>
      <c r="H765" s="436"/>
      <c r="I765" s="436"/>
      <c r="J765" s="436"/>
      <c r="K765" s="436"/>
      <c r="L765" s="436"/>
      <c r="M765" s="436"/>
      <c r="N765" s="436"/>
      <c r="O765" s="436"/>
      <c r="P765" s="436"/>
      <c r="Q765" s="436"/>
      <c r="R765" s="436"/>
      <c r="S765" s="436"/>
      <c r="T765" s="436"/>
      <c r="U765" s="436"/>
      <c r="V765" s="436"/>
      <c r="W765" s="436"/>
      <c r="X765" s="436"/>
      <c r="Y765" s="436"/>
      <c r="Z765" s="436"/>
      <c r="AA765" s="436"/>
      <c r="AB765" s="436"/>
      <c r="AC765" s="436"/>
      <c r="AD765" s="436"/>
      <c r="AE765" s="436"/>
      <c r="AF765" s="436"/>
      <c r="AG765" s="647"/>
      <c r="AH765" s="648"/>
    </row>
    <row r="766" spans="1:34" ht="15" customHeight="1" x14ac:dyDescent="0.15">
      <c r="A766" s="952"/>
      <c r="B766" s="493" t="s">
        <v>882</v>
      </c>
      <c r="C766" s="475"/>
      <c r="D766" s="475"/>
      <c r="E766" s="475"/>
      <c r="F766" s="475"/>
      <c r="G766" s="475"/>
      <c r="H766" s="475"/>
      <c r="I766" s="475"/>
      <c r="J766" s="475"/>
      <c r="K766" s="475"/>
      <c r="L766" s="475"/>
      <c r="M766" s="475"/>
      <c r="N766" s="475"/>
      <c r="O766" s="475"/>
      <c r="P766" s="475"/>
      <c r="Q766" s="475"/>
      <c r="R766" s="475"/>
      <c r="S766" s="475"/>
      <c r="T766" s="475"/>
      <c r="U766" s="475"/>
      <c r="V766" s="475"/>
      <c r="W766" s="475"/>
      <c r="X766" s="475"/>
      <c r="Y766" s="475"/>
      <c r="Z766" s="475"/>
      <c r="AA766" s="475"/>
      <c r="AB766" s="475"/>
      <c r="AC766" s="475"/>
      <c r="AD766" s="476"/>
      <c r="AE766" s="498"/>
      <c r="AF766" s="499"/>
      <c r="AG766" s="647"/>
      <c r="AH766" s="648"/>
    </row>
    <row r="767" spans="1:34" ht="15" customHeight="1" x14ac:dyDescent="0.15">
      <c r="A767" s="952"/>
      <c r="B767" s="494"/>
      <c r="C767" s="436"/>
      <c r="D767" s="436"/>
      <c r="E767" s="436"/>
      <c r="F767" s="436"/>
      <c r="G767" s="436"/>
      <c r="H767" s="436"/>
      <c r="I767" s="436"/>
      <c r="J767" s="436"/>
      <c r="K767" s="436"/>
      <c r="L767" s="436"/>
      <c r="M767" s="436"/>
      <c r="N767" s="436"/>
      <c r="O767" s="436"/>
      <c r="P767" s="436"/>
      <c r="Q767" s="436"/>
      <c r="R767" s="436"/>
      <c r="S767" s="436"/>
      <c r="T767" s="436"/>
      <c r="U767" s="436"/>
      <c r="V767" s="436"/>
      <c r="W767" s="436"/>
      <c r="X767" s="436"/>
      <c r="Y767" s="436"/>
      <c r="Z767" s="436"/>
      <c r="AA767" s="436"/>
      <c r="AB767" s="436"/>
      <c r="AC767" s="436"/>
      <c r="AD767" s="437"/>
      <c r="AE767" s="500"/>
      <c r="AF767" s="501"/>
      <c r="AG767" s="647"/>
      <c r="AH767" s="648"/>
    </row>
    <row r="768" spans="1:34" ht="15" customHeight="1" x14ac:dyDescent="0.15">
      <c r="A768" s="952"/>
      <c r="B768" s="493" t="s">
        <v>874</v>
      </c>
      <c r="C768" s="475"/>
      <c r="D768" s="475"/>
      <c r="E768" s="475"/>
      <c r="F768" s="475"/>
      <c r="G768" s="475"/>
      <c r="H768" s="475"/>
      <c r="I768" s="475"/>
      <c r="J768" s="475"/>
      <c r="K768" s="475"/>
      <c r="L768" s="475"/>
      <c r="M768" s="475"/>
      <c r="N768" s="475"/>
      <c r="O768" s="475"/>
      <c r="P768" s="475"/>
      <c r="Q768" s="475"/>
      <c r="R768" s="475"/>
      <c r="S768" s="475"/>
      <c r="T768" s="475"/>
      <c r="U768" s="475"/>
      <c r="V768" s="475"/>
      <c r="W768" s="475"/>
      <c r="X768" s="475"/>
      <c r="Y768" s="475"/>
      <c r="Z768" s="475"/>
      <c r="AA768" s="475"/>
      <c r="AB768" s="475"/>
      <c r="AC768" s="475"/>
      <c r="AD768" s="476"/>
      <c r="AE768" s="498"/>
      <c r="AF768" s="499"/>
      <c r="AG768" s="647"/>
      <c r="AH768" s="648"/>
    </row>
    <row r="769" spans="1:34" ht="15" customHeight="1" x14ac:dyDescent="0.15">
      <c r="A769" s="952"/>
      <c r="B769" s="494"/>
      <c r="C769" s="436"/>
      <c r="D769" s="436"/>
      <c r="E769" s="436"/>
      <c r="F769" s="436"/>
      <c r="G769" s="436"/>
      <c r="H769" s="436"/>
      <c r="I769" s="436"/>
      <c r="J769" s="436"/>
      <c r="K769" s="436"/>
      <c r="L769" s="436"/>
      <c r="M769" s="436"/>
      <c r="N769" s="436"/>
      <c r="O769" s="436"/>
      <c r="P769" s="436"/>
      <c r="Q769" s="436"/>
      <c r="R769" s="436"/>
      <c r="S769" s="436"/>
      <c r="T769" s="436"/>
      <c r="U769" s="436"/>
      <c r="V769" s="436"/>
      <c r="W769" s="436"/>
      <c r="X769" s="436"/>
      <c r="Y769" s="436"/>
      <c r="Z769" s="436"/>
      <c r="AA769" s="436"/>
      <c r="AB769" s="436"/>
      <c r="AC769" s="436"/>
      <c r="AD769" s="437"/>
      <c r="AE769" s="500"/>
      <c r="AF769" s="501"/>
      <c r="AG769" s="647"/>
      <c r="AH769" s="648"/>
    </row>
    <row r="770" spans="1:34" ht="15" customHeight="1" x14ac:dyDescent="0.15">
      <c r="A770" s="952"/>
      <c r="B770" s="493" t="s">
        <v>872</v>
      </c>
      <c r="C770" s="475"/>
      <c r="D770" s="475"/>
      <c r="E770" s="475"/>
      <c r="F770" s="475"/>
      <c r="G770" s="475"/>
      <c r="H770" s="475"/>
      <c r="I770" s="475"/>
      <c r="J770" s="475"/>
      <c r="K770" s="475"/>
      <c r="L770" s="475"/>
      <c r="M770" s="475"/>
      <c r="N770" s="475"/>
      <c r="O770" s="475"/>
      <c r="P770" s="475"/>
      <c r="Q770" s="475"/>
      <c r="R770" s="475"/>
      <c r="S770" s="475"/>
      <c r="T770" s="475"/>
      <c r="U770" s="475"/>
      <c r="V770" s="475"/>
      <c r="W770" s="475"/>
      <c r="X770" s="475"/>
      <c r="Y770" s="475"/>
      <c r="Z770" s="475"/>
      <c r="AA770" s="475"/>
      <c r="AB770" s="475"/>
      <c r="AC770" s="475"/>
      <c r="AD770" s="476"/>
      <c r="AE770" s="498"/>
      <c r="AF770" s="499"/>
      <c r="AG770" s="647"/>
      <c r="AH770" s="648"/>
    </row>
    <row r="771" spans="1:34" ht="15" customHeight="1" x14ac:dyDescent="0.15">
      <c r="A771" s="952"/>
      <c r="B771" s="517"/>
      <c r="C771" s="477"/>
      <c r="D771" s="477"/>
      <c r="E771" s="477"/>
      <c r="F771" s="477"/>
      <c r="G771" s="477"/>
      <c r="H771" s="477"/>
      <c r="I771" s="477"/>
      <c r="J771" s="477"/>
      <c r="K771" s="477"/>
      <c r="L771" s="477"/>
      <c r="M771" s="477"/>
      <c r="N771" s="477"/>
      <c r="O771" s="477"/>
      <c r="P771" s="477"/>
      <c r="Q771" s="477"/>
      <c r="R771" s="477"/>
      <c r="S771" s="477"/>
      <c r="T771" s="477"/>
      <c r="U771" s="477"/>
      <c r="V771" s="477"/>
      <c r="W771" s="477"/>
      <c r="X771" s="477"/>
      <c r="Y771" s="477"/>
      <c r="Z771" s="477"/>
      <c r="AA771" s="477"/>
      <c r="AB771" s="477"/>
      <c r="AC771" s="477"/>
      <c r="AD771" s="478"/>
      <c r="AE771" s="626"/>
      <c r="AF771" s="627"/>
      <c r="AG771" s="647"/>
      <c r="AH771" s="648"/>
    </row>
    <row r="772" spans="1:34" ht="15" customHeight="1" x14ac:dyDescent="0.15">
      <c r="A772" s="952"/>
      <c r="B772" s="494"/>
      <c r="C772" s="436"/>
      <c r="D772" s="436"/>
      <c r="E772" s="436"/>
      <c r="F772" s="436"/>
      <c r="G772" s="436"/>
      <c r="H772" s="436"/>
      <c r="I772" s="436"/>
      <c r="J772" s="436"/>
      <c r="K772" s="436"/>
      <c r="L772" s="436"/>
      <c r="M772" s="436"/>
      <c r="N772" s="436"/>
      <c r="O772" s="436"/>
      <c r="P772" s="436"/>
      <c r="Q772" s="436"/>
      <c r="R772" s="436"/>
      <c r="S772" s="436"/>
      <c r="T772" s="436"/>
      <c r="U772" s="436"/>
      <c r="V772" s="436"/>
      <c r="W772" s="436"/>
      <c r="X772" s="436"/>
      <c r="Y772" s="436"/>
      <c r="Z772" s="436"/>
      <c r="AA772" s="436"/>
      <c r="AB772" s="436"/>
      <c r="AC772" s="436"/>
      <c r="AD772" s="437"/>
      <c r="AE772" s="500"/>
      <c r="AF772" s="501"/>
      <c r="AG772" s="649"/>
      <c r="AH772" s="650"/>
    </row>
    <row r="773" spans="1:34" ht="15" customHeight="1" x14ac:dyDescent="0.15">
      <c r="A773" s="534" t="s">
        <v>199</v>
      </c>
      <c r="B773" s="641" t="s">
        <v>987</v>
      </c>
      <c r="C773" s="641"/>
      <c r="D773" s="641"/>
      <c r="E773" s="641"/>
      <c r="F773" s="641"/>
      <c r="G773" s="641"/>
      <c r="H773" s="641"/>
      <c r="I773" s="641"/>
      <c r="J773" s="641"/>
      <c r="K773" s="641"/>
      <c r="L773" s="641"/>
      <c r="M773" s="641"/>
      <c r="N773" s="641"/>
      <c r="O773" s="641"/>
      <c r="P773" s="641"/>
      <c r="Q773" s="641"/>
      <c r="R773" s="641"/>
      <c r="S773" s="641"/>
      <c r="T773" s="641"/>
      <c r="U773" s="641"/>
      <c r="V773" s="641"/>
      <c r="W773" s="641"/>
      <c r="X773" s="641"/>
      <c r="Y773" s="641"/>
      <c r="Z773" s="641"/>
      <c r="AA773" s="641"/>
      <c r="AB773" s="641"/>
      <c r="AC773" s="641"/>
      <c r="AD773" s="641"/>
      <c r="AE773" s="641"/>
      <c r="AF773" s="641"/>
      <c r="AG773" s="656"/>
      <c r="AH773" s="656"/>
    </row>
    <row r="774" spans="1:34" ht="15.75" customHeight="1" x14ac:dyDescent="0.15">
      <c r="A774" s="534"/>
      <c r="B774" s="641"/>
      <c r="C774" s="641"/>
      <c r="D774" s="641"/>
      <c r="E774" s="641"/>
      <c r="F774" s="641"/>
      <c r="G774" s="641"/>
      <c r="H774" s="641"/>
      <c r="I774" s="641"/>
      <c r="J774" s="641"/>
      <c r="K774" s="641"/>
      <c r="L774" s="641"/>
      <c r="M774" s="641"/>
      <c r="N774" s="641"/>
      <c r="O774" s="641"/>
      <c r="P774" s="641"/>
      <c r="Q774" s="641"/>
      <c r="R774" s="641"/>
      <c r="S774" s="641"/>
      <c r="T774" s="641"/>
      <c r="U774" s="641"/>
      <c r="V774" s="641"/>
      <c r="W774" s="641"/>
      <c r="X774" s="641"/>
      <c r="Y774" s="641"/>
      <c r="Z774" s="641"/>
      <c r="AA774" s="641"/>
      <c r="AB774" s="641"/>
      <c r="AC774" s="641"/>
      <c r="AD774" s="641"/>
      <c r="AE774" s="641"/>
      <c r="AF774" s="641"/>
      <c r="AG774" s="656"/>
      <c r="AH774" s="656"/>
    </row>
    <row r="775" spans="1:34" ht="15" customHeight="1" x14ac:dyDescent="0.15">
      <c r="A775" s="534" t="s">
        <v>200</v>
      </c>
      <c r="B775" s="641" t="s">
        <v>988</v>
      </c>
      <c r="C775" s="641"/>
      <c r="D775" s="641"/>
      <c r="E775" s="641"/>
      <c r="F775" s="641"/>
      <c r="G775" s="641"/>
      <c r="H775" s="641"/>
      <c r="I775" s="641"/>
      <c r="J775" s="641"/>
      <c r="K775" s="641"/>
      <c r="L775" s="641"/>
      <c r="M775" s="641"/>
      <c r="N775" s="641"/>
      <c r="O775" s="641"/>
      <c r="P775" s="641"/>
      <c r="Q775" s="641"/>
      <c r="R775" s="641"/>
      <c r="S775" s="641"/>
      <c r="T775" s="641"/>
      <c r="U775" s="641"/>
      <c r="V775" s="641"/>
      <c r="W775" s="641"/>
      <c r="X775" s="641"/>
      <c r="Y775" s="641"/>
      <c r="Z775" s="641"/>
      <c r="AA775" s="641"/>
      <c r="AB775" s="641"/>
      <c r="AC775" s="641"/>
      <c r="AD775" s="641"/>
      <c r="AE775" s="641"/>
      <c r="AF775" s="641"/>
      <c r="AG775" s="656"/>
      <c r="AH775" s="656"/>
    </row>
    <row r="776" spans="1:34" ht="18" customHeight="1" x14ac:dyDescent="0.15">
      <c r="A776" s="534"/>
      <c r="B776" s="641"/>
      <c r="C776" s="641"/>
      <c r="D776" s="641"/>
      <c r="E776" s="641"/>
      <c r="F776" s="641"/>
      <c r="G776" s="641"/>
      <c r="H776" s="641"/>
      <c r="I776" s="641"/>
      <c r="J776" s="641"/>
      <c r="K776" s="641"/>
      <c r="L776" s="641"/>
      <c r="M776" s="641"/>
      <c r="N776" s="641"/>
      <c r="O776" s="641"/>
      <c r="P776" s="641"/>
      <c r="Q776" s="641"/>
      <c r="R776" s="641"/>
      <c r="S776" s="641"/>
      <c r="T776" s="641"/>
      <c r="U776" s="641"/>
      <c r="V776" s="641"/>
      <c r="W776" s="641"/>
      <c r="X776" s="641"/>
      <c r="Y776" s="641"/>
      <c r="Z776" s="641"/>
      <c r="AA776" s="641"/>
      <c r="AB776" s="641"/>
      <c r="AC776" s="641"/>
      <c r="AD776" s="641"/>
      <c r="AE776" s="641"/>
      <c r="AF776" s="641"/>
      <c r="AG776" s="656"/>
      <c r="AH776" s="656"/>
    </row>
    <row r="777" spans="1:34" s="18" customFormat="1" ht="15" customHeight="1" x14ac:dyDescent="0.15">
      <c r="A777" s="672" t="s">
        <v>381</v>
      </c>
      <c r="B777" s="672"/>
      <c r="C777" s="672"/>
      <c r="D777" s="672"/>
      <c r="E777" s="672"/>
      <c r="F777" s="672"/>
      <c r="G777" s="672"/>
      <c r="H777" s="672"/>
      <c r="I777" s="672"/>
      <c r="J777" s="672"/>
      <c r="K777" s="672"/>
      <c r="L777" s="672"/>
      <c r="M777" s="672"/>
      <c r="N777" s="672"/>
      <c r="O777" s="672"/>
      <c r="P777" s="672"/>
      <c r="Q777" s="672"/>
      <c r="R777" s="672"/>
      <c r="S777" s="672"/>
      <c r="T777" s="672"/>
      <c r="U777" s="672"/>
      <c r="V777" s="672"/>
      <c r="W777" s="672"/>
      <c r="X777" s="672"/>
      <c r="Y777" s="672"/>
      <c r="Z777" s="672"/>
      <c r="AA777" s="672"/>
      <c r="AB777" s="672"/>
      <c r="AC777" s="672"/>
      <c r="AD777" s="672"/>
      <c r="AE777" s="672"/>
      <c r="AF777" s="672"/>
      <c r="AG777" s="672"/>
      <c r="AH777" s="672"/>
    </row>
    <row r="778" spans="1:34" ht="13.5" x14ac:dyDescent="0.15">
      <c r="A778" s="95"/>
      <c r="B778" s="165"/>
      <c r="C778" s="165"/>
      <c r="D778" s="165"/>
      <c r="E778" s="165"/>
      <c r="F778" s="165"/>
      <c r="G778" s="165"/>
      <c r="H778" s="165"/>
      <c r="I778" s="165"/>
      <c r="J778" s="165"/>
      <c r="K778" s="165"/>
      <c r="L778" s="165"/>
      <c r="M778" s="165"/>
      <c r="N778" s="165"/>
      <c r="O778" s="165"/>
      <c r="P778" s="165"/>
      <c r="Q778" s="165"/>
      <c r="R778" s="165"/>
      <c r="S778" s="165"/>
      <c r="T778" s="165"/>
      <c r="U778" s="165"/>
      <c r="V778" s="165"/>
      <c r="W778" s="165"/>
      <c r="X778" s="165"/>
      <c r="Y778" s="165"/>
      <c r="Z778" s="165"/>
      <c r="AA778" s="165"/>
      <c r="AB778" s="165"/>
      <c r="AC778" s="165"/>
      <c r="AD778" s="165"/>
      <c r="AE778" s="165"/>
      <c r="AF778" s="165"/>
      <c r="AG778" s="90"/>
      <c r="AH778" s="90"/>
    </row>
    <row r="779" spans="1:34" s="18" customFormat="1" ht="15" customHeight="1" x14ac:dyDescent="0.15">
      <c r="A779" s="1" t="s">
        <v>390</v>
      </c>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5" customHeight="1" x14ac:dyDescent="0.15">
      <c r="A780" s="534" t="s">
        <v>12</v>
      </c>
      <c r="B780" s="641" t="s">
        <v>391</v>
      </c>
      <c r="C780" s="641"/>
      <c r="D780" s="641"/>
      <c r="E780" s="641"/>
      <c r="F780" s="641"/>
      <c r="G780" s="641"/>
      <c r="H780" s="641"/>
      <c r="I780" s="641"/>
      <c r="J780" s="641"/>
      <c r="K780" s="641"/>
      <c r="L780" s="641"/>
      <c r="M780" s="641"/>
      <c r="N780" s="641"/>
      <c r="O780" s="641"/>
      <c r="P780" s="641"/>
      <c r="Q780" s="641"/>
      <c r="R780" s="641"/>
      <c r="S780" s="641"/>
      <c r="T780" s="641"/>
      <c r="U780" s="641"/>
      <c r="V780" s="641"/>
      <c r="W780" s="641"/>
      <c r="X780" s="641"/>
      <c r="Y780" s="641"/>
      <c r="Z780" s="641"/>
      <c r="AA780" s="641"/>
      <c r="AB780" s="641"/>
      <c r="AC780" s="641"/>
      <c r="AD780" s="641"/>
      <c r="AE780" s="641"/>
      <c r="AF780" s="641"/>
      <c r="AG780" s="642"/>
      <c r="AH780" s="642"/>
    </row>
    <row r="781" spans="1:34" ht="15" customHeight="1" x14ac:dyDescent="0.15">
      <c r="A781" s="534"/>
      <c r="B781" s="641"/>
      <c r="C781" s="641"/>
      <c r="D781" s="641"/>
      <c r="E781" s="641"/>
      <c r="F781" s="641"/>
      <c r="G781" s="641"/>
      <c r="H781" s="641"/>
      <c r="I781" s="641"/>
      <c r="J781" s="641"/>
      <c r="K781" s="641"/>
      <c r="L781" s="641"/>
      <c r="M781" s="641"/>
      <c r="N781" s="641"/>
      <c r="O781" s="641"/>
      <c r="P781" s="641"/>
      <c r="Q781" s="641"/>
      <c r="R781" s="641"/>
      <c r="S781" s="641"/>
      <c r="T781" s="641"/>
      <c r="U781" s="641"/>
      <c r="V781" s="641"/>
      <c r="W781" s="641"/>
      <c r="X781" s="641"/>
      <c r="Y781" s="641"/>
      <c r="Z781" s="641"/>
      <c r="AA781" s="641"/>
      <c r="AB781" s="641"/>
      <c r="AC781" s="641"/>
      <c r="AD781" s="641"/>
      <c r="AE781" s="641"/>
      <c r="AF781" s="641"/>
      <c r="AG781" s="642"/>
      <c r="AH781" s="642"/>
    </row>
    <row r="782" spans="1:34" ht="15" customHeight="1" x14ac:dyDescent="0.15">
      <c r="A782" s="534" t="s">
        <v>13</v>
      </c>
      <c r="B782" s="641" t="s">
        <v>191</v>
      </c>
      <c r="C782" s="641"/>
      <c r="D782" s="641"/>
      <c r="E782" s="641"/>
      <c r="F782" s="641"/>
      <c r="G782" s="641"/>
      <c r="H782" s="641"/>
      <c r="I782" s="641"/>
      <c r="J782" s="641"/>
      <c r="K782" s="641"/>
      <c r="L782" s="641"/>
      <c r="M782" s="641"/>
      <c r="N782" s="641"/>
      <c r="O782" s="641"/>
      <c r="P782" s="641"/>
      <c r="Q782" s="641"/>
      <c r="R782" s="641"/>
      <c r="S782" s="641"/>
      <c r="T782" s="641"/>
      <c r="U782" s="641"/>
      <c r="V782" s="641"/>
      <c r="W782" s="641"/>
      <c r="X782" s="641"/>
      <c r="Y782" s="641"/>
      <c r="Z782" s="641"/>
      <c r="AA782" s="641"/>
      <c r="AB782" s="641"/>
      <c r="AC782" s="641"/>
      <c r="AD782" s="641"/>
      <c r="AE782" s="641"/>
      <c r="AF782" s="641"/>
      <c r="AG782" s="642"/>
      <c r="AH782" s="642"/>
    </row>
    <row r="783" spans="1:34" ht="15" customHeight="1" x14ac:dyDescent="0.15">
      <c r="A783" s="534"/>
      <c r="B783" s="641"/>
      <c r="C783" s="641"/>
      <c r="D783" s="641"/>
      <c r="E783" s="641"/>
      <c r="F783" s="641"/>
      <c r="G783" s="641"/>
      <c r="H783" s="641"/>
      <c r="I783" s="641"/>
      <c r="J783" s="641"/>
      <c r="K783" s="641"/>
      <c r="L783" s="641"/>
      <c r="M783" s="641"/>
      <c r="N783" s="641"/>
      <c r="O783" s="641"/>
      <c r="P783" s="641"/>
      <c r="Q783" s="641"/>
      <c r="R783" s="641"/>
      <c r="S783" s="641"/>
      <c r="T783" s="641"/>
      <c r="U783" s="641"/>
      <c r="V783" s="641"/>
      <c r="W783" s="641"/>
      <c r="X783" s="641"/>
      <c r="Y783" s="641"/>
      <c r="Z783" s="641"/>
      <c r="AA783" s="641"/>
      <c r="AB783" s="641"/>
      <c r="AC783" s="641"/>
      <c r="AD783" s="641"/>
      <c r="AE783" s="641"/>
      <c r="AF783" s="641"/>
      <c r="AG783" s="642"/>
      <c r="AH783" s="642"/>
    </row>
    <row r="784" spans="1:34" ht="15" customHeight="1" x14ac:dyDescent="0.15">
      <c r="A784" s="534"/>
      <c r="B784" s="641"/>
      <c r="C784" s="641"/>
      <c r="D784" s="641"/>
      <c r="E784" s="641"/>
      <c r="F784" s="641"/>
      <c r="G784" s="641"/>
      <c r="H784" s="641"/>
      <c r="I784" s="641"/>
      <c r="J784" s="641"/>
      <c r="K784" s="641"/>
      <c r="L784" s="641"/>
      <c r="M784" s="641"/>
      <c r="N784" s="641"/>
      <c r="O784" s="641"/>
      <c r="P784" s="641"/>
      <c r="Q784" s="641"/>
      <c r="R784" s="641"/>
      <c r="S784" s="641"/>
      <c r="T784" s="641"/>
      <c r="U784" s="641"/>
      <c r="V784" s="641"/>
      <c r="W784" s="641"/>
      <c r="X784" s="641"/>
      <c r="Y784" s="641"/>
      <c r="Z784" s="641"/>
      <c r="AA784" s="641"/>
      <c r="AB784" s="641"/>
      <c r="AC784" s="641"/>
      <c r="AD784" s="641"/>
      <c r="AE784" s="641"/>
      <c r="AF784" s="641"/>
      <c r="AG784" s="642"/>
      <c r="AH784" s="642"/>
    </row>
    <row r="785" spans="1:34" ht="15" customHeight="1" x14ac:dyDescent="0.15">
      <c r="A785" s="534"/>
      <c r="B785" s="641"/>
      <c r="C785" s="641"/>
      <c r="D785" s="641"/>
      <c r="E785" s="641"/>
      <c r="F785" s="641"/>
      <c r="G785" s="641"/>
      <c r="H785" s="641"/>
      <c r="I785" s="641"/>
      <c r="J785" s="641"/>
      <c r="K785" s="641"/>
      <c r="L785" s="641"/>
      <c r="M785" s="641"/>
      <c r="N785" s="641"/>
      <c r="O785" s="641"/>
      <c r="P785" s="641"/>
      <c r="Q785" s="641"/>
      <c r="R785" s="641"/>
      <c r="S785" s="641"/>
      <c r="T785" s="641"/>
      <c r="U785" s="641"/>
      <c r="V785" s="641"/>
      <c r="W785" s="641"/>
      <c r="X785" s="641"/>
      <c r="Y785" s="641"/>
      <c r="Z785" s="641"/>
      <c r="AA785" s="641"/>
      <c r="AB785" s="641"/>
      <c r="AC785" s="641"/>
      <c r="AD785" s="641"/>
      <c r="AE785" s="641"/>
      <c r="AF785" s="641"/>
      <c r="AG785" s="642"/>
      <c r="AH785" s="642"/>
    </row>
    <row r="786" spans="1:34" ht="18" customHeight="1" x14ac:dyDescent="0.15">
      <c r="A786" s="534"/>
      <c r="B786" s="641"/>
      <c r="C786" s="641"/>
      <c r="D786" s="641"/>
      <c r="E786" s="641"/>
      <c r="F786" s="641"/>
      <c r="G786" s="641"/>
      <c r="H786" s="641"/>
      <c r="I786" s="641"/>
      <c r="J786" s="641"/>
      <c r="K786" s="641"/>
      <c r="L786" s="641"/>
      <c r="M786" s="641"/>
      <c r="N786" s="641"/>
      <c r="O786" s="641"/>
      <c r="P786" s="641"/>
      <c r="Q786" s="641"/>
      <c r="R786" s="641"/>
      <c r="S786" s="641"/>
      <c r="T786" s="641"/>
      <c r="U786" s="641"/>
      <c r="V786" s="641"/>
      <c r="W786" s="641"/>
      <c r="X786" s="641"/>
      <c r="Y786" s="641"/>
      <c r="Z786" s="641"/>
      <c r="AA786" s="641"/>
      <c r="AB786" s="641"/>
      <c r="AC786" s="641"/>
      <c r="AD786" s="641"/>
      <c r="AE786" s="641"/>
      <c r="AF786" s="641"/>
      <c r="AG786" s="642"/>
      <c r="AH786" s="642"/>
    </row>
    <row r="787" spans="1:34" ht="15" customHeight="1" x14ac:dyDescent="0.15">
      <c r="A787" s="498" t="s">
        <v>382</v>
      </c>
      <c r="B787" s="499"/>
      <c r="C787" s="499"/>
      <c r="D787" s="503"/>
      <c r="E787" s="577" t="s">
        <v>658</v>
      </c>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9"/>
      <c r="AG787" s="457"/>
      <c r="AH787" s="495"/>
    </row>
    <row r="788" spans="1:34" ht="15" customHeight="1" x14ac:dyDescent="0.15">
      <c r="A788" s="626"/>
      <c r="B788" s="627"/>
      <c r="C788" s="627"/>
      <c r="D788" s="628"/>
      <c r="E788" s="580"/>
      <c r="F788" s="581"/>
      <c r="G788" s="581"/>
      <c r="H788" s="581"/>
      <c r="I788" s="581"/>
      <c r="J788" s="581"/>
      <c r="K788" s="581"/>
      <c r="L788" s="581"/>
      <c r="M788" s="581"/>
      <c r="N788" s="581"/>
      <c r="O788" s="581"/>
      <c r="P788" s="581"/>
      <c r="Q788" s="581"/>
      <c r="R788" s="581"/>
      <c r="S788" s="581"/>
      <c r="T788" s="581"/>
      <c r="U788" s="581"/>
      <c r="V788" s="581"/>
      <c r="W788" s="581"/>
      <c r="X788" s="581"/>
      <c r="Y788" s="581"/>
      <c r="Z788" s="581"/>
      <c r="AA788" s="581"/>
      <c r="AB788" s="581"/>
      <c r="AC788" s="581"/>
      <c r="AD788" s="581"/>
      <c r="AE788" s="581"/>
      <c r="AF788" s="582"/>
      <c r="AG788" s="496"/>
      <c r="AH788" s="497"/>
    </row>
    <row r="789" spans="1:34" ht="15" customHeight="1" x14ac:dyDescent="0.15">
      <c r="A789" s="498" t="s">
        <v>383</v>
      </c>
      <c r="B789" s="499"/>
      <c r="C789" s="499"/>
      <c r="D789" s="503"/>
      <c r="E789" s="577" t="s">
        <v>659</v>
      </c>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9"/>
      <c r="AG789" s="457"/>
      <c r="AH789" s="495"/>
    </row>
    <row r="790" spans="1:34" ht="15" customHeight="1" x14ac:dyDescent="0.15">
      <c r="A790" s="626"/>
      <c r="B790" s="627"/>
      <c r="C790" s="627"/>
      <c r="D790" s="628"/>
      <c r="E790" s="580"/>
      <c r="F790" s="581"/>
      <c r="G790" s="581"/>
      <c r="H790" s="581"/>
      <c r="I790" s="581"/>
      <c r="J790" s="581"/>
      <c r="K790" s="581"/>
      <c r="L790" s="581"/>
      <c r="M790" s="581"/>
      <c r="N790" s="581"/>
      <c r="O790" s="581"/>
      <c r="P790" s="581"/>
      <c r="Q790" s="581"/>
      <c r="R790" s="581"/>
      <c r="S790" s="581"/>
      <c r="T790" s="581"/>
      <c r="U790" s="581"/>
      <c r="V790" s="581"/>
      <c r="W790" s="581"/>
      <c r="X790" s="581"/>
      <c r="Y790" s="581"/>
      <c r="Z790" s="581"/>
      <c r="AA790" s="581"/>
      <c r="AB790" s="581"/>
      <c r="AC790" s="581"/>
      <c r="AD790" s="581"/>
      <c r="AE790" s="581"/>
      <c r="AF790" s="582"/>
      <c r="AG790" s="496"/>
      <c r="AH790" s="497"/>
    </row>
    <row r="791" spans="1:34" s="72" customFormat="1" ht="15" customHeight="1" x14ac:dyDescent="0.15">
      <c r="A791" s="498" t="s">
        <v>384</v>
      </c>
      <c r="B791" s="499"/>
      <c r="C791" s="499"/>
      <c r="D791" s="503"/>
      <c r="E791" s="577" t="s">
        <v>660</v>
      </c>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9"/>
      <c r="AG791" s="457"/>
      <c r="AH791" s="495"/>
    </row>
    <row r="792" spans="1:34" ht="15" customHeight="1" x14ac:dyDescent="0.15">
      <c r="A792" s="626"/>
      <c r="B792" s="627"/>
      <c r="C792" s="627"/>
      <c r="D792" s="628"/>
      <c r="E792" s="583"/>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5"/>
      <c r="AG792" s="496"/>
      <c r="AH792" s="497"/>
    </row>
    <row r="793" spans="1:34" ht="15" customHeight="1" x14ac:dyDescent="0.15">
      <c r="A793" s="498" t="s">
        <v>385</v>
      </c>
      <c r="B793" s="499"/>
      <c r="C793" s="499"/>
      <c r="D793" s="503"/>
      <c r="E793" s="577" t="s">
        <v>661</v>
      </c>
      <c r="F793" s="578"/>
      <c r="G793" s="578"/>
      <c r="H793" s="578"/>
      <c r="I793" s="578"/>
      <c r="J793" s="578"/>
      <c r="K793" s="578"/>
      <c r="L793" s="578"/>
      <c r="M793" s="578"/>
      <c r="N793" s="578"/>
      <c r="O793" s="578"/>
      <c r="P793" s="578"/>
      <c r="Q793" s="578"/>
      <c r="R793" s="578"/>
      <c r="S793" s="578"/>
      <c r="T793" s="578"/>
      <c r="U793" s="578"/>
      <c r="V793" s="578"/>
      <c r="W793" s="578"/>
      <c r="X793" s="578"/>
      <c r="Y793" s="578"/>
      <c r="Z793" s="578"/>
      <c r="AA793" s="578"/>
      <c r="AB793" s="578"/>
      <c r="AC793" s="578"/>
      <c r="AD793" s="578"/>
      <c r="AE793" s="578"/>
      <c r="AF793" s="579"/>
      <c r="AG793" s="457"/>
      <c r="AH793" s="495"/>
    </row>
    <row r="794" spans="1:34" ht="15" customHeight="1" x14ac:dyDescent="0.15">
      <c r="A794" s="626"/>
      <c r="B794" s="627"/>
      <c r="C794" s="627"/>
      <c r="D794" s="628"/>
      <c r="E794" s="583"/>
      <c r="F794" s="584"/>
      <c r="G794" s="584"/>
      <c r="H794" s="584"/>
      <c r="I794" s="584"/>
      <c r="J794" s="584"/>
      <c r="K794" s="584"/>
      <c r="L794" s="584"/>
      <c r="M794" s="584"/>
      <c r="N794" s="584"/>
      <c r="O794" s="584"/>
      <c r="P794" s="584"/>
      <c r="Q794" s="584"/>
      <c r="R794" s="584"/>
      <c r="S794" s="584"/>
      <c r="T794" s="584"/>
      <c r="U794" s="584"/>
      <c r="V794" s="584"/>
      <c r="W794" s="584"/>
      <c r="X794" s="584"/>
      <c r="Y794" s="584"/>
      <c r="Z794" s="584"/>
      <c r="AA794" s="584"/>
      <c r="AB794" s="584"/>
      <c r="AC794" s="584"/>
      <c r="AD794" s="584"/>
      <c r="AE794" s="584"/>
      <c r="AF794" s="585"/>
      <c r="AG794" s="496"/>
      <c r="AH794" s="497"/>
    </row>
    <row r="795" spans="1:34" ht="15" customHeight="1" x14ac:dyDescent="0.15">
      <c r="A795" s="498" t="s">
        <v>386</v>
      </c>
      <c r="B795" s="499"/>
      <c r="C795" s="499"/>
      <c r="D795" s="503"/>
      <c r="E795" s="577" t="s">
        <v>662</v>
      </c>
      <c r="F795" s="578"/>
      <c r="G795" s="578"/>
      <c r="H795" s="578"/>
      <c r="I795" s="578"/>
      <c r="J795" s="578"/>
      <c r="K795" s="578"/>
      <c r="L795" s="578"/>
      <c r="M795" s="578"/>
      <c r="N795" s="578"/>
      <c r="O795" s="578"/>
      <c r="P795" s="578"/>
      <c r="Q795" s="578"/>
      <c r="R795" s="578"/>
      <c r="S795" s="578"/>
      <c r="T795" s="578"/>
      <c r="U795" s="578"/>
      <c r="V795" s="578"/>
      <c r="W795" s="578"/>
      <c r="X795" s="578"/>
      <c r="Y795" s="578"/>
      <c r="Z795" s="578"/>
      <c r="AA795" s="578"/>
      <c r="AB795" s="578"/>
      <c r="AC795" s="578"/>
      <c r="AD795" s="578"/>
      <c r="AE795" s="578"/>
      <c r="AF795" s="579"/>
      <c r="AG795" s="457"/>
      <c r="AH795" s="495"/>
    </row>
    <row r="796" spans="1:34" ht="15" customHeight="1" x14ac:dyDescent="0.15">
      <c r="A796" s="626"/>
      <c r="B796" s="627"/>
      <c r="C796" s="627"/>
      <c r="D796" s="628"/>
      <c r="E796" s="583"/>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5"/>
      <c r="AG796" s="496"/>
      <c r="AH796" s="497"/>
    </row>
    <row r="797" spans="1:34" ht="15" customHeight="1" x14ac:dyDescent="0.15">
      <c r="A797" s="660" t="s">
        <v>387</v>
      </c>
      <c r="B797" s="660"/>
      <c r="C797" s="660"/>
      <c r="D797" s="660"/>
      <c r="E797" s="590" t="s">
        <v>388</v>
      </c>
      <c r="F797" s="591"/>
      <c r="G797" s="591"/>
      <c r="H797" s="591"/>
      <c r="I797" s="591"/>
      <c r="J797" s="591"/>
      <c r="K797" s="591"/>
      <c r="L797" s="591"/>
      <c r="M797" s="591"/>
      <c r="N797" s="591"/>
      <c r="O797" s="591"/>
      <c r="P797" s="591"/>
      <c r="Q797" s="591"/>
      <c r="R797" s="591"/>
      <c r="S797" s="591"/>
      <c r="T797" s="591"/>
      <c r="U797" s="591"/>
      <c r="V797" s="591"/>
      <c r="W797" s="591"/>
      <c r="X797" s="591"/>
      <c r="Y797" s="591"/>
      <c r="Z797" s="591"/>
      <c r="AA797" s="591"/>
      <c r="AB797" s="591"/>
      <c r="AC797" s="591"/>
      <c r="AD797" s="591"/>
      <c r="AE797" s="591"/>
      <c r="AF797" s="592"/>
      <c r="AG797" s="656"/>
      <c r="AH797" s="656"/>
    </row>
    <row r="798" spans="1:34" ht="15" customHeight="1" x14ac:dyDescent="0.15">
      <c r="A798" s="660"/>
      <c r="B798" s="660"/>
      <c r="C798" s="660"/>
      <c r="D798" s="660"/>
      <c r="E798" s="593"/>
      <c r="F798" s="594"/>
      <c r="G798" s="594"/>
      <c r="H798" s="594"/>
      <c r="I798" s="594"/>
      <c r="J798" s="594"/>
      <c r="K798" s="594"/>
      <c r="L798" s="594"/>
      <c r="M798" s="594"/>
      <c r="N798" s="594"/>
      <c r="O798" s="594"/>
      <c r="P798" s="594"/>
      <c r="Q798" s="594"/>
      <c r="R798" s="594"/>
      <c r="S798" s="594"/>
      <c r="T798" s="594"/>
      <c r="U798" s="594"/>
      <c r="V798" s="594"/>
      <c r="W798" s="594"/>
      <c r="X798" s="594"/>
      <c r="Y798" s="594"/>
      <c r="Z798" s="594"/>
      <c r="AA798" s="594"/>
      <c r="AB798" s="594"/>
      <c r="AC798" s="594"/>
      <c r="AD798" s="594"/>
      <c r="AE798" s="594"/>
      <c r="AF798" s="595"/>
      <c r="AG798" s="656"/>
      <c r="AH798" s="656"/>
    </row>
    <row r="799" spans="1:34" ht="15" customHeight="1" x14ac:dyDescent="0.15"/>
    <row r="800" spans="1:34" s="18" customFormat="1" ht="15" customHeight="1" x14ac:dyDescent="0.15">
      <c r="A800" s="1" t="s">
        <v>344</v>
      </c>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5" customHeight="1" x14ac:dyDescent="0.15">
      <c r="A801" s="442" t="s">
        <v>33</v>
      </c>
      <c r="B801" s="449" t="s">
        <v>84</v>
      </c>
      <c r="C801" s="450"/>
      <c r="D801" s="450"/>
      <c r="E801" s="450"/>
      <c r="F801" s="450"/>
      <c r="G801" s="450"/>
      <c r="H801" s="450"/>
      <c r="I801" s="450"/>
      <c r="J801" s="450"/>
      <c r="K801" s="450"/>
      <c r="L801" s="450"/>
      <c r="M801" s="450"/>
      <c r="N801" s="450"/>
      <c r="O801" s="450"/>
      <c r="P801" s="450"/>
      <c r="Q801" s="450"/>
      <c r="R801" s="450"/>
      <c r="S801" s="450"/>
      <c r="T801" s="450"/>
      <c r="U801" s="450"/>
      <c r="V801" s="450"/>
      <c r="W801" s="450"/>
      <c r="X801" s="450"/>
      <c r="Y801" s="450"/>
      <c r="Z801" s="450"/>
      <c r="AA801" s="450"/>
      <c r="AB801" s="450"/>
      <c r="AC801" s="451"/>
      <c r="AD801" s="451"/>
      <c r="AE801" s="451"/>
      <c r="AF801" s="451"/>
      <c r="AG801" s="457"/>
      <c r="AH801" s="458"/>
    </row>
    <row r="802" spans="1:34" ht="15" customHeight="1" x14ac:dyDescent="0.15">
      <c r="A802" s="444"/>
      <c r="B802" s="453"/>
      <c r="C802" s="454"/>
      <c r="D802" s="454"/>
      <c r="E802" s="454"/>
      <c r="F802" s="454"/>
      <c r="G802" s="454"/>
      <c r="H802" s="454"/>
      <c r="I802" s="454"/>
      <c r="J802" s="454"/>
      <c r="K802" s="454"/>
      <c r="L802" s="454"/>
      <c r="M802" s="454"/>
      <c r="N802" s="454"/>
      <c r="O802" s="454"/>
      <c r="P802" s="454"/>
      <c r="Q802" s="454"/>
      <c r="R802" s="454"/>
      <c r="S802" s="454"/>
      <c r="T802" s="454"/>
      <c r="U802" s="454"/>
      <c r="V802" s="454"/>
      <c r="W802" s="454"/>
      <c r="X802" s="454"/>
      <c r="Y802" s="454"/>
      <c r="Z802" s="454"/>
      <c r="AA802" s="454"/>
      <c r="AB802" s="454"/>
      <c r="AC802" s="455"/>
      <c r="AD802" s="455"/>
      <c r="AE802" s="455"/>
      <c r="AF802" s="455"/>
      <c r="AG802" s="459"/>
      <c r="AH802" s="460"/>
    </row>
    <row r="803" spans="1:34" ht="15" customHeight="1" x14ac:dyDescent="0.15">
      <c r="A803" s="442" t="s">
        <v>34</v>
      </c>
      <c r="B803" s="449" t="s">
        <v>85</v>
      </c>
      <c r="C803" s="450"/>
      <c r="D803" s="450"/>
      <c r="E803" s="450"/>
      <c r="F803" s="450"/>
      <c r="G803" s="450"/>
      <c r="H803" s="450"/>
      <c r="I803" s="450"/>
      <c r="J803" s="450"/>
      <c r="K803" s="450"/>
      <c r="L803" s="450"/>
      <c r="M803" s="450"/>
      <c r="N803" s="450"/>
      <c r="O803" s="450"/>
      <c r="P803" s="450"/>
      <c r="Q803" s="450"/>
      <c r="R803" s="450"/>
      <c r="S803" s="450"/>
      <c r="T803" s="450"/>
      <c r="U803" s="450"/>
      <c r="V803" s="450"/>
      <c r="W803" s="450"/>
      <c r="X803" s="450"/>
      <c r="Y803" s="450"/>
      <c r="Z803" s="450"/>
      <c r="AA803" s="450"/>
      <c r="AB803" s="450"/>
      <c r="AC803" s="451"/>
      <c r="AD803" s="451"/>
      <c r="AE803" s="451"/>
      <c r="AF803" s="452"/>
      <c r="AG803" s="457"/>
      <c r="AH803" s="458"/>
    </row>
    <row r="804" spans="1:34" ht="15" customHeight="1" x14ac:dyDescent="0.15">
      <c r="A804" s="444"/>
      <c r="B804" s="453"/>
      <c r="C804" s="454"/>
      <c r="D804" s="454"/>
      <c r="E804" s="454"/>
      <c r="F804" s="454"/>
      <c r="G804" s="454"/>
      <c r="H804" s="454"/>
      <c r="I804" s="454"/>
      <c r="J804" s="454"/>
      <c r="K804" s="454"/>
      <c r="L804" s="454"/>
      <c r="M804" s="454"/>
      <c r="N804" s="454"/>
      <c r="O804" s="454"/>
      <c r="P804" s="454"/>
      <c r="Q804" s="454"/>
      <c r="R804" s="454"/>
      <c r="S804" s="454"/>
      <c r="T804" s="454"/>
      <c r="U804" s="454"/>
      <c r="V804" s="454"/>
      <c r="W804" s="454"/>
      <c r="X804" s="454"/>
      <c r="Y804" s="454"/>
      <c r="Z804" s="454"/>
      <c r="AA804" s="454"/>
      <c r="AB804" s="454"/>
      <c r="AC804" s="455"/>
      <c r="AD804" s="455"/>
      <c r="AE804" s="455"/>
      <c r="AF804" s="456"/>
      <c r="AG804" s="459"/>
      <c r="AH804" s="460"/>
    </row>
    <row r="805" spans="1:34" ht="15" customHeight="1" x14ac:dyDescent="0.15"/>
    <row r="806" spans="1:34" ht="15" customHeight="1" x14ac:dyDescent="0.15">
      <c r="A806" s="1" t="s">
        <v>392</v>
      </c>
      <c r="B806" s="74"/>
      <c r="C806" s="74"/>
      <c r="D806" s="74"/>
      <c r="E806" s="74"/>
      <c r="F806" s="74"/>
      <c r="G806" s="74"/>
      <c r="H806" s="74"/>
      <c r="I806" s="74"/>
      <c r="J806" s="74"/>
      <c r="K806" s="74"/>
      <c r="L806" s="74"/>
      <c r="M806" s="74"/>
      <c r="N806" s="74"/>
      <c r="O806" s="74"/>
      <c r="P806" s="74"/>
      <c r="Q806" s="74"/>
      <c r="R806" s="74"/>
      <c r="S806" s="74"/>
      <c r="T806" s="74"/>
      <c r="U806" s="74"/>
      <c r="V806" s="74"/>
      <c r="W806" s="74"/>
      <c r="X806" s="74"/>
      <c r="Y806" s="74"/>
      <c r="Z806" s="74"/>
      <c r="AA806" s="74"/>
    </row>
    <row r="807" spans="1:34" ht="15" customHeight="1" x14ac:dyDescent="0.15">
      <c r="A807" s="442" t="s">
        <v>33</v>
      </c>
      <c r="B807" s="493" t="s">
        <v>345</v>
      </c>
      <c r="C807" s="475"/>
      <c r="D807" s="475"/>
      <c r="E807" s="475"/>
      <c r="F807" s="475"/>
      <c r="G807" s="475"/>
      <c r="H807" s="475"/>
      <c r="I807" s="475"/>
      <c r="J807" s="475"/>
      <c r="K807" s="475"/>
      <c r="L807" s="475"/>
      <c r="M807" s="475"/>
      <c r="N807" s="475"/>
      <c r="O807" s="475"/>
      <c r="P807" s="475"/>
      <c r="Q807" s="475"/>
      <c r="R807" s="475"/>
      <c r="S807" s="475"/>
      <c r="T807" s="475"/>
      <c r="U807" s="475"/>
      <c r="V807" s="475"/>
      <c r="W807" s="475"/>
      <c r="X807" s="475"/>
      <c r="Y807" s="475"/>
      <c r="Z807" s="475"/>
      <c r="AA807" s="475"/>
      <c r="AB807" s="475"/>
      <c r="AC807" s="475"/>
      <c r="AD807" s="475"/>
      <c r="AE807" s="475"/>
      <c r="AF807" s="476"/>
      <c r="AG807" s="479"/>
      <c r="AH807" s="479"/>
    </row>
    <row r="808" spans="1:34" ht="15" customHeight="1" x14ac:dyDescent="0.15">
      <c r="A808" s="444"/>
      <c r="B808" s="494"/>
      <c r="C808" s="436"/>
      <c r="D808" s="436"/>
      <c r="E808" s="436"/>
      <c r="F808" s="436"/>
      <c r="G808" s="436"/>
      <c r="H808" s="436"/>
      <c r="I808" s="436"/>
      <c r="J808" s="436"/>
      <c r="K808" s="436"/>
      <c r="L808" s="436"/>
      <c r="M808" s="436"/>
      <c r="N808" s="436"/>
      <c r="O808" s="436"/>
      <c r="P808" s="436"/>
      <c r="Q808" s="436"/>
      <c r="R808" s="436"/>
      <c r="S808" s="436"/>
      <c r="T808" s="436"/>
      <c r="U808" s="436"/>
      <c r="V808" s="436"/>
      <c r="W808" s="436"/>
      <c r="X808" s="436"/>
      <c r="Y808" s="436"/>
      <c r="Z808" s="436"/>
      <c r="AA808" s="436"/>
      <c r="AB808" s="436"/>
      <c r="AC808" s="436"/>
      <c r="AD808" s="436"/>
      <c r="AE808" s="436"/>
      <c r="AF808" s="437"/>
      <c r="AG808" s="479"/>
      <c r="AH808" s="479"/>
    </row>
    <row r="809" spans="1:34" ht="15" customHeight="1" x14ac:dyDescent="0.15">
      <c r="A809" s="442" t="s">
        <v>34</v>
      </c>
      <c r="B809" s="493" t="s">
        <v>164</v>
      </c>
      <c r="C809" s="475"/>
      <c r="D809" s="475"/>
      <c r="E809" s="475"/>
      <c r="F809" s="475"/>
      <c r="G809" s="475"/>
      <c r="H809" s="475"/>
      <c r="I809" s="475"/>
      <c r="J809" s="475"/>
      <c r="K809" s="475"/>
      <c r="L809" s="475"/>
      <c r="M809" s="475"/>
      <c r="N809" s="475"/>
      <c r="O809" s="475"/>
      <c r="P809" s="475"/>
      <c r="Q809" s="475"/>
      <c r="R809" s="475"/>
      <c r="S809" s="475"/>
      <c r="T809" s="475"/>
      <c r="U809" s="475"/>
      <c r="V809" s="475"/>
      <c r="W809" s="475"/>
      <c r="X809" s="475"/>
      <c r="Y809" s="475"/>
      <c r="Z809" s="475"/>
      <c r="AA809" s="475"/>
      <c r="AB809" s="475"/>
      <c r="AC809" s="475"/>
      <c r="AD809" s="475"/>
      <c r="AE809" s="475"/>
      <c r="AF809" s="476"/>
      <c r="AG809" s="479"/>
      <c r="AH809" s="479"/>
    </row>
    <row r="810" spans="1:34" ht="15" customHeight="1" x14ac:dyDescent="0.15">
      <c r="A810" s="444"/>
      <c r="B810" s="494"/>
      <c r="C810" s="436"/>
      <c r="D810" s="436"/>
      <c r="E810" s="436"/>
      <c r="F810" s="436"/>
      <c r="G810" s="436"/>
      <c r="H810" s="436"/>
      <c r="I810" s="436"/>
      <c r="J810" s="436"/>
      <c r="K810" s="436"/>
      <c r="L810" s="436"/>
      <c r="M810" s="436"/>
      <c r="N810" s="436"/>
      <c r="O810" s="436"/>
      <c r="P810" s="436"/>
      <c r="Q810" s="436"/>
      <c r="R810" s="436"/>
      <c r="S810" s="436"/>
      <c r="T810" s="436"/>
      <c r="U810" s="436"/>
      <c r="V810" s="436"/>
      <c r="W810" s="436"/>
      <c r="X810" s="436"/>
      <c r="Y810" s="436"/>
      <c r="Z810" s="436"/>
      <c r="AA810" s="436"/>
      <c r="AB810" s="436"/>
      <c r="AC810" s="436"/>
      <c r="AD810" s="436"/>
      <c r="AE810" s="436"/>
      <c r="AF810" s="437"/>
      <c r="AG810" s="479"/>
      <c r="AH810" s="479"/>
    </row>
    <row r="811" spans="1:34" ht="15" customHeight="1" x14ac:dyDescent="0.15">
      <c r="A811" s="442" t="s">
        <v>35</v>
      </c>
      <c r="B811" s="493" t="s">
        <v>165</v>
      </c>
      <c r="C811" s="475"/>
      <c r="D811" s="475"/>
      <c r="E811" s="475"/>
      <c r="F811" s="475"/>
      <c r="G811" s="475"/>
      <c r="H811" s="475"/>
      <c r="I811" s="475"/>
      <c r="J811" s="475"/>
      <c r="K811" s="475"/>
      <c r="L811" s="475"/>
      <c r="M811" s="475"/>
      <c r="N811" s="475"/>
      <c r="O811" s="475"/>
      <c r="P811" s="475"/>
      <c r="Q811" s="475"/>
      <c r="R811" s="475"/>
      <c r="S811" s="475"/>
      <c r="T811" s="475"/>
      <c r="U811" s="475"/>
      <c r="V811" s="475"/>
      <c r="W811" s="475"/>
      <c r="X811" s="475"/>
      <c r="Y811" s="475"/>
      <c r="Z811" s="475"/>
      <c r="AA811" s="475"/>
      <c r="AB811" s="475"/>
      <c r="AC811" s="475"/>
      <c r="AD811" s="475"/>
      <c r="AE811" s="475"/>
      <c r="AF811" s="476"/>
      <c r="AG811" s="479"/>
      <c r="AH811" s="479"/>
    </row>
    <row r="812" spans="1:34" ht="15" customHeight="1" x14ac:dyDescent="0.15">
      <c r="A812" s="444"/>
      <c r="B812" s="494"/>
      <c r="C812" s="436"/>
      <c r="D812" s="436"/>
      <c r="E812" s="436"/>
      <c r="F812" s="436"/>
      <c r="G812" s="436"/>
      <c r="H812" s="436"/>
      <c r="I812" s="436"/>
      <c r="J812" s="436"/>
      <c r="K812" s="436"/>
      <c r="L812" s="436"/>
      <c r="M812" s="436"/>
      <c r="N812" s="436"/>
      <c r="O812" s="436"/>
      <c r="P812" s="436"/>
      <c r="Q812" s="436"/>
      <c r="R812" s="436"/>
      <c r="S812" s="436"/>
      <c r="T812" s="436"/>
      <c r="U812" s="436"/>
      <c r="V812" s="436"/>
      <c r="W812" s="436"/>
      <c r="X812" s="436"/>
      <c r="Y812" s="436"/>
      <c r="Z812" s="436"/>
      <c r="AA812" s="436"/>
      <c r="AB812" s="436"/>
      <c r="AC812" s="436"/>
      <c r="AD812" s="436"/>
      <c r="AE812" s="436"/>
      <c r="AF812" s="437"/>
      <c r="AG812" s="479"/>
      <c r="AH812" s="479"/>
    </row>
    <row r="813" spans="1:34" ht="15" customHeight="1" x14ac:dyDescent="0.15">
      <c r="A813" s="442" t="s">
        <v>36</v>
      </c>
      <c r="B813" s="493" t="s">
        <v>346</v>
      </c>
      <c r="C813" s="475"/>
      <c r="D813" s="475"/>
      <c r="E813" s="475"/>
      <c r="F813" s="475"/>
      <c r="G813" s="475"/>
      <c r="H813" s="475"/>
      <c r="I813" s="475"/>
      <c r="J813" s="475"/>
      <c r="K813" s="475"/>
      <c r="L813" s="475"/>
      <c r="M813" s="475"/>
      <c r="N813" s="475"/>
      <c r="O813" s="475"/>
      <c r="P813" s="475"/>
      <c r="Q813" s="475"/>
      <c r="R813" s="475"/>
      <c r="S813" s="475"/>
      <c r="T813" s="475"/>
      <c r="U813" s="475"/>
      <c r="V813" s="475"/>
      <c r="W813" s="475"/>
      <c r="X813" s="475"/>
      <c r="Y813" s="475"/>
      <c r="Z813" s="475"/>
      <c r="AA813" s="475"/>
      <c r="AB813" s="475"/>
      <c r="AC813" s="475"/>
      <c r="AD813" s="475"/>
      <c r="AE813" s="475"/>
      <c r="AF813" s="476"/>
      <c r="AG813" s="479"/>
      <c r="AH813" s="479"/>
    </row>
    <row r="814" spans="1:34" ht="15" customHeight="1" x14ac:dyDescent="0.15">
      <c r="A814" s="444"/>
      <c r="B814" s="494"/>
      <c r="C814" s="436"/>
      <c r="D814" s="436"/>
      <c r="E814" s="436"/>
      <c r="F814" s="436"/>
      <c r="G814" s="436"/>
      <c r="H814" s="436"/>
      <c r="I814" s="436"/>
      <c r="J814" s="436"/>
      <c r="K814" s="436"/>
      <c r="L814" s="436"/>
      <c r="M814" s="436"/>
      <c r="N814" s="436"/>
      <c r="O814" s="436"/>
      <c r="P814" s="436"/>
      <c r="Q814" s="436"/>
      <c r="R814" s="436"/>
      <c r="S814" s="436"/>
      <c r="T814" s="436"/>
      <c r="U814" s="436"/>
      <c r="V814" s="436"/>
      <c r="W814" s="436"/>
      <c r="X814" s="436"/>
      <c r="Y814" s="436"/>
      <c r="Z814" s="436"/>
      <c r="AA814" s="436"/>
      <c r="AB814" s="436"/>
      <c r="AC814" s="436"/>
      <c r="AD814" s="436"/>
      <c r="AE814" s="436"/>
      <c r="AF814" s="437"/>
      <c r="AG814" s="479"/>
      <c r="AH814" s="479"/>
    </row>
    <row r="815" spans="1:34" ht="15" customHeight="1" x14ac:dyDescent="0.15"/>
    <row r="816" spans="1:34" ht="15" customHeight="1" x14ac:dyDescent="0.15">
      <c r="A816" s="1" t="s">
        <v>393</v>
      </c>
      <c r="B816" s="74"/>
      <c r="C816" s="74"/>
      <c r="D816" s="74"/>
      <c r="E816" s="74"/>
      <c r="F816" s="74"/>
      <c r="G816" s="74"/>
      <c r="H816" s="74"/>
      <c r="I816" s="74"/>
      <c r="J816" s="74"/>
      <c r="K816" s="74"/>
      <c r="L816" s="74"/>
      <c r="M816" s="74"/>
      <c r="N816" s="74"/>
      <c r="O816" s="74"/>
      <c r="P816" s="74"/>
      <c r="Q816" s="74"/>
      <c r="R816" s="74"/>
      <c r="S816" s="74"/>
      <c r="T816" s="74"/>
      <c r="U816" s="74"/>
      <c r="V816" s="74"/>
      <c r="W816" s="74"/>
      <c r="X816" s="74"/>
      <c r="Y816" s="74"/>
      <c r="Z816" s="74"/>
      <c r="AA816" s="74"/>
    </row>
    <row r="817" spans="1:34" ht="15" customHeight="1" x14ac:dyDescent="0.15">
      <c r="A817" s="442" t="s">
        <v>33</v>
      </c>
      <c r="B817" s="493" t="s">
        <v>347</v>
      </c>
      <c r="C817" s="475"/>
      <c r="D817" s="475"/>
      <c r="E817" s="475"/>
      <c r="F817" s="475"/>
      <c r="G817" s="475"/>
      <c r="H817" s="475"/>
      <c r="I817" s="475"/>
      <c r="J817" s="475"/>
      <c r="K817" s="475"/>
      <c r="L817" s="475"/>
      <c r="M817" s="475"/>
      <c r="N817" s="475"/>
      <c r="O817" s="475"/>
      <c r="P817" s="475"/>
      <c r="Q817" s="475"/>
      <c r="R817" s="475"/>
      <c r="S817" s="475"/>
      <c r="T817" s="475"/>
      <c r="U817" s="475"/>
      <c r="V817" s="475"/>
      <c r="W817" s="475"/>
      <c r="X817" s="475"/>
      <c r="Y817" s="475"/>
      <c r="Z817" s="475"/>
      <c r="AA817" s="475"/>
      <c r="AB817" s="475"/>
      <c r="AC817" s="475"/>
      <c r="AD817" s="475"/>
      <c r="AE817" s="475"/>
      <c r="AF817" s="476"/>
      <c r="AG817" s="479"/>
      <c r="AH817" s="479"/>
    </row>
    <row r="818" spans="1:34" ht="15" customHeight="1" x14ac:dyDescent="0.15">
      <c r="A818" s="444"/>
      <c r="B818" s="494"/>
      <c r="C818" s="436"/>
      <c r="D818" s="436"/>
      <c r="E818" s="436"/>
      <c r="F818" s="436"/>
      <c r="G818" s="436"/>
      <c r="H818" s="436"/>
      <c r="I818" s="436"/>
      <c r="J818" s="436"/>
      <c r="K818" s="436"/>
      <c r="L818" s="436"/>
      <c r="M818" s="436"/>
      <c r="N818" s="436"/>
      <c r="O818" s="436"/>
      <c r="P818" s="436"/>
      <c r="Q818" s="436"/>
      <c r="R818" s="436"/>
      <c r="S818" s="436"/>
      <c r="T818" s="436"/>
      <c r="U818" s="436"/>
      <c r="V818" s="436"/>
      <c r="W818" s="436"/>
      <c r="X818" s="436"/>
      <c r="Y818" s="436"/>
      <c r="Z818" s="436"/>
      <c r="AA818" s="436"/>
      <c r="AB818" s="436"/>
      <c r="AC818" s="436"/>
      <c r="AD818" s="436"/>
      <c r="AE818" s="436"/>
      <c r="AF818" s="437"/>
      <c r="AG818" s="479"/>
      <c r="AH818" s="479"/>
    </row>
    <row r="819" spans="1:34" ht="15" customHeight="1" x14ac:dyDescent="0.15">
      <c r="A819" s="442" t="s">
        <v>34</v>
      </c>
      <c r="B819" s="493" t="s">
        <v>164</v>
      </c>
      <c r="C819" s="475"/>
      <c r="D819" s="475"/>
      <c r="E819" s="475"/>
      <c r="F819" s="475"/>
      <c r="G819" s="475"/>
      <c r="H819" s="475"/>
      <c r="I819" s="475"/>
      <c r="J819" s="475"/>
      <c r="K819" s="475"/>
      <c r="L819" s="475"/>
      <c r="M819" s="475"/>
      <c r="N819" s="475"/>
      <c r="O819" s="475"/>
      <c r="P819" s="475"/>
      <c r="Q819" s="475"/>
      <c r="R819" s="475"/>
      <c r="S819" s="475"/>
      <c r="T819" s="475"/>
      <c r="U819" s="475"/>
      <c r="V819" s="475"/>
      <c r="W819" s="475"/>
      <c r="X819" s="475"/>
      <c r="Y819" s="475"/>
      <c r="Z819" s="475"/>
      <c r="AA819" s="475"/>
      <c r="AB819" s="475"/>
      <c r="AC819" s="475"/>
      <c r="AD819" s="475"/>
      <c r="AE819" s="475"/>
      <c r="AF819" s="476"/>
      <c r="AG819" s="479"/>
      <c r="AH819" s="479"/>
    </row>
    <row r="820" spans="1:34" ht="15" customHeight="1" x14ac:dyDescent="0.15">
      <c r="A820" s="444"/>
      <c r="B820" s="494"/>
      <c r="C820" s="436"/>
      <c r="D820" s="436"/>
      <c r="E820" s="436"/>
      <c r="F820" s="436"/>
      <c r="G820" s="436"/>
      <c r="H820" s="436"/>
      <c r="I820" s="436"/>
      <c r="J820" s="436"/>
      <c r="K820" s="436"/>
      <c r="L820" s="436"/>
      <c r="M820" s="436"/>
      <c r="N820" s="436"/>
      <c r="O820" s="436"/>
      <c r="P820" s="436"/>
      <c r="Q820" s="436"/>
      <c r="R820" s="436"/>
      <c r="S820" s="436"/>
      <c r="T820" s="436"/>
      <c r="U820" s="436"/>
      <c r="V820" s="436"/>
      <c r="W820" s="436"/>
      <c r="X820" s="436"/>
      <c r="Y820" s="436"/>
      <c r="Z820" s="436"/>
      <c r="AA820" s="436"/>
      <c r="AB820" s="436"/>
      <c r="AC820" s="436"/>
      <c r="AD820" s="436"/>
      <c r="AE820" s="436"/>
      <c r="AF820" s="437"/>
      <c r="AG820" s="479"/>
      <c r="AH820" s="479"/>
    </row>
    <row r="821" spans="1:34" ht="15" customHeight="1" x14ac:dyDescent="0.15">
      <c r="A821" s="442" t="s">
        <v>35</v>
      </c>
      <c r="B821" s="493" t="s">
        <v>883</v>
      </c>
      <c r="C821" s="475"/>
      <c r="D821" s="475"/>
      <c r="E821" s="475"/>
      <c r="F821" s="475"/>
      <c r="G821" s="475"/>
      <c r="H821" s="475"/>
      <c r="I821" s="475"/>
      <c r="J821" s="475"/>
      <c r="K821" s="475"/>
      <c r="L821" s="475"/>
      <c r="M821" s="475"/>
      <c r="N821" s="475"/>
      <c r="O821" s="475"/>
      <c r="P821" s="475"/>
      <c r="Q821" s="475"/>
      <c r="R821" s="475"/>
      <c r="S821" s="475"/>
      <c r="T821" s="475"/>
      <c r="U821" s="475"/>
      <c r="V821" s="475"/>
      <c r="W821" s="475"/>
      <c r="X821" s="475"/>
      <c r="Y821" s="475"/>
      <c r="Z821" s="475"/>
      <c r="AA821" s="475"/>
      <c r="AB821" s="475"/>
      <c r="AC821" s="475"/>
      <c r="AD821" s="475"/>
      <c r="AE821" s="475"/>
      <c r="AF821" s="476"/>
      <c r="AG821" s="479"/>
      <c r="AH821" s="479"/>
    </row>
    <row r="822" spans="1:34" ht="15" customHeight="1" x14ac:dyDescent="0.15">
      <c r="A822" s="444"/>
      <c r="B822" s="494"/>
      <c r="C822" s="436"/>
      <c r="D822" s="436"/>
      <c r="E822" s="436"/>
      <c r="F822" s="436"/>
      <c r="G822" s="436"/>
      <c r="H822" s="436"/>
      <c r="I822" s="436"/>
      <c r="J822" s="436"/>
      <c r="K822" s="436"/>
      <c r="L822" s="436"/>
      <c r="M822" s="436"/>
      <c r="N822" s="436"/>
      <c r="O822" s="436"/>
      <c r="P822" s="436"/>
      <c r="Q822" s="436"/>
      <c r="R822" s="436"/>
      <c r="S822" s="436"/>
      <c r="T822" s="436"/>
      <c r="U822" s="436"/>
      <c r="V822" s="436"/>
      <c r="W822" s="436"/>
      <c r="X822" s="436"/>
      <c r="Y822" s="436"/>
      <c r="Z822" s="436"/>
      <c r="AA822" s="436"/>
      <c r="AB822" s="436"/>
      <c r="AC822" s="436"/>
      <c r="AD822" s="436"/>
      <c r="AE822" s="436"/>
      <c r="AF822" s="437"/>
      <c r="AG822" s="479"/>
      <c r="AH822" s="479"/>
    </row>
    <row r="823" spans="1:34" ht="15" customHeight="1" x14ac:dyDescent="0.15">
      <c r="A823" s="442" t="s">
        <v>36</v>
      </c>
      <c r="B823" s="493" t="s">
        <v>348</v>
      </c>
      <c r="C823" s="475"/>
      <c r="D823" s="475"/>
      <c r="E823" s="475"/>
      <c r="F823" s="475"/>
      <c r="G823" s="475"/>
      <c r="H823" s="475"/>
      <c r="I823" s="475"/>
      <c r="J823" s="475"/>
      <c r="K823" s="475"/>
      <c r="L823" s="475"/>
      <c r="M823" s="475"/>
      <c r="N823" s="475"/>
      <c r="O823" s="475"/>
      <c r="P823" s="475"/>
      <c r="Q823" s="475"/>
      <c r="R823" s="475"/>
      <c r="S823" s="475"/>
      <c r="T823" s="475"/>
      <c r="U823" s="475"/>
      <c r="V823" s="475"/>
      <c r="W823" s="475"/>
      <c r="X823" s="475"/>
      <c r="Y823" s="475"/>
      <c r="Z823" s="475"/>
      <c r="AA823" s="475"/>
      <c r="AB823" s="475"/>
      <c r="AC823" s="475"/>
      <c r="AD823" s="475"/>
      <c r="AE823" s="475"/>
      <c r="AF823" s="476"/>
      <c r="AG823" s="479"/>
      <c r="AH823" s="479"/>
    </row>
    <row r="824" spans="1:34" ht="15" customHeight="1" x14ac:dyDescent="0.15">
      <c r="A824" s="444"/>
      <c r="B824" s="494"/>
      <c r="C824" s="436"/>
      <c r="D824" s="436"/>
      <c r="E824" s="436"/>
      <c r="F824" s="436"/>
      <c r="G824" s="436"/>
      <c r="H824" s="436"/>
      <c r="I824" s="436"/>
      <c r="J824" s="436"/>
      <c r="K824" s="436"/>
      <c r="L824" s="436"/>
      <c r="M824" s="436"/>
      <c r="N824" s="436"/>
      <c r="O824" s="436"/>
      <c r="P824" s="436"/>
      <c r="Q824" s="436"/>
      <c r="R824" s="436"/>
      <c r="S824" s="436"/>
      <c r="T824" s="436"/>
      <c r="U824" s="436"/>
      <c r="V824" s="436"/>
      <c r="W824" s="436"/>
      <c r="X824" s="436"/>
      <c r="Y824" s="436"/>
      <c r="Z824" s="436"/>
      <c r="AA824" s="436"/>
      <c r="AB824" s="436"/>
      <c r="AC824" s="436"/>
      <c r="AD824" s="436"/>
      <c r="AE824" s="436"/>
      <c r="AF824" s="437"/>
      <c r="AG824" s="479"/>
      <c r="AH824" s="479"/>
    </row>
    <row r="825" spans="1:34" ht="15" customHeight="1" x14ac:dyDescent="0.15">
      <c r="A825" s="442" t="s">
        <v>37</v>
      </c>
      <c r="B825" s="493" t="s">
        <v>884</v>
      </c>
      <c r="C825" s="475"/>
      <c r="D825" s="475"/>
      <c r="E825" s="475"/>
      <c r="F825" s="475"/>
      <c r="G825" s="475"/>
      <c r="H825" s="475"/>
      <c r="I825" s="475"/>
      <c r="J825" s="475"/>
      <c r="K825" s="475"/>
      <c r="L825" s="475"/>
      <c r="M825" s="475"/>
      <c r="N825" s="475"/>
      <c r="O825" s="475"/>
      <c r="P825" s="475"/>
      <c r="Q825" s="475"/>
      <c r="R825" s="475"/>
      <c r="S825" s="475"/>
      <c r="T825" s="475"/>
      <c r="U825" s="475"/>
      <c r="V825" s="475"/>
      <c r="W825" s="475"/>
      <c r="X825" s="475"/>
      <c r="Y825" s="475"/>
      <c r="Z825" s="475"/>
      <c r="AA825" s="475"/>
      <c r="AB825" s="475"/>
      <c r="AC825" s="475"/>
      <c r="AD825" s="475"/>
      <c r="AE825" s="475"/>
      <c r="AF825" s="476"/>
      <c r="AG825" s="479"/>
      <c r="AH825" s="479"/>
    </row>
    <row r="826" spans="1:34" ht="15" customHeight="1" x14ac:dyDescent="0.15">
      <c r="A826" s="443"/>
      <c r="B826" s="517"/>
      <c r="C826" s="477"/>
      <c r="D826" s="477"/>
      <c r="E826" s="477"/>
      <c r="F826" s="477"/>
      <c r="G826" s="477"/>
      <c r="H826" s="477"/>
      <c r="I826" s="477"/>
      <c r="J826" s="477"/>
      <c r="K826" s="477"/>
      <c r="L826" s="477"/>
      <c r="M826" s="477"/>
      <c r="N826" s="477"/>
      <c r="O826" s="477"/>
      <c r="P826" s="477"/>
      <c r="Q826" s="477"/>
      <c r="R826" s="477"/>
      <c r="S826" s="477"/>
      <c r="T826" s="477"/>
      <c r="U826" s="477"/>
      <c r="V826" s="477"/>
      <c r="W826" s="477"/>
      <c r="X826" s="477"/>
      <c r="Y826" s="477"/>
      <c r="Z826" s="477"/>
      <c r="AA826" s="477"/>
      <c r="AB826" s="477"/>
      <c r="AC826" s="477"/>
      <c r="AD826" s="477"/>
      <c r="AE826" s="477"/>
      <c r="AF826" s="478"/>
      <c r="AG826" s="479"/>
      <c r="AH826" s="479"/>
    </row>
    <row r="827" spans="1:34" ht="15" customHeight="1" x14ac:dyDescent="0.15">
      <c r="A827" s="443"/>
      <c r="B827" s="517"/>
      <c r="C827" s="477"/>
      <c r="D827" s="477"/>
      <c r="E827" s="477"/>
      <c r="F827" s="477"/>
      <c r="G827" s="477"/>
      <c r="H827" s="477"/>
      <c r="I827" s="477"/>
      <c r="J827" s="477"/>
      <c r="K827" s="477"/>
      <c r="L827" s="477"/>
      <c r="M827" s="477"/>
      <c r="N827" s="477"/>
      <c r="O827" s="477"/>
      <c r="P827" s="477"/>
      <c r="Q827" s="477"/>
      <c r="R827" s="477"/>
      <c r="S827" s="477"/>
      <c r="T827" s="477"/>
      <c r="U827" s="477"/>
      <c r="V827" s="477"/>
      <c r="W827" s="477"/>
      <c r="X827" s="477"/>
      <c r="Y827" s="477"/>
      <c r="Z827" s="477"/>
      <c r="AA827" s="477"/>
      <c r="AB827" s="477"/>
      <c r="AC827" s="477"/>
      <c r="AD827" s="477"/>
      <c r="AE827" s="477"/>
      <c r="AF827" s="478"/>
      <c r="AG827" s="479"/>
      <c r="AH827" s="479"/>
    </row>
    <row r="828" spans="1:34" ht="15" customHeight="1" x14ac:dyDescent="0.15">
      <c r="A828" s="444"/>
      <c r="B828" s="494"/>
      <c r="C828" s="436"/>
      <c r="D828" s="436"/>
      <c r="E828" s="436"/>
      <c r="F828" s="436"/>
      <c r="G828" s="436"/>
      <c r="H828" s="436"/>
      <c r="I828" s="436"/>
      <c r="J828" s="436"/>
      <c r="K828" s="436"/>
      <c r="L828" s="436"/>
      <c r="M828" s="436"/>
      <c r="N828" s="436"/>
      <c r="O828" s="436"/>
      <c r="P828" s="436"/>
      <c r="Q828" s="436"/>
      <c r="R828" s="436"/>
      <c r="S828" s="436"/>
      <c r="T828" s="436"/>
      <c r="U828" s="436"/>
      <c r="V828" s="436"/>
      <c r="W828" s="436"/>
      <c r="X828" s="436"/>
      <c r="Y828" s="436"/>
      <c r="Z828" s="436"/>
      <c r="AA828" s="436"/>
      <c r="AB828" s="436"/>
      <c r="AC828" s="436"/>
      <c r="AD828" s="436"/>
      <c r="AE828" s="436"/>
      <c r="AF828" s="437"/>
      <c r="AG828" s="479"/>
      <c r="AH828" s="479"/>
    </row>
    <row r="829" spans="1:34" ht="15" customHeight="1" x14ac:dyDescent="0.15">
      <c r="A829" s="442" t="s">
        <v>38</v>
      </c>
      <c r="B829" s="493" t="s">
        <v>352</v>
      </c>
      <c r="C829" s="475"/>
      <c r="D829" s="475"/>
      <c r="E829" s="475"/>
      <c r="F829" s="475"/>
      <c r="G829" s="475"/>
      <c r="H829" s="475"/>
      <c r="I829" s="475"/>
      <c r="J829" s="475"/>
      <c r="K829" s="475"/>
      <c r="L829" s="475"/>
      <c r="M829" s="475"/>
      <c r="N829" s="475"/>
      <c r="O829" s="475"/>
      <c r="P829" s="475"/>
      <c r="Q829" s="475"/>
      <c r="R829" s="475"/>
      <c r="S829" s="475"/>
      <c r="T829" s="475"/>
      <c r="U829" s="475"/>
      <c r="V829" s="475"/>
      <c r="W829" s="475"/>
      <c r="X829" s="475"/>
      <c r="Y829" s="475"/>
      <c r="Z829" s="475"/>
      <c r="AA829" s="475"/>
      <c r="AB829" s="475"/>
      <c r="AC829" s="475"/>
      <c r="AD829" s="475"/>
      <c r="AE829" s="475"/>
      <c r="AF829" s="476"/>
      <c r="AG829" s="479"/>
      <c r="AH829" s="479"/>
    </row>
    <row r="830" spans="1:34" ht="15" customHeight="1" x14ac:dyDescent="0.15">
      <c r="A830" s="443"/>
      <c r="B830" s="517"/>
      <c r="C830" s="477"/>
      <c r="D830" s="477"/>
      <c r="E830" s="477"/>
      <c r="F830" s="477"/>
      <c r="G830" s="477"/>
      <c r="H830" s="477"/>
      <c r="I830" s="477"/>
      <c r="J830" s="477"/>
      <c r="K830" s="477"/>
      <c r="L830" s="477"/>
      <c r="M830" s="477"/>
      <c r="N830" s="477"/>
      <c r="O830" s="477"/>
      <c r="P830" s="477"/>
      <c r="Q830" s="477"/>
      <c r="R830" s="477"/>
      <c r="S830" s="477"/>
      <c r="T830" s="477"/>
      <c r="U830" s="477"/>
      <c r="V830" s="477"/>
      <c r="W830" s="477"/>
      <c r="X830" s="477"/>
      <c r="Y830" s="477"/>
      <c r="Z830" s="477"/>
      <c r="AA830" s="477"/>
      <c r="AB830" s="477"/>
      <c r="AC830" s="477"/>
      <c r="AD830" s="477"/>
      <c r="AE830" s="477"/>
      <c r="AF830" s="478"/>
      <c r="AG830" s="479"/>
      <c r="AH830" s="479"/>
    </row>
    <row r="831" spans="1:34" ht="15" customHeight="1" x14ac:dyDescent="0.15">
      <c r="A831" s="443"/>
      <c r="B831" s="517"/>
      <c r="C831" s="477"/>
      <c r="D831" s="477"/>
      <c r="E831" s="477"/>
      <c r="F831" s="477"/>
      <c r="G831" s="477"/>
      <c r="H831" s="477"/>
      <c r="I831" s="477"/>
      <c r="J831" s="477"/>
      <c r="K831" s="477"/>
      <c r="L831" s="477"/>
      <c r="M831" s="477"/>
      <c r="N831" s="477"/>
      <c r="O831" s="477"/>
      <c r="P831" s="477"/>
      <c r="Q831" s="477"/>
      <c r="R831" s="477"/>
      <c r="S831" s="477"/>
      <c r="T831" s="477"/>
      <c r="U831" s="477"/>
      <c r="V831" s="477"/>
      <c r="W831" s="477"/>
      <c r="X831" s="477"/>
      <c r="Y831" s="477"/>
      <c r="Z831" s="477"/>
      <c r="AA831" s="477"/>
      <c r="AB831" s="477"/>
      <c r="AC831" s="477"/>
      <c r="AD831" s="477"/>
      <c r="AE831" s="477"/>
      <c r="AF831" s="478"/>
      <c r="AG831" s="479"/>
      <c r="AH831" s="479"/>
    </row>
    <row r="832" spans="1:34" ht="15" customHeight="1" x14ac:dyDescent="0.15">
      <c r="A832" s="443"/>
      <c r="B832" s="51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8"/>
      <c r="AG832" s="479"/>
      <c r="AH832" s="479"/>
    </row>
    <row r="833" spans="1:34" ht="15" customHeight="1" x14ac:dyDescent="0.15">
      <c r="A833" s="443"/>
      <c r="B833" s="517"/>
      <c r="C833" s="477"/>
      <c r="D833" s="477"/>
      <c r="E833" s="477"/>
      <c r="F833" s="477"/>
      <c r="G833" s="477"/>
      <c r="H833" s="477"/>
      <c r="I833" s="477"/>
      <c r="J833" s="477"/>
      <c r="K833" s="477"/>
      <c r="L833" s="477"/>
      <c r="M833" s="477"/>
      <c r="N833" s="477"/>
      <c r="O833" s="477"/>
      <c r="P833" s="477"/>
      <c r="Q833" s="477"/>
      <c r="R833" s="477"/>
      <c r="S833" s="477"/>
      <c r="T833" s="477"/>
      <c r="U833" s="477"/>
      <c r="V833" s="477"/>
      <c r="W833" s="477"/>
      <c r="X833" s="477"/>
      <c r="Y833" s="477"/>
      <c r="Z833" s="477"/>
      <c r="AA833" s="477"/>
      <c r="AB833" s="477"/>
      <c r="AC833" s="477"/>
      <c r="AD833" s="477"/>
      <c r="AE833" s="477"/>
      <c r="AF833" s="478"/>
      <c r="AG833" s="479"/>
      <c r="AH833" s="479"/>
    </row>
    <row r="834" spans="1:34" ht="15" customHeight="1" x14ac:dyDescent="0.15">
      <c r="A834" s="444"/>
      <c r="B834" s="494"/>
      <c r="C834" s="436"/>
      <c r="D834" s="436"/>
      <c r="E834" s="436"/>
      <c r="F834" s="436"/>
      <c r="G834" s="436"/>
      <c r="H834" s="436"/>
      <c r="I834" s="436"/>
      <c r="J834" s="436"/>
      <c r="K834" s="436"/>
      <c r="L834" s="436"/>
      <c r="M834" s="436"/>
      <c r="N834" s="436"/>
      <c r="O834" s="436"/>
      <c r="P834" s="436"/>
      <c r="Q834" s="436"/>
      <c r="R834" s="436"/>
      <c r="S834" s="436"/>
      <c r="T834" s="436"/>
      <c r="U834" s="436"/>
      <c r="V834" s="436"/>
      <c r="W834" s="436"/>
      <c r="X834" s="436"/>
      <c r="Y834" s="436"/>
      <c r="Z834" s="436"/>
      <c r="AA834" s="436"/>
      <c r="AB834" s="436"/>
      <c r="AC834" s="436"/>
      <c r="AD834" s="436"/>
      <c r="AE834" s="436"/>
      <c r="AF834" s="437"/>
      <c r="AG834" s="479"/>
      <c r="AH834" s="479"/>
    </row>
    <row r="835" spans="1:34" ht="15" customHeight="1" x14ac:dyDescent="0.15">
      <c r="A835" s="442" t="s">
        <v>39</v>
      </c>
      <c r="B835" s="493" t="s">
        <v>350</v>
      </c>
      <c r="C835" s="475"/>
      <c r="D835" s="475"/>
      <c r="E835" s="475"/>
      <c r="F835" s="475"/>
      <c r="G835" s="475"/>
      <c r="H835" s="475"/>
      <c r="I835" s="475"/>
      <c r="J835" s="475"/>
      <c r="K835" s="475"/>
      <c r="L835" s="475"/>
      <c r="M835" s="475"/>
      <c r="N835" s="475"/>
      <c r="O835" s="475"/>
      <c r="P835" s="475"/>
      <c r="Q835" s="475"/>
      <c r="R835" s="475"/>
      <c r="S835" s="475"/>
      <c r="T835" s="475"/>
      <c r="U835" s="475"/>
      <c r="V835" s="475"/>
      <c r="W835" s="475"/>
      <c r="X835" s="475"/>
      <c r="Y835" s="475"/>
      <c r="Z835" s="475"/>
      <c r="AA835" s="475"/>
      <c r="AB835" s="475"/>
      <c r="AC835" s="475"/>
      <c r="AD835" s="475"/>
      <c r="AE835" s="475"/>
      <c r="AF835" s="476"/>
      <c r="AG835" s="479"/>
      <c r="AH835" s="479"/>
    </row>
    <row r="836" spans="1:34" ht="15" customHeight="1" x14ac:dyDescent="0.15">
      <c r="A836" s="443"/>
      <c r="B836" s="517"/>
      <c r="C836" s="477"/>
      <c r="D836" s="477"/>
      <c r="E836" s="477"/>
      <c r="F836" s="477"/>
      <c r="G836" s="477"/>
      <c r="H836" s="477"/>
      <c r="I836" s="477"/>
      <c r="J836" s="477"/>
      <c r="K836" s="477"/>
      <c r="L836" s="477"/>
      <c r="M836" s="477"/>
      <c r="N836" s="477"/>
      <c r="O836" s="477"/>
      <c r="P836" s="477"/>
      <c r="Q836" s="477"/>
      <c r="R836" s="477"/>
      <c r="S836" s="477"/>
      <c r="T836" s="477"/>
      <c r="U836" s="477"/>
      <c r="V836" s="477"/>
      <c r="W836" s="477"/>
      <c r="X836" s="477"/>
      <c r="Y836" s="477"/>
      <c r="Z836" s="477"/>
      <c r="AA836" s="477"/>
      <c r="AB836" s="477"/>
      <c r="AC836" s="477"/>
      <c r="AD836" s="477"/>
      <c r="AE836" s="477"/>
      <c r="AF836" s="478"/>
      <c r="AG836" s="479"/>
      <c r="AH836" s="479"/>
    </row>
    <row r="837" spans="1:34" ht="15" customHeight="1" x14ac:dyDescent="0.15">
      <c r="A837" s="444"/>
      <c r="B837" s="494"/>
      <c r="C837" s="436"/>
      <c r="D837" s="436"/>
      <c r="E837" s="436"/>
      <c r="F837" s="436"/>
      <c r="G837" s="436"/>
      <c r="H837" s="436"/>
      <c r="I837" s="436"/>
      <c r="J837" s="436"/>
      <c r="K837" s="436"/>
      <c r="L837" s="436"/>
      <c r="M837" s="436"/>
      <c r="N837" s="436"/>
      <c r="O837" s="436"/>
      <c r="P837" s="436"/>
      <c r="Q837" s="436"/>
      <c r="R837" s="436"/>
      <c r="S837" s="436"/>
      <c r="T837" s="436"/>
      <c r="U837" s="436"/>
      <c r="V837" s="436"/>
      <c r="W837" s="436"/>
      <c r="X837" s="436"/>
      <c r="Y837" s="436"/>
      <c r="Z837" s="436"/>
      <c r="AA837" s="436"/>
      <c r="AB837" s="436"/>
      <c r="AC837" s="436"/>
      <c r="AD837" s="436"/>
      <c r="AE837" s="436"/>
      <c r="AF837" s="437"/>
      <c r="AG837" s="479"/>
      <c r="AH837" s="479"/>
    </row>
    <row r="838" spans="1:34" ht="15" customHeight="1" x14ac:dyDescent="0.15">
      <c r="A838" s="442" t="s">
        <v>40</v>
      </c>
      <c r="B838" s="493" t="s">
        <v>349</v>
      </c>
      <c r="C838" s="475"/>
      <c r="D838" s="475"/>
      <c r="E838" s="475"/>
      <c r="F838" s="475"/>
      <c r="G838" s="475"/>
      <c r="H838" s="475"/>
      <c r="I838" s="475"/>
      <c r="J838" s="475"/>
      <c r="K838" s="475"/>
      <c r="L838" s="475"/>
      <c r="M838" s="475"/>
      <c r="N838" s="475"/>
      <c r="O838" s="475"/>
      <c r="P838" s="475"/>
      <c r="Q838" s="475"/>
      <c r="R838" s="475"/>
      <c r="S838" s="475"/>
      <c r="T838" s="475"/>
      <c r="U838" s="475"/>
      <c r="V838" s="475"/>
      <c r="W838" s="475"/>
      <c r="X838" s="475"/>
      <c r="Y838" s="475"/>
      <c r="Z838" s="475"/>
      <c r="AA838" s="475"/>
      <c r="AB838" s="475"/>
      <c r="AC838" s="475"/>
      <c r="AD838" s="475"/>
      <c r="AE838" s="475"/>
      <c r="AF838" s="476"/>
      <c r="AG838" s="479"/>
      <c r="AH838" s="479"/>
    </row>
    <row r="839" spans="1:34" ht="15" customHeight="1" x14ac:dyDescent="0.15">
      <c r="A839" s="444"/>
      <c r="B839" s="494"/>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7"/>
      <c r="AG839" s="479"/>
      <c r="AH839" s="479"/>
    </row>
    <row r="840" spans="1:34" ht="23.25" customHeight="1" x14ac:dyDescent="0.15">
      <c r="A840" s="442" t="s">
        <v>41</v>
      </c>
      <c r="B840" s="493" t="s">
        <v>885</v>
      </c>
      <c r="C840" s="475"/>
      <c r="D840" s="475"/>
      <c r="E840" s="475"/>
      <c r="F840" s="475"/>
      <c r="G840" s="475"/>
      <c r="H840" s="475"/>
      <c r="I840" s="475"/>
      <c r="J840" s="475"/>
      <c r="K840" s="475"/>
      <c r="L840" s="475"/>
      <c r="M840" s="475"/>
      <c r="N840" s="475"/>
      <c r="O840" s="475"/>
      <c r="P840" s="475"/>
      <c r="Q840" s="475"/>
      <c r="R840" s="475"/>
      <c r="S840" s="475"/>
      <c r="T840" s="475"/>
      <c r="U840" s="475"/>
      <c r="V840" s="475"/>
      <c r="W840" s="475"/>
      <c r="X840" s="475"/>
      <c r="Y840" s="475"/>
      <c r="Z840" s="475"/>
      <c r="AA840" s="475"/>
      <c r="AB840" s="475"/>
      <c r="AC840" s="475"/>
      <c r="AD840" s="475"/>
      <c r="AE840" s="475"/>
      <c r="AF840" s="476"/>
      <c r="AG840" s="479"/>
      <c r="AH840" s="479"/>
    </row>
    <row r="841" spans="1:34" ht="22.5" customHeight="1" x14ac:dyDescent="0.15">
      <c r="A841" s="444"/>
      <c r="B841" s="494"/>
      <c r="C841" s="436"/>
      <c r="D841" s="436"/>
      <c r="E841" s="436"/>
      <c r="F841" s="436"/>
      <c r="G841" s="436"/>
      <c r="H841" s="436"/>
      <c r="I841" s="436"/>
      <c r="J841" s="436"/>
      <c r="K841" s="436"/>
      <c r="L841" s="436"/>
      <c r="M841" s="436"/>
      <c r="N841" s="436"/>
      <c r="O841" s="436"/>
      <c r="P841" s="436"/>
      <c r="Q841" s="436"/>
      <c r="R841" s="436"/>
      <c r="S841" s="436"/>
      <c r="T841" s="436"/>
      <c r="U841" s="436"/>
      <c r="V841" s="436"/>
      <c r="W841" s="436"/>
      <c r="X841" s="436"/>
      <c r="Y841" s="436"/>
      <c r="Z841" s="436"/>
      <c r="AA841" s="436"/>
      <c r="AB841" s="436"/>
      <c r="AC841" s="436"/>
      <c r="AD841" s="436"/>
      <c r="AE841" s="436"/>
      <c r="AF841" s="437"/>
      <c r="AG841" s="479"/>
      <c r="AH841" s="479"/>
    </row>
    <row r="842" spans="1:34" ht="15" customHeight="1" x14ac:dyDescent="0.15"/>
    <row r="843" spans="1:34" ht="15" customHeight="1" x14ac:dyDescent="0.15">
      <c r="A843" s="1" t="s">
        <v>623</v>
      </c>
      <c r="B843" s="74"/>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c r="AA843" s="74"/>
    </row>
    <row r="844" spans="1:34" ht="15" customHeight="1" x14ac:dyDescent="0.15">
      <c r="A844" s="442" t="s">
        <v>33</v>
      </c>
      <c r="B844" s="493" t="s">
        <v>429</v>
      </c>
      <c r="C844" s="475"/>
      <c r="D844" s="475"/>
      <c r="E844" s="475"/>
      <c r="F844" s="475"/>
      <c r="G844" s="475"/>
      <c r="H844" s="475"/>
      <c r="I844" s="475"/>
      <c r="J844" s="475"/>
      <c r="K844" s="475"/>
      <c r="L844" s="475"/>
      <c r="M844" s="475"/>
      <c r="N844" s="475"/>
      <c r="O844" s="475"/>
      <c r="P844" s="475"/>
      <c r="Q844" s="475"/>
      <c r="R844" s="475"/>
      <c r="S844" s="475"/>
      <c r="T844" s="475"/>
      <c r="U844" s="475"/>
      <c r="V844" s="475"/>
      <c r="W844" s="475"/>
      <c r="X844" s="475"/>
      <c r="Y844" s="475"/>
      <c r="Z844" s="475"/>
      <c r="AA844" s="475"/>
      <c r="AB844" s="475"/>
      <c r="AC844" s="475"/>
      <c r="AD844" s="475"/>
      <c r="AE844" s="475"/>
      <c r="AF844" s="476"/>
      <c r="AG844" s="479"/>
      <c r="AH844" s="479"/>
    </row>
    <row r="845" spans="1:34" ht="15" customHeight="1" x14ac:dyDescent="0.15">
      <c r="A845" s="443"/>
      <c r="B845" s="517"/>
      <c r="C845" s="477"/>
      <c r="D845" s="477"/>
      <c r="E845" s="477"/>
      <c r="F845" s="477"/>
      <c r="G845" s="477"/>
      <c r="H845" s="477"/>
      <c r="I845" s="477"/>
      <c r="J845" s="477"/>
      <c r="K845" s="477"/>
      <c r="L845" s="477"/>
      <c r="M845" s="477"/>
      <c r="N845" s="477"/>
      <c r="O845" s="477"/>
      <c r="P845" s="477"/>
      <c r="Q845" s="477"/>
      <c r="R845" s="477"/>
      <c r="S845" s="477"/>
      <c r="T845" s="477"/>
      <c r="U845" s="477"/>
      <c r="V845" s="477"/>
      <c r="W845" s="477"/>
      <c r="X845" s="477"/>
      <c r="Y845" s="477"/>
      <c r="Z845" s="477"/>
      <c r="AA845" s="477"/>
      <c r="AB845" s="477"/>
      <c r="AC845" s="477"/>
      <c r="AD845" s="477"/>
      <c r="AE845" s="477"/>
      <c r="AF845" s="478"/>
      <c r="AG845" s="479"/>
      <c r="AH845" s="479"/>
    </row>
    <row r="846" spans="1:34" ht="15" customHeight="1" x14ac:dyDescent="0.15">
      <c r="A846" s="444"/>
      <c r="B846" s="494"/>
      <c r="C846" s="436"/>
      <c r="D846" s="436"/>
      <c r="E846" s="436"/>
      <c r="F846" s="436"/>
      <c r="G846" s="436"/>
      <c r="H846" s="436"/>
      <c r="I846" s="436"/>
      <c r="J846" s="436"/>
      <c r="K846" s="436"/>
      <c r="L846" s="436"/>
      <c r="M846" s="436"/>
      <c r="N846" s="436"/>
      <c r="O846" s="436"/>
      <c r="P846" s="436"/>
      <c r="Q846" s="436"/>
      <c r="R846" s="436"/>
      <c r="S846" s="436"/>
      <c r="T846" s="436"/>
      <c r="U846" s="436"/>
      <c r="V846" s="436"/>
      <c r="W846" s="436"/>
      <c r="X846" s="436"/>
      <c r="Y846" s="436"/>
      <c r="Z846" s="436"/>
      <c r="AA846" s="436"/>
      <c r="AB846" s="436"/>
      <c r="AC846" s="436"/>
      <c r="AD846" s="436"/>
      <c r="AE846" s="436"/>
      <c r="AF846" s="437"/>
      <c r="AG846" s="479"/>
      <c r="AH846" s="479"/>
    </row>
    <row r="847" spans="1:34" ht="15" customHeight="1" x14ac:dyDescent="0.15">
      <c r="A847" s="442" t="s">
        <v>34</v>
      </c>
      <c r="B847" s="493" t="s">
        <v>26</v>
      </c>
      <c r="C847" s="475"/>
      <c r="D847" s="475"/>
      <c r="E847" s="475"/>
      <c r="F847" s="475"/>
      <c r="G847" s="475"/>
      <c r="H847" s="475"/>
      <c r="I847" s="475"/>
      <c r="J847" s="475"/>
      <c r="K847" s="475"/>
      <c r="L847" s="475"/>
      <c r="M847" s="475"/>
      <c r="N847" s="475"/>
      <c r="O847" s="475"/>
      <c r="P847" s="475"/>
      <c r="Q847" s="475"/>
      <c r="R847" s="475"/>
      <c r="S847" s="475"/>
      <c r="T847" s="475"/>
      <c r="U847" s="475"/>
      <c r="V847" s="475"/>
      <c r="W847" s="475"/>
      <c r="X847" s="475"/>
      <c r="Y847" s="475"/>
      <c r="Z847" s="475"/>
      <c r="AA847" s="475"/>
      <c r="AB847" s="475"/>
      <c r="AC847" s="475"/>
      <c r="AD847" s="475"/>
      <c r="AE847" s="475"/>
      <c r="AF847" s="476"/>
      <c r="AG847" s="479"/>
      <c r="AH847" s="479"/>
    </row>
    <row r="848" spans="1:34" ht="15" customHeight="1" x14ac:dyDescent="0.15">
      <c r="A848" s="444"/>
      <c r="B848" s="494"/>
      <c r="C848" s="436"/>
      <c r="D848" s="436"/>
      <c r="E848" s="436"/>
      <c r="F848" s="436"/>
      <c r="G848" s="436"/>
      <c r="H848" s="436"/>
      <c r="I848" s="436"/>
      <c r="J848" s="436"/>
      <c r="K848" s="436"/>
      <c r="L848" s="436"/>
      <c r="M848" s="436"/>
      <c r="N848" s="436"/>
      <c r="O848" s="436"/>
      <c r="P848" s="436"/>
      <c r="Q848" s="436"/>
      <c r="R848" s="436"/>
      <c r="S848" s="436"/>
      <c r="T848" s="436"/>
      <c r="U848" s="436"/>
      <c r="V848" s="436"/>
      <c r="W848" s="436"/>
      <c r="X848" s="436"/>
      <c r="Y848" s="436"/>
      <c r="Z848" s="436"/>
      <c r="AA848" s="436"/>
      <c r="AB848" s="436"/>
      <c r="AC848" s="436"/>
      <c r="AD848" s="436"/>
      <c r="AE848" s="436"/>
      <c r="AF848" s="437"/>
      <c r="AG848" s="479"/>
      <c r="AH848" s="479"/>
    </row>
    <row r="849" spans="1:34" ht="15" customHeight="1" x14ac:dyDescent="0.15">
      <c r="A849" s="9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c r="AA849" s="87"/>
      <c r="AB849" s="87"/>
      <c r="AC849" s="87"/>
      <c r="AD849" s="87"/>
      <c r="AE849" s="87"/>
      <c r="AF849" s="87"/>
      <c r="AG849" s="139"/>
      <c r="AH849" s="139"/>
    </row>
    <row r="850" spans="1:34" ht="15" customHeight="1" x14ac:dyDescent="0.15">
      <c r="A850" s="1" t="s">
        <v>624</v>
      </c>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row>
    <row r="851" spans="1:34" ht="15" customHeight="1" x14ac:dyDescent="0.15">
      <c r="A851" s="653" t="s">
        <v>33</v>
      </c>
      <c r="B851" s="493" t="s">
        <v>887</v>
      </c>
      <c r="C851" s="475"/>
      <c r="D851" s="475"/>
      <c r="E851" s="475"/>
      <c r="F851" s="475"/>
      <c r="G851" s="475"/>
      <c r="H851" s="475"/>
      <c r="I851" s="475"/>
      <c r="J851" s="475"/>
      <c r="K851" s="475"/>
      <c r="L851" s="475"/>
      <c r="M851" s="475"/>
      <c r="N851" s="475"/>
      <c r="O851" s="475"/>
      <c r="P851" s="475"/>
      <c r="Q851" s="475"/>
      <c r="R851" s="475"/>
      <c r="S851" s="475"/>
      <c r="T851" s="475"/>
      <c r="U851" s="475"/>
      <c r="V851" s="475"/>
      <c r="W851" s="475"/>
      <c r="X851" s="475"/>
      <c r="Y851" s="475"/>
      <c r="Z851" s="475"/>
      <c r="AA851" s="475"/>
      <c r="AB851" s="475"/>
      <c r="AC851" s="475"/>
      <c r="AD851" s="475"/>
      <c r="AE851" s="475"/>
      <c r="AF851" s="476"/>
      <c r="AG851" s="479"/>
      <c r="AH851" s="479"/>
    </row>
    <row r="852" spans="1:34" ht="15" customHeight="1" x14ac:dyDescent="0.15">
      <c r="A852" s="653"/>
      <c r="B852" s="494"/>
      <c r="C852" s="436"/>
      <c r="D852" s="436"/>
      <c r="E852" s="436"/>
      <c r="F852" s="436"/>
      <c r="G852" s="436"/>
      <c r="H852" s="436"/>
      <c r="I852" s="436"/>
      <c r="J852" s="436"/>
      <c r="K852" s="436"/>
      <c r="L852" s="436"/>
      <c r="M852" s="436"/>
      <c r="N852" s="436"/>
      <c r="O852" s="436"/>
      <c r="P852" s="436"/>
      <c r="Q852" s="436"/>
      <c r="R852" s="436"/>
      <c r="S852" s="436"/>
      <c r="T852" s="436"/>
      <c r="U852" s="436"/>
      <c r="V852" s="436"/>
      <c r="W852" s="436"/>
      <c r="X852" s="436"/>
      <c r="Y852" s="436"/>
      <c r="Z852" s="436"/>
      <c r="AA852" s="436"/>
      <c r="AB852" s="436"/>
      <c r="AC852" s="436"/>
      <c r="AD852" s="436"/>
      <c r="AE852" s="436"/>
      <c r="AF852" s="437"/>
      <c r="AG852" s="479"/>
      <c r="AH852" s="479"/>
    </row>
    <row r="853" spans="1:34" ht="15" customHeight="1" x14ac:dyDescent="0.15">
      <c r="A853" s="653" t="s">
        <v>34</v>
      </c>
      <c r="B853" s="493" t="s">
        <v>886</v>
      </c>
      <c r="C853" s="475"/>
      <c r="D853" s="475"/>
      <c r="E853" s="475"/>
      <c r="F853" s="475"/>
      <c r="G853" s="475"/>
      <c r="H853" s="475"/>
      <c r="I853" s="475"/>
      <c r="J853" s="475"/>
      <c r="K853" s="475"/>
      <c r="L853" s="475"/>
      <c r="M853" s="475"/>
      <c r="N853" s="475"/>
      <c r="O853" s="475"/>
      <c r="P853" s="475"/>
      <c r="Q853" s="475"/>
      <c r="R853" s="475"/>
      <c r="S853" s="475"/>
      <c r="T853" s="475"/>
      <c r="U853" s="475"/>
      <c r="V853" s="475"/>
      <c r="W853" s="475"/>
      <c r="X853" s="475"/>
      <c r="Y853" s="475"/>
      <c r="Z853" s="475"/>
      <c r="AA853" s="475"/>
      <c r="AB853" s="475"/>
      <c r="AC853" s="475"/>
      <c r="AD853" s="475"/>
      <c r="AE853" s="475"/>
      <c r="AF853" s="476"/>
      <c r="AG853" s="479"/>
      <c r="AH853" s="479"/>
    </row>
    <row r="854" spans="1:34" ht="15" customHeight="1" x14ac:dyDescent="0.15">
      <c r="A854" s="653"/>
      <c r="B854" s="517"/>
      <c r="C854" s="477"/>
      <c r="D854" s="477"/>
      <c r="E854" s="477"/>
      <c r="F854" s="477"/>
      <c r="G854" s="477"/>
      <c r="H854" s="477"/>
      <c r="I854" s="477"/>
      <c r="J854" s="477"/>
      <c r="K854" s="477"/>
      <c r="L854" s="477"/>
      <c r="M854" s="477"/>
      <c r="N854" s="477"/>
      <c r="O854" s="477"/>
      <c r="P854" s="477"/>
      <c r="Q854" s="477"/>
      <c r="R854" s="477"/>
      <c r="S854" s="477"/>
      <c r="T854" s="477"/>
      <c r="U854" s="477"/>
      <c r="V854" s="477"/>
      <c r="W854" s="477"/>
      <c r="X854" s="477"/>
      <c r="Y854" s="477"/>
      <c r="Z854" s="477"/>
      <c r="AA854" s="477"/>
      <c r="AB854" s="477"/>
      <c r="AC854" s="477"/>
      <c r="AD854" s="477"/>
      <c r="AE854" s="477"/>
      <c r="AF854" s="478"/>
      <c r="AG854" s="479"/>
      <c r="AH854" s="479"/>
    </row>
    <row r="855" spans="1:34" ht="15" customHeight="1" x14ac:dyDescent="0.15">
      <c r="A855" s="653"/>
      <c r="B855" s="494"/>
      <c r="C855" s="436"/>
      <c r="D855" s="436"/>
      <c r="E855" s="436"/>
      <c r="F855" s="436"/>
      <c r="G855" s="436"/>
      <c r="H855" s="436"/>
      <c r="I855" s="436"/>
      <c r="J855" s="436"/>
      <c r="K855" s="436"/>
      <c r="L855" s="436"/>
      <c r="M855" s="436"/>
      <c r="N855" s="436"/>
      <c r="O855" s="436"/>
      <c r="P855" s="436"/>
      <c r="Q855" s="436"/>
      <c r="R855" s="436"/>
      <c r="S855" s="436"/>
      <c r="T855" s="436"/>
      <c r="U855" s="436"/>
      <c r="V855" s="436"/>
      <c r="W855" s="436"/>
      <c r="X855" s="436"/>
      <c r="Y855" s="436"/>
      <c r="Z855" s="436"/>
      <c r="AA855" s="436"/>
      <c r="AB855" s="436"/>
      <c r="AC855" s="436"/>
      <c r="AD855" s="436"/>
      <c r="AE855" s="436"/>
      <c r="AF855" s="437"/>
      <c r="AG855" s="479"/>
      <c r="AH855" s="479"/>
    </row>
    <row r="856" spans="1:34" ht="15" customHeight="1" x14ac:dyDescent="0.15">
      <c r="A856" s="653" t="s">
        <v>35</v>
      </c>
      <c r="B856" s="493" t="s">
        <v>24</v>
      </c>
      <c r="C856" s="475"/>
      <c r="D856" s="475"/>
      <c r="E856" s="475"/>
      <c r="F856" s="475"/>
      <c r="G856" s="475"/>
      <c r="H856" s="475"/>
      <c r="I856" s="475"/>
      <c r="J856" s="475"/>
      <c r="K856" s="475"/>
      <c r="L856" s="475"/>
      <c r="M856" s="475"/>
      <c r="N856" s="475"/>
      <c r="O856" s="475"/>
      <c r="P856" s="475"/>
      <c r="Q856" s="475"/>
      <c r="R856" s="475"/>
      <c r="S856" s="475"/>
      <c r="T856" s="475"/>
      <c r="U856" s="475"/>
      <c r="V856" s="475"/>
      <c r="W856" s="475"/>
      <c r="X856" s="475"/>
      <c r="Y856" s="475"/>
      <c r="Z856" s="475"/>
      <c r="AA856" s="475"/>
      <c r="AB856" s="475"/>
      <c r="AC856" s="475"/>
      <c r="AD856" s="475"/>
      <c r="AE856" s="475"/>
      <c r="AF856" s="476"/>
      <c r="AG856" s="479"/>
      <c r="AH856" s="479"/>
    </row>
    <row r="857" spans="1:34" ht="15" customHeight="1" x14ac:dyDescent="0.15">
      <c r="A857" s="653"/>
      <c r="B857" s="494"/>
      <c r="C857" s="436"/>
      <c r="D857" s="436"/>
      <c r="E857" s="436"/>
      <c r="F857" s="436"/>
      <c r="G857" s="436"/>
      <c r="H857" s="436"/>
      <c r="I857" s="436"/>
      <c r="J857" s="436"/>
      <c r="K857" s="436"/>
      <c r="L857" s="436"/>
      <c r="M857" s="436"/>
      <c r="N857" s="436"/>
      <c r="O857" s="436"/>
      <c r="P857" s="436"/>
      <c r="Q857" s="436"/>
      <c r="R857" s="436"/>
      <c r="S857" s="436"/>
      <c r="T857" s="436"/>
      <c r="U857" s="436"/>
      <c r="V857" s="436"/>
      <c r="W857" s="436"/>
      <c r="X857" s="436"/>
      <c r="Y857" s="436"/>
      <c r="Z857" s="436"/>
      <c r="AA857" s="436"/>
      <c r="AB857" s="436"/>
      <c r="AC857" s="436"/>
      <c r="AD857" s="436"/>
      <c r="AE857" s="436"/>
      <c r="AF857" s="437"/>
      <c r="AG857" s="479"/>
      <c r="AH857" s="479"/>
    </row>
    <row r="858" spans="1:34" ht="15" customHeight="1" x14ac:dyDescent="0.15">
      <c r="A858" s="9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c r="AA858" s="87"/>
      <c r="AB858" s="87"/>
      <c r="AC858" s="87"/>
      <c r="AD858" s="87"/>
      <c r="AE858" s="87"/>
      <c r="AF858" s="87"/>
      <c r="AG858" s="139"/>
      <c r="AH858" s="139"/>
    </row>
    <row r="859" spans="1:34" ht="15" customHeight="1" x14ac:dyDescent="0.15">
      <c r="A859" s="486" t="s">
        <v>1004</v>
      </c>
      <c r="B859" s="486"/>
      <c r="C859" s="486"/>
      <c r="D859" s="486"/>
      <c r="E859" s="486"/>
      <c r="F859" s="486"/>
      <c r="G859" s="486"/>
      <c r="H859" s="486"/>
      <c r="I859" s="486"/>
      <c r="J859" s="486"/>
      <c r="K859" s="486"/>
      <c r="L859" s="486"/>
      <c r="M859" s="486"/>
      <c r="N859" s="486"/>
      <c r="O859" s="486"/>
      <c r="P859" s="486"/>
      <c r="Q859" s="486"/>
      <c r="R859" s="486"/>
      <c r="S859" s="486"/>
      <c r="T859" s="486"/>
      <c r="U859" s="486"/>
      <c r="V859" s="486"/>
      <c r="W859" s="486"/>
      <c r="X859" s="248"/>
      <c r="Y859" s="259"/>
      <c r="Z859" s="260"/>
      <c r="AA859" s="260"/>
      <c r="AB859" s="260"/>
      <c r="AC859" s="260"/>
      <c r="AD859" s="260"/>
      <c r="AE859" s="260"/>
      <c r="AF859" s="247"/>
      <c r="AG859" s="247"/>
      <c r="AH859" s="247"/>
    </row>
    <row r="860" spans="1:34" ht="90.75" customHeight="1" x14ac:dyDescent="0.15">
      <c r="A860" s="261" t="s">
        <v>12</v>
      </c>
      <c r="B860" s="1053" t="s">
        <v>1002</v>
      </c>
      <c r="C860" s="1054"/>
      <c r="D860" s="1054"/>
      <c r="E860" s="1054"/>
      <c r="F860" s="1054"/>
      <c r="G860" s="1054"/>
      <c r="H860" s="1054"/>
      <c r="I860" s="1054"/>
      <c r="J860" s="1054"/>
      <c r="K860" s="1054"/>
      <c r="L860" s="1054"/>
      <c r="M860" s="1054"/>
      <c r="N860" s="1054"/>
      <c r="O860" s="1054"/>
      <c r="P860" s="1054"/>
      <c r="Q860" s="1054"/>
      <c r="R860" s="1054"/>
      <c r="S860" s="1054"/>
      <c r="T860" s="1054"/>
      <c r="U860" s="1054"/>
      <c r="V860" s="1054"/>
      <c r="W860" s="1054"/>
      <c r="X860" s="1054"/>
      <c r="Y860" s="1054"/>
      <c r="Z860" s="1054"/>
      <c r="AA860" s="1054"/>
      <c r="AB860" s="1054"/>
      <c r="AC860" s="1054"/>
      <c r="AD860" s="1054"/>
      <c r="AE860" s="1054"/>
      <c r="AF860" s="1054"/>
      <c r="AG860" s="1051"/>
      <c r="AH860" s="1052"/>
    </row>
    <row r="861" spans="1:34" ht="42" customHeight="1" x14ac:dyDescent="0.15">
      <c r="A861" s="261" t="s">
        <v>1007</v>
      </c>
      <c r="B861" s="1053" t="s">
        <v>1003</v>
      </c>
      <c r="C861" s="1054"/>
      <c r="D861" s="1054"/>
      <c r="E861" s="1054"/>
      <c r="F861" s="1054"/>
      <c r="G861" s="1054"/>
      <c r="H861" s="1054"/>
      <c r="I861" s="1054"/>
      <c r="J861" s="1054"/>
      <c r="K861" s="1054"/>
      <c r="L861" s="1054"/>
      <c r="M861" s="1054"/>
      <c r="N861" s="1054"/>
      <c r="O861" s="1054"/>
      <c r="P861" s="1054"/>
      <c r="Q861" s="1054"/>
      <c r="R861" s="1054"/>
      <c r="S861" s="1054"/>
      <c r="T861" s="1054"/>
      <c r="U861" s="1054"/>
      <c r="V861" s="1054"/>
      <c r="W861" s="1054"/>
      <c r="X861" s="1054"/>
      <c r="Y861" s="1054"/>
      <c r="Z861" s="1054"/>
      <c r="AA861" s="1054"/>
      <c r="AB861" s="1054"/>
      <c r="AC861" s="1054"/>
      <c r="AD861" s="1054"/>
      <c r="AE861" s="1054"/>
      <c r="AF861" s="1054"/>
      <c r="AG861" s="1051"/>
      <c r="AH861" s="1052"/>
    </row>
    <row r="862" spans="1:34" ht="15" customHeight="1" x14ac:dyDescent="0.15">
      <c r="A862" s="9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c r="AA862" s="87"/>
      <c r="AB862" s="87"/>
      <c r="AC862" s="87"/>
      <c r="AD862" s="87"/>
      <c r="AE862" s="87"/>
      <c r="AF862" s="87"/>
      <c r="AG862" s="139"/>
      <c r="AH862" s="139"/>
    </row>
    <row r="863" spans="1:34" ht="12.75" customHeight="1" x14ac:dyDescent="0.15">
      <c r="A863" s="486" t="s">
        <v>1008</v>
      </c>
      <c r="B863" s="486"/>
      <c r="C863" s="486"/>
      <c r="D863" s="486"/>
      <c r="E863" s="486"/>
      <c r="F863" s="486"/>
      <c r="G863" s="486"/>
      <c r="H863" s="486"/>
      <c r="I863" s="486"/>
      <c r="J863" s="486"/>
      <c r="K863" s="486"/>
      <c r="L863" s="486"/>
      <c r="M863" s="486"/>
      <c r="N863" s="486"/>
      <c r="O863" s="486"/>
      <c r="P863" s="486"/>
      <c r="Q863" s="486"/>
      <c r="R863" s="486"/>
      <c r="S863" s="486"/>
      <c r="T863" s="486"/>
      <c r="U863" s="486"/>
      <c r="V863" s="486"/>
      <c r="W863" s="486"/>
      <c r="X863" s="248"/>
      <c r="Y863" s="259"/>
      <c r="Z863" s="260"/>
      <c r="AA863" s="260"/>
      <c r="AB863" s="260"/>
      <c r="AC863" s="260"/>
      <c r="AD863" s="260"/>
      <c r="AE863" s="260"/>
      <c r="AF863" s="247"/>
      <c r="AG863" s="247"/>
      <c r="AH863" s="247"/>
    </row>
    <row r="864" spans="1:34" ht="76.5" customHeight="1" x14ac:dyDescent="0.15">
      <c r="A864" s="261" t="s">
        <v>12</v>
      </c>
      <c r="B864" s="1053" t="s">
        <v>1010</v>
      </c>
      <c r="C864" s="1054"/>
      <c r="D864" s="1054"/>
      <c r="E864" s="1054"/>
      <c r="F864" s="1054"/>
      <c r="G864" s="1054"/>
      <c r="H864" s="1054"/>
      <c r="I864" s="1054"/>
      <c r="J864" s="1054"/>
      <c r="K864" s="1054"/>
      <c r="L864" s="1054"/>
      <c r="M864" s="1054"/>
      <c r="N864" s="1054"/>
      <c r="O864" s="1054"/>
      <c r="P864" s="1054"/>
      <c r="Q864" s="1054"/>
      <c r="R864" s="1054"/>
      <c r="S864" s="1054"/>
      <c r="T864" s="1054"/>
      <c r="U864" s="1054"/>
      <c r="V864" s="1054"/>
      <c r="W864" s="1054"/>
      <c r="X864" s="1054"/>
      <c r="Y864" s="1054"/>
      <c r="Z864" s="1054"/>
      <c r="AA864" s="1054"/>
      <c r="AB864" s="1054"/>
      <c r="AC864" s="1054"/>
      <c r="AD864" s="1054"/>
      <c r="AE864" s="1054"/>
      <c r="AF864" s="1055"/>
      <c r="AG864" s="1051"/>
      <c r="AH864" s="1052"/>
    </row>
    <row r="865" spans="1:34" ht="30.75" customHeight="1" x14ac:dyDescent="0.15">
      <c r="A865" s="261" t="s">
        <v>13</v>
      </c>
      <c r="B865" s="1053" t="s">
        <v>1005</v>
      </c>
      <c r="C865" s="1054"/>
      <c r="D865" s="1054"/>
      <c r="E865" s="1054"/>
      <c r="F865" s="1054"/>
      <c r="G865" s="1054"/>
      <c r="H865" s="1054"/>
      <c r="I865" s="1054"/>
      <c r="J865" s="1054"/>
      <c r="K865" s="1054"/>
      <c r="L865" s="1054"/>
      <c r="M865" s="1054"/>
      <c r="N865" s="1054"/>
      <c r="O865" s="1054"/>
      <c r="P865" s="1054"/>
      <c r="Q865" s="1054"/>
      <c r="R865" s="1054"/>
      <c r="S865" s="1054"/>
      <c r="T865" s="1054"/>
      <c r="U865" s="1054"/>
      <c r="V865" s="1054"/>
      <c r="W865" s="1054"/>
      <c r="X865" s="1054"/>
      <c r="Y865" s="1054"/>
      <c r="Z865" s="1054"/>
      <c r="AA865" s="1054"/>
      <c r="AB865" s="1054"/>
      <c r="AC865" s="1054"/>
      <c r="AD865" s="1054"/>
      <c r="AE865" s="1054"/>
      <c r="AF865" s="1055"/>
      <c r="AG865" s="1051"/>
      <c r="AH865" s="1052"/>
    </row>
    <row r="866" spans="1:34" ht="18" customHeight="1" x14ac:dyDescent="0.15">
      <c r="A866" s="261" t="s">
        <v>14</v>
      </c>
      <c r="B866" s="1053" t="s">
        <v>1006</v>
      </c>
      <c r="C866" s="1054"/>
      <c r="D866" s="1054"/>
      <c r="E866" s="1054"/>
      <c r="F866" s="1054"/>
      <c r="G866" s="1054"/>
      <c r="H866" s="1054"/>
      <c r="I866" s="1054"/>
      <c r="J866" s="1054"/>
      <c r="K866" s="1054"/>
      <c r="L866" s="1054"/>
      <c r="M866" s="1054"/>
      <c r="N866" s="1054"/>
      <c r="O866" s="1054"/>
      <c r="P866" s="1054"/>
      <c r="Q866" s="1054"/>
      <c r="R866" s="1054"/>
      <c r="S866" s="1054"/>
      <c r="T866" s="1054"/>
      <c r="U866" s="1054"/>
      <c r="V866" s="1054"/>
      <c r="W866" s="1054"/>
      <c r="X866" s="1054"/>
      <c r="Y866" s="1054"/>
      <c r="Z866" s="1054"/>
      <c r="AA866" s="1054"/>
      <c r="AB866" s="1054"/>
      <c r="AC866" s="1054"/>
      <c r="AD866" s="1054"/>
      <c r="AE866" s="1054"/>
      <c r="AF866" s="1054"/>
      <c r="AG866" s="1051"/>
      <c r="AH866" s="1052"/>
    </row>
    <row r="867" spans="1:34" ht="40.5" customHeight="1" x14ac:dyDescent="0.15">
      <c r="A867" s="261" t="s">
        <v>15</v>
      </c>
      <c r="B867" s="1053" t="s">
        <v>1011</v>
      </c>
      <c r="C867" s="1054"/>
      <c r="D867" s="1054"/>
      <c r="E867" s="1054"/>
      <c r="F867" s="1054"/>
      <c r="G867" s="1054"/>
      <c r="H867" s="1054"/>
      <c r="I867" s="1054"/>
      <c r="J867" s="1054"/>
      <c r="K867" s="1054"/>
      <c r="L867" s="1054"/>
      <c r="M867" s="1054"/>
      <c r="N867" s="1054"/>
      <c r="O867" s="1054"/>
      <c r="P867" s="1054"/>
      <c r="Q867" s="1054"/>
      <c r="R867" s="1054"/>
      <c r="S867" s="1054"/>
      <c r="T867" s="1054"/>
      <c r="U867" s="1054"/>
      <c r="V867" s="1054"/>
      <c r="W867" s="1054"/>
      <c r="X867" s="1054"/>
      <c r="Y867" s="1054"/>
      <c r="Z867" s="1054"/>
      <c r="AA867" s="1054"/>
      <c r="AB867" s="1054"/>
      <c r="AC867" s="1054"/>
      <c r="AD867" s="1054"/>
      <c r="AE867" s="1054"/>
      <c r="AF867" s="1054"/>
      <c r="AG867" s="1051"/>
      <c r="AH867" s="1052"/>
    </row>
    <row r="868" spans="1:34" ht="39" customHeight="1" x14ac:dyDescent="0.15">
      <c r="A868" s="261" t="s">
        <v>155</v>
      </c>
      <c r="B868" s="1053" t="s">
        <v>1009</v>
      </c>
      <c r="C868" s="1054"/>
      <c r="D868" s="1054"/>
      <c r="E868" s="1054"/>
      <c r="F868" s="1054"/>
      <c r="G868" s="1054"/>
      <c r="H868" s="1054"/>
      <c r="I868" s="1054"/>
      <c r="J868" s="1054"/>
      <c r="K868" s="1054"/>
      <c r="L868" s="1054"/>
      <c r="M868" s="1054"/>
      <c r="N868" s="1054"/>
      <c r="O868" s="1054"/>
      <c r="P868" s="1054"/>
      <c r="Q868" s="1054"/>
      <c r="R868" s="1054"/>
      <c r="S868" s="1054"/>
      <c r="T868" s="1054"/>
      <c r="U868" s="1054"/>
      <c r="V868" s="1054"/>
      <c r="W868" s="1054"/>
      <c r="X868" s="1054"/>
      <c r="Y868" s="1054"/>
      <c r="Z868" s="1054"/>
      <c r="AA868" s="1054"/>
      <c r="AB868" s="1054"/>
      <c r="AC868" s="1054"/>
      <c r="AD868" s="1054"/>
      <c r="AE868" s="1054"/>
      <c r="AF868" s="1054"/>
      <c r="AG868" s="1051"/>
      <c r="AH868" s="1052"/>
    </row>
    <row r="869" spans="1:34" ht="15" customHeight="1" x14ac:dyDescent="0.15">
      <c r="A869" s="9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c r="AA869" s="87"/>
      <c r="AB869" s="87"/>
      <c r="AC869" s="87"/>
      <c r="AD869" s="87"/>
      <c r="AE869" s="87"/>
      <c r="AF869" s="87"/>
      <c r="AG869" s="139"/>
      <c r="AH869" s="139"/>
    </row>
    <row r="870" spans="1:34" ht="15" customHeight="1" x14ac:dyDescent="0.15">
      <c r="A870" s="1" t="s">
        <v>625</v>
      </c>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39"/>
      <c r="AH870" s="139"/>
    </row>
    <row r="871" spans="1:34" ht="15" customHeight="1" x14ac:dyDescent="0.15">
      <c r="A871" s="442" t="s">
        <v>12</v>
      </c>
      <c r="B871" s="449" t="s">
        <v>888</v>
      </c>
      <c r="C871" s="450"/>
      <c r="D871" s="450"/>
      <c r="E871" s="450"/>
      <c r="F871" s="450"/>
      <c r="G871" s="450"/>
      <c r="H871" s="450"/>
      <c r="I871" s="450"/>
      <c r="J871" s="450"/>
      <c r="K871" s="450"/>
      <c r="L871" s="450"/>
      <c r="M871" s="450"/>
      <c r="N871" s="450"/>
      <c r="O871" s="450"/>
      <c r="P871" s="450"/>
      <c r="Q871" s="450"/>
      <c r="R871" s="450"/>
      <c r="S871" s="450"/>
      <c r="T871" s="450"/>
      <c r="U871" s="450"/>
      <c r="V871" s="450"/>
      <c r="W871" s="450"/>
      <c r="X871" s="450"/>
      <c r="Y871" s="450"/>
      <c r="Z871" s="450"/>
      <c r="AA871" s="450"/>
      <c r="AB871" s="450"/>
      <c r="AC871" s="450"/>
      <c r="AD871" s="450"/>
      <c r="AE871" s="450"/>
      <c r="AF871" s="484"/>
      <c r="AG871" s="438"/>
      <c r="AH871" s="439"/>
    </row>
    <row r="872" spans="1:34" ht="15" customHeight="1" x14ac:dyDescent="0.15">
      <c r="A872" s="443"/>
      <c r="B872" s="538"/>
      <c r="C872" s="539"/>
      <c r="D872" s="539"/>
      <c r="E872" s="539"/>
      <c r="F872" s="539"/>
      <c r="G872" s="539"/>
      <c r="H872" s="539"/>
      <c r="I872" s="539"/>
      <c r="J872" s="539"/>
      <c r="K872" s="539"/>
      <c r="L872" s="539"/>
      <c r="M872" s="539"/>
      <c r="N872" s="539"/>
      <c r="O872" s="539"/>
      <c r="P872" s="539"/>
      <c r="Q872" s="539"/>
      <c r="R872" s="539"/>
      <c r="S872" s="539"/>
      <c r="T872" s="539"/>
      <c r="U872" s="539"/>
      <c r="V872" s="539"/>
      <c r="W872" s="539"/>
      <c r="X872" s="539"/>
      <c r="Y872" s="539"/>
      <c r="Z872" s="539"/>
      <c r="AA872" s="539"/>
      <c r="AB872" s="539"/>
      <c r="AC872" s="539"/>
      <c r="AD872" s="539"/>
      <c r="AE872" s="539"/>
      <c r="AF872" s="620"/>
      <c r="AG872" s="949"/>
      <c r="AH872" s="950"/>
    </row>
    <row r="873" spans="1:34" ht="15" customHeight="1" x14ac:dyDescent="0.15">
      <c r="A873" s="443"/>
      <c r="B873" s="538"/>
      <c r="C873" s="539"/>
      <c r="D873" s="539"/>
      <c r="E873" s="539"/>
      <c r="F873" s="539"/>
      <c r="G873" s="539"/>
      <c r="H873" s="539"/>
      <c r="I873" s="539"/>
      <c r="J873" s="539"/>
      <c r="K873" s="539"/>
      <c r="L873" s="539"/>
      <c r="M873" s="539"/>
      <c r="N873" s="539"/>
      <c r="O873" s="539"/>
      <c r="P873" s="539"/>
      <c r="Q873" s="539"/>
      <c r="R873" s="539"/>
      <c r="S873" s="539"/>
      <c r="T873" s="539"/>
      <c r="U873" s="539"/>
      <c r="V873" s="539"/>
      <c r="W873" s="539"/>
      <c r="X873" s="539"/>
      <c r="Y873" s="539"/>
      <c r="Z873" s="539"/>
      <c r="AA873" s="539"/>
      <c r="AB873" s="539"/>
      <c r="AC873" s="539"/>
      <c r="AD873" s="539"/>
      <c r="AE873" s="539"/>
      <c r="AF873" s="620"/>
      <c r="AG873" s="949"/>
      <c r="AH873" s="950"/>
    </row>
    <row r="874" spans="1:34" ht="15" customHeight="1" x14ac:dyDescent="0.15">
      <c r="A874" s="443"/>
      <c r="B874" s="538"/>
      <c r="C874" s="539"/>
      <c r="D874" s="539"/>
      <c r="E874" s="539"/>
      <c r="F874" s="539"/>
      <c r="G874" s="539"/>
      <c r="H874" s="539"/>
      <c r="I874" s="539"/>
      <c r="J874" s="539"/>
      <c r="K874" s="539"/>
      <c r="L874" s="539"/>
      <c r="M874" s="539"/>
      <c r="N874" s="539"/>
      <c r="O874" s="539"/>
      <c r="P874" s="539"/>
      <c r="Q874" s="539"/>
      <c r="R874" s="539"/>
      <c r="S874" s="539"/>
      <c r="T874" s="539"/>
      <c r="U874" s="539"/>
      <c r="V874" s="539"/>
      <c r="W874" s="539"/>
      <c r="X874" s="539"/>
      <c r="Y874" s="539"/>
      <c r="Z874" s="539"/>
      <c r="AA874" s="539"/>
      <c r="AB874" s="539"/>
      <c r="AC874" s="539"/>
      <c r="AD874" s="539"/>
      <c r="AE874" s="539"/>
      <c r="AF874" s="620"/>
      <c r="AG874" s="949"/>
      <c r="AH874" s="950"/>
    </row>
    <row r="875" spans="1:34" ht="15" customHeight="1" x14ac:dyDescent="0.15">
      <c r="A875" s="442" t="s">
        <v>13</v>
      </c>
      <c r="B875" s="449" t="s">
        <v>231</v>
      </c>
      <c r="C875" s="450"/>
      <c r="D875" s="450"/>
      <c r="E875" s="450"/>
      <c r="F875" s="450"/>
      <c r="G875" s="450"/>
      <c r="H875" s="450"/>
      <c r="I875" s="450"/>
      <c r="J875" s="450"/>
      <c r="K875" s="450"/>
      <c r="L875" s="450"/>
      <c r="M875" s="450"/>
      <c r="N875" s="450"/>
      <c r="O875" s="450"/>
      <c r="P875" s="450"/>
      <c r="Q875" s="450"/>
      <c r="R875" s="450"/>
      <c r="S875" s="450"/>
      <c r="T875" s="450"/>
      <c r="U875" s="450"/>
      <c r="V875" s="450"/>
      <c r="W875" s="450"/>
      <c r="X875" s="450"/>
      <c r="Y875" s="450"/>
      <c r="Z875" s="450"/>
      <c r="AA875" s="450"/>
      <c r="AB875" s="450"/>
      <c r="AC875" s="450"/>
      <c r="AD875" s="450"/>
      <c r="AE875" s="450"/>
      <c r="AF875" s="484"/>
      <c r="AG875" s="438"/>
      <c r="AH875" s="439"/>
    </row>
    <row r="876" spans="1:34" ht="15" customHeight="1" x14ac:dyDescent="0.15">
      <c r="A876" s="444"/>
      <c r="B876" s="453"/>
      <c r="C876" s="454"/>
      <c r="D876" s="454"/>
      <c r="E876" s="454"/>
      <c r="F876" s="454"/>
      <c r="G876" s="454"/>
      <c r="H876" s="454"/>
      <c r="I876" s="454"/>
      <c r="J876" s="454"/>
      <c r="K876" s="454"/>
      <c r="L876" s="454"/>
      <c r="M876" s="454"/>
      <c r="N876" s="454"/>
      <c r="O876" s="454"/>
      <c r="P876" s="454"/>
      <c r="Q876" s="454"/>
      <c r="R876" s="454"/>
      <c r="S876" s="454"/>
      <c r="T876" s="454"/>
      <c r="U876" s="454"/>
      <c r="V876" s="454"/>
      <c r="W876" s="454"/>
      <c r="X876" s="454"/>
      <c r="Y876" s="454"/>
      <c r="Z876" s="454"/>
      <c r="AA876" s="454"/>
      <c r="AB876" s="454"/>
      <c r="AC876" s="454"/>
      <c r="AD876" s="454"/>
      <c r="AE876" s="454"/>
      <c r="AF876" s="485"/>
      <c r="AG876" s="440"/>
      <c r="AH876" s="441"/>
    </row>
    <row r="877" spans="1:34" ht="15" customHeight="1" x14ac:dyDescent="0.15">
      <c r="A877" s="442" t="s">
        <v>14</v>
      </c>
      <c r="B877" s="449" t="s">
        <v>233</v>
      </c>
      <c r="C877" s="450"/>
      <c r="D877" s="450"/>
      <c r="E877" s="450"/>
      <c r="F877" s="450"/>
      <c r="G877" s="450"/>
      <c r="H877" s="450"/>
      <c r="I877" s="450"/>
      <c r="J877" s="450"/>
      <c r="K877" s="450"/>
      <c r="L877" s="450"/>
      <c r="M877" s="450"/>
      <c r="N877" s="450"/>
      <c r="O877" s="450"/>
      <c r="P877" s="450"/>
      <c r="Q877" s="450"/>
      <c r="R877" s="450"/>
      <c r="S877" s="450"/>
      <c r="T877" s="450"/>
      <c r="U877" s="450"/>
      <c r="V877" s="450"/>
      <c r="W877" s="450"/>
      <c r="X877" s="450"/>
      <c r="Y877" s="450"/>
      <c r="Z877" s="450"/>
      <c r="AA877" s="450"/>
      <c r="AB877" s="450"/>
      <c r="AC877" s="450"/>
      <c r="AD877" s="450"/>
      <c r="AE877" s="450"/>
      <c r="AF877" s="484"/>
      <c r="AG877" s="438"/>
      <c r="AH877" s="439"/>
    </row>
    <row r="878" spans="1:34" ht="15" customHeight="1" x14ac:dyDescent="0.15">
      <c r="A878" s="443"/>
      <c r="B878" s="538"/>
      <c r="C878" s="539"/>
      <c r="D878" s="539"/>
      <c r="E878" s="539"/>
      <c r="F878" s="539"/>
      <c r="G878" s="539"/>
      <c r="H878" s="539"/>
      <c r="I878" s="539"/>
      <c r="J878" s="539"/>
      <c r="K878" s="539"/>
      <c r="L878" s="539"/>
      <c r="M878" s="539"/>
      <c r="N878" s="539"/>
      <c r="O878" s="539"/>
      <c r="P878" s="539"/>
      <c r="Q878" s="539"/>
      <c r="R878" s="539"/>
      <c r="S878" s="539"/>
      <c r="T878" s="539"/>
      <c r="U878" s="539"/>
      <c r="V878" s="539"/>
      <c r="W878" s="539"/>
      <c r="X878" s="539"/>
      <c r="Y878" s="539"/>
      <c r="Z878" s="539"/>
      <c r="AA878" s="539"/>
      <c r="AB878" s="539"/>
      <c r="AC878" s="539"/>
      <c r="AD878" s="539"/>
      <c r="AE878" s="539"/>
      <c r="AF878" s="620"/>
      <c r="AG878" s="949"/>
      <c r="AH878" s="950"/>
    </row>
    <row r="879" spans="1:34" ht="15" customHeight="1" x14ac:dyDescent="0.15">
      <c r="A879" s="444"/>
      <c r="B879" s="453"/>
      <c r="C879" s="454"/>
      <c r="D879" s="454"/>
      <c r="E879" s="454"/>
      <c r="F879" s="454"/>
      <c r="G879" s="454"/>
      <c r="H879" s="454"/>
      <c r="I879" s="454"/>
      <c r="J879" s="454"/>
      <c r="K879" s="454"/>
      <c r="L879" s="454"/>
      <c r="M879" s="454"/>
      <c r="N879" s="454"/>
      <c r="O879" s="454"/>
      <c r="P879" s="454"/>
      <c r="Q879" s="454"/>
      <c r="R879" s="454"/>
      <c r="S879" s="454"/>
      <c r="T879" s="454"/>
      <c r="U879" s="454"/>
      <c r="V879" s="454"/>
      <c r="W879" s="454"/>
      <c r="X879" s="454"/>
      <c r="Y879" s="454"/>
      <c r="Z879" s="454"/>
      <c r="AA879" s="454"/>
      <c r="AB879" s="454"/>
      <c r="AC879" s="454"/>
      <c r="AD879" s="454"/>
      <c r="AE879" s="454"/>
      <c r="AF879" s="485"/>
      <c r="AG879" s="440"/>
      <c r="AH879" s="441"/>
    </row>
    <row r="880" spans="1:34" ht="15" customHeight="1" x14ac:dyDescent="0.15">
      <c r="A880" s="442" t="s">
        <v>15</v>
      </c>
      <c r="B880" s="449" t="s">
        <v>235</v>
      </c>
      <c r="C880" s="450"/>
      <c r="D880" s="450"/>
      <c r="E880" s="450"/>
      <c r="F880" s="450"/>
      <c r="G880" s="450"/>
      <c r="H880" s="450"/>
      <c r="I880" s="450"/>
      <c r="J880" s="450"/>
      <c r="K880" s="450"/>
      <c r="L880" s="450"/>
      <c r="M880" s="450"/>
      <c r="N880" s="450"/>
      <c r="O880" s="450"/>
      <c r="P880" s="450"/>
      <c r="Q880" s="450"/>
      <c r="R880" s="450"/>
      <c r="S880" s="450"/>
      <c r="T880" s="450"/>
      <c r="U880" s="450"/>
      <c r="V880" s="450"/>
      <c r="W880" s="450"/>
      <c r="X880" s="450"/>
      <c r="Y880" s="450"/>
      <c r="Z880" s="450"/>
      <c r="AA880" s="450"/>
      <c r="AB880" s="450"/>
      <c r="AC880" s="450"/>
      <c r="AD880" s="450"/>
      <c r="AE880" s="450"/>
      <c r="AF880" s="484"/>
      <c r="AG880" s="445"/>
      <c r="AH880" s="446"/>
    </row>
    <row r="881" spans="1:34" ht="15" customHeight="1" x14ac:dyDescent="0.15">
      <c r="A881" s="444"/>
      <c r="B881" s="453"/>
      <c r="C881" s="454"/>
      <c r="D881" s="454"/>
      <c r="E881" s="454"/>
      <c r="F881" s="454"/>
      <c r="G881" s="454"/>
      <c r="H881" s="454"/>
      <c r="I881" s="454"/>
      <c r="J881" s="454"/>
      <c r="K881" s="454"/>
      <c r="L881" s="454"/>
      <c r="M881" s="454"/>
      <c r="N881" s="454"/>
      <c r="O881" s="454"/>
      <c r="P881" s="454"/>
      <c r="Q881" s="454"/>
      <c r="R881" s="454"/>
      <c r="S881" s="454"/>
      <c r="T881" s="454"/>
      <c r="U881" s="454"/>
      <c r="V881" s="454"/>
      <c r="W881" s="454"/>
      <c r="X881" s="454"/>
      <c r="Y881" s="454"/>
      <c r="Z881" s="454"/>
      <c r="AA881" s="454"/>
      <c r="AB881" s="454"/>
      <c r="AC881" s="454"/>
      <c r="AD881" s="454"/>
      <c r="AE881" s="454"/>
      <c r="AF881" s="485"/>
      <c r="AG881" s="447"/>
      <c r="AH881" s="448"/>
    </row>
    <row r="882" spans="1:34" ht="15" customHeight="1" x14ac:dyDescent="0.15">
      <c r="A882" s="9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39"/>
      <c r="AH882" s="139"/>
    </row>
    <row r="883" spans="1:34" ht="15" customHeight="1" x14ac:dyDescent="0.15">
      <c r="A883" s="1" t="s">
        <v>626</v>
      </c>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39"/>
      <c r="AH883" s="139"/>
    </row>
    <row r="884" spans="1:34" ht="15" customHeight="1" x14ac:dyDescent="0.15">
      <c r="A884" s="442" t="s">
        <v>12</v>
      </c>
      <c r="B884" s="449" t="s">
        <v>236</v>
      </c>
      <c r="C884" s="450"/>
      <c r="D884" s="450"/>
      <c r="E884" s="450"/>
      <c r="F884" s="450"/>
      <c r="G884" s="450"/>
      <c r="H884" s="450"/>
      <c r="I884" s="450"/>
      <c r="J884" s="450"/>
      <c r="K884" s="450"/>
      <c r="L884" s="450"/>
      <c r="M884" s="450"/>
      <c r="N884" s="450"/>
      <c r="O884" s="450"/>
      <c r="P884" s="450"/>
      <c r="Q884" s="450"/>
      <c r="R884" s="450"/>
      <c r="S884" s="450"/>
      <c r="T884" s="450"/>
      <c r="U884" s="450"/>
      <c r="V884" s="450"/>
      <c r="W884" s="450"/>
      <c r="X884" s="450"/>
      <c r="Y884" s="450"/>
      <c r="Z884" s="450"/>
      <c r="AA884" s="450"/>
      <c r="AB884" s="450"/>
      <c r="AC884" s="450"/>
      <c r="AD884" s="450"/>
      <c r="AE884" s="450"/>
      <c r="AF884" s="484"/>
      <c r="AG884" s="438"/>
      <c r="AH884" s="439"/>
    </row>
    <row r="885" spans="1:34" ht="15" customHeight="1" x14ac:dyDescent="0.15">
      <c r="A885" s="443"/>
      <c r="B885" s="538"/>
      <c r="C885" s="539"/>
      <c r="D885" s="539"/>
      <c r="E885" s="539"/>
      <c r="F885" s="539"/>
      <c r="G885" s="539"/>
      <c r="H885" s="539"/>
      <c r="I885" s="539"/>
      <c r="J885" s="539"/>
      <c r="K885" s="539"/>
      <c r="L885" s="539"/>
      <c r="M885" s="539"/>
      <c r="N885" s="539"/>
      <c r="O885" s="539"/>
      <c r="P885" s="539"/>
      <c r="Q885" s="539"/>
      <c r="R885" s="539"/>
      <c r="S885" s="539"/>
      <c r="T885" s="539"/>
      <c r="U885" s="539"/>
      <c r="V885" s="539"/>
      <c r="W885" s="539"/>
      <c r="X885" s="539"/>
      <c r="Y885" s="539"/>
      <c r="Z885" s="539"/>
      <c r="AA885" s="539"/>
      <c r="AB885" s="539"/>
      <c r="AC885" s="539"/>
      <c r="AD885" s="539"/>
      <c r="AE885" s="539"/>
      <c r="AF885" s="620"/>
      <c r="AG885" s="949"/>
      <c r="AH885" s="950"/>
    </row>
    <row r="886" spans="1:34" ht="15" customHeight="1" x14ac:dyDescent="0.15">
      <c r="A886" s="444"/>
      <c r="B886" s="453"/>
      <c r="C886" s="454"/>
      <c r="D886" s="454"/>
      <c r="E886" s="454"/>
      <c r="F886" s="454"/>
      <c r="G886" s="454"/>
      <c r="H886" s="454"/>
      <c r="I886" s="454"/>
      <c r="J886" s="454"/>
      <c r="K886" s="454"/>
      <c r="L886" s="454"/>
      <c r="M886" s="454"/>
      <c r="N886" s="454"/>
      <c r="O886" s="454"/>
      <c r="P886" s="454"/>
      <c r="Q886" s="454"/>
      <c r="R886" s="454"/>
      <c r="S886" s="454"/>
      <c r="T886" s="454"/>
      <c r="U886" s="454"/>
      <c r="V886" s="454"/>
      <c r="W886" s="454"/>
      <c r="X886" s="454"/>
      <c r="Y886" s="454"/>
      <c r="Z886" s="454"/>
      <c r="AA886" s="454"/>
      <c r="AB886" s="454"/>
      <c r="AC886" s="454"/>
      <c r="AD886" s="454"/>
      <c r="AE886" s="454"/>
      <c r="AF886" s="485"/>
      <c r="AG886" s="440"/>
      <c r="AH886" s="441"/>
    </row>
    <row r="887" spans="1:34" ht="15" customHeight="1" x14ac:dyDescent="0.15">
      <c r="A887" s="442" t="s">
        <v>13</v>
      </c>
      <c r="B887" s="449" t="s">
        <v>232</v>
      </c>
      <c r="C887" s="450"/>
      <c r="D887" s="450"/>
      <c r="E887" s="450"/>
      <c r="F887" s="450"/>
      <c r="G887" s="450"/>
      <c r="H887" s="450"/>
      <c r="I887" s="450"/>
      <c r="J887" s="450"/>
      <c r="K887" s="450"/>
      <c r="L887" s="450"/>
      <c r="M887" s="450"/>
      <c r="N887" s="450"/>
      <c r="O887" s="450"/>
      <c r="P887" s="450"/>
      <c r="Q887" s="450"/>
      <c r="R887" s="450"/>
      <c r="S887" s="450"/>
      <c r="T887" s="450"/>
      <c r="U887" s="450"/>
      <c r="V887" s="450"/>
      <c r="W887" s="450"/>
      <c r="X887" s="450"/>
      <c r="Y887" s="450"/>
      <c r="Z887" s="450"/>
      <c r="AA887" s="450"/>
      <c r="AB887" s="450"/>
      <c r="AC887" s="450"/>
      <c r="AD887" s="450"/>
      <c r="AE887" s="450"/>
      <c r="AF887" s="484"/>
      <c r="AG887" s="438"/>
      <c r="AH887" s="439"/>
    </row>
    <row r="888" spans="1:34" ht="15" customHeight="1" x14ac:dyDescent="0.15">
      <c r="A888" s="444"/>
      <c r="B888" s="453"/>
      <c r="C888" s="454"/>
      <c r="D888" s="454"/>
      <c r="E888" s="454"/>
      <c r="F888" s="454"/>
      <c r="G888" s="454"/>
      <c r="H888" s="454"/>
      <c r="I888" s="454"/>
      <c r="J888" s="454"/>
      <c r="K888" s="454"/>
      <c r="L888" s="454"/>
      <c r="M888" s="454"/>
      <c r="N888" s="454"/>
      <c r="O888" s="454"/>
      <c r="P888" s="454"/>
      <c r="Q888" s="454"/>
      <c r="R888" s="454"/>
      <c r="S888" s="454"/>
      <c r="T888" s="454"/>
      <c r="U888" s="454"/>
      <c r="V888" s="454"/>
      <c r="W888" s="454"/>
      <c r="X888" s="454"/>
      <c r="Y888" s="454"/>
      <c r="Z888" s="454"/>
      <c r="AA888" s="454"/>
      <c r="AB888" s="454"/>
      <c r="AC888" s="454"/>
      <c r="AD888" s="454"/>
      <c r="AE888" s="454"/>
      <c r="AF888" s="485"/>
      <c r="AG888" s="440"/>
      <c r="AH888" s="441"/>
    </row>
    <row r="889" spans="1:34" ht="15" customHeight="1" x14ac:dyDescent="0.15">
      <c r="A889" s="442" t="s">
        <v>14</v>
      </c>
      <c r="B889" s="449" t="s">
        <v>353</v>
      </c>
      <c r="C889" s="450"/>
      <c r="D889" s="450"/>
      <c r="E889" s="450"/>
      <c r="F889" s="450"/>
      <c r="G889" s="450"/>
      <c r="H889" s="450"/>
      <c r="I889" s="450"/>
      <c r="J889" s="450"/>
      <c r="K889" s="450"/>
      <c r="L889" s="450"/>
      <c r="M889" s="450"/>
      <c r="N889" s="450"/>
      <c r="O889" s="450"/>
      <c r="P889" s="450"/>
      <c r="Q889" s="450"/>
      <c r="R889" s="450"/>
      <c r="S889" s="450"/>
      <c r="T889" s="450"/>
      <c r="U889" s="450"/>
      <c r="V889" s="450"/>
      <c r="W889" s="450"/>
      <c r="X889" s="450"/>
      <c r="Y889" s="450"/>
      <c r="Z889" s="450"/>
      <c r="AA889" s="450"/>
      <c r="AB889" s="450"/>
      <c r="AC889" s="450"/>
      <c r="AD889" s="450"/>
      <c r="AE889" s="450"/>
      <c r="AF889" s="484"/>
      <c r="AG889" s="438"/>
      <c r="AH889" s="439"/>
    </row>
    <row r="890" spans="1:34" ht="15" customHeight="1" x14ac:dyDescent="0.15">
      <c r="A890" s="444"/>
      <c r="B890" s="453"/>
      <c r="C890" s="454"/>
      <c r="D890" s="454"/>
      <c r="E890" s="454"/>
      <c r="F890" s="454"/>
      <c r="G890" s="454"/>
      <c r="H890" s="454"/>
      <c r="I890" s="454"/>
      <c r="J890" s="454"/>
      <c r="K890" s="454"/>
      <c r="L890" s="454"/>
      <c r="M890" s="454"/>
      <c r="N890" s="454"/>
      <c r="O890" s="454"/>
      <c r="P890" s="454"/>
      <c r="Q890" s="454"/>
      <c r="R890" s="454"/>
      <c r="S890" s="454"/>
      <c r="T890" s="454"/>
      <c r="U890" s="454"/>
      <c r="V890" s="454"/>
      <c r="W890" s="454"/>
      <c r="X890" s="454"/>
      <c r="Y890" s="454"/>
      <c r="Z890" s="454"/>
      <c r="AA890" s="454"/>
      <c r="AB890" s="454"/>
      <c r="AC890" s="454"/>
      <c r="AD890" s="454"/>
      <c r="AE890" s="454"/>
      <c r="AF890" s="485"/>
      <c r="AG890" s="440"/>
      <c r="AH890" s="441"/>
    </row>
    <row r="891" spans="1:34" ht="15" customHeight="1" x14ac:dyDescent="0.15">
      <c r="A891" s="442" t="s">
        <v>15</v>
      </c>
      <c r="B891" s="449" t="s">
        <v>234</v>
      </c>
      <c r="C891" s="450"/>
      <c r="D891" s="450"/>
      <c r="E891" s="450"/>
      <c r="F891" s="450"/>
      <c r="G891" s="450"/>
      <c r="H891" s="450"/>
      <c r="I891" s="450"/>
      <c r="J891" s="450"/>
      <c r="K891" s="450"/>
      <c r="L891" s="450"/>
      <c r="M891" s="450"/>
      <c r="N891" s="450"/>
      <c r="O891" s="450"/>
      <c r="P891" s="450"/>
      <c r="Q891" s="450"/>
      <c r="R891" s="450"/>
      <c r="S891" s="450"/>
      <c r="T891" s="450"/>
      <c r="U891" s="450"/>
      <c r="V891" s="450"/>
      <c r="W891" s="450"/>
      <c r="X891" s="450"/>
      <c r="Y891" s="450"/>
      <c r="Z891" s="450"/>
      <c r="AA891" s="450"/>
      <c r="AB891" s="450"/>
      <c r="AC891" s="450"/>
      <c r="AD891" s="450"/>
      <c r="AE891" s="450"/>
      <c r="AF891" s="484"/>
      <c r="AG891" s="438"/>
      <c r="AH891" s="439"/>
    </row>
    <row r="892" spans="1:34" ht="15" customHeight="1" x14ac:dyDescent="0.15">
      <c r="A892" s="443"/>
      <c r="B892" s="538"/>
      <c r="C892" s="539"/>
      <c r="D892" s="539"/>
      <c r="E892" s="539"/>
      <c r="F892" s="539"/>
      <c r="G892" s="539"/>
      <c r="H892" s="539"/>
      <c r="I892" s="539"/>
      <c r="J892" s="539"/>
      <c r="K892" s="539"/>
      <c r="L892" s="539"/>
      <c r="M892" s="539"/>
      <c r="N892" s="539"/>
      <c r="O892" s="539"/>
      <c r="P892" s="539"/>
      <c r="Q892" s="539"/>
      <c r="R892" s="539"/>
      <c r="S892" s="539"/>
      <c r="T892" s="539"/>
      <c r="U892" s="539"/>
      <c r="V892" s="539"/>
      <c r="W892" s="539"/>
      <c r="X892" s="539"/>
      <c r="Y892" s="539"/>
      <c r="Z892" s="539"/>
      <c r="AA892" s="539"/>
      <c r="AB892" s="539"/>
      <c r="AC892" s="539"/>
      <c r="AD892" s="539"/>
      <c r="AE892" s="539"/>
      <c r="AF892" s="620"/>
      <c r="AG892" s="949"/>
      <c r="AH892" s="950"/>
    </row>
    <row r="893" spans="1:34" ht="15" customHeight="1" x14ac:dyDescent="0.15">
      <c r="A893" s="444"/>
      <c r="B893" s="453"/>
      <c r="C893" s="454"/>
      <c r="D893" s="454"/>
      <c r="E893" s="454"/>
      <c r="F893" s="454"/>
      <c r="G893" s="454"/>
      <c r="H893" s="454"/>
      <c r="I893" s="454"/>
      <c r="J893" s="454"/>
      <c r="K893" s="454"/>
      <c r="L893" s="454"/>
      <c r="M893" s="454"/>
      <c r="N893" s="454"/>
      <c r="O893" s="454"/>
      <c r="P893" s="454"/>
      <c r="Q893" s="454"/>
      <c r="R893" s="454"/>
      <c r="S893" s="454"/>
      <c r="T893" s="454"/>
      <c r="U893" s="454"/>
      <c r="V893" s="454"/>
      <c r="W893" s="454"/>
      <c r="X893" s="454"/>
      <c r="Y893" s="454"/>
      <c r="Z893" s="454"/>
      <c r="AA893" s="454"/>
      <c r="AB893" s="454"/>
      <c r="AC893" s="454"/>
      <c r="AD893" s="454"/>
      <c r="AE893" s="454"/>
      <c r="AF893" s="485"/>
      <c r="AG893" s="440"/>
      <c r="AH893" s="441"/>
    </row>
    <row r="894" spans="1:34" ht="15" customHeight="1" x14ac:dyDescent="0.15">
      <c r="A894" s="9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39"/>
      <c r="AH894" s="139"/>
    </row>
    <row r="895" spans="1:34" ht="15" customHeight="1" x14ac:dyDescent="0.15">
      <c r="A895" s="1" t="s">
        <v>627</v>
      </c>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39"/>
      <c r="AH895" s="139"/>
    </row>
    <row r="896" spans="1:34" ht="15" customHeight="1" x14ac:dyDescent="0.15">
      <c r="A896" s="661" t="s">
        <v>12</v>
      </c>
      <c r="B896" s="449" t="s">
        <v>356</v>
      </c>
      <c r="C896" s="450"/>
      <c r="D896" s="450"/>
      <c r="E896" s="450"/>
      <c r="F896" s="450"/>
      <c r="G896" s="450"/>
      <c r="H896" s="450"/>
      <c r="I896" s="450"/>
      <c r="J896" s="450"/>
      <c r="K896" s="450"/>
      <c r="L896" s="450"/>
      <c r="M896" s="450"/>
      <c r="N896" s="450"/>
      <c r="O896" s="450"/>
      <c r="P896" s="450"/>
      <c r="Q896" s="450"/>
      <c r="R896" s="450"/>
      <c r="S896" s="450"/>
      <c r="T896" s="450"/>
      <c r="U896" s="450"/>
      <c r="V896" s="450"/>
      <c r="W896" s="450"/>
      <c r="X896" s="450"/>
      <c r="Y896" s="450"/>
      <c r="Z896" s="450"/>
      <c r="AA896" s="450"/>
      <c r="AB896" s="450"/>
      <c r="AC896" s="450"/>
      <c r="AD896" s="450"/>
      <c r="AE896" s="450"/>
      <c r="AF896" s="484"/>
      <c r="AG896" s="445"/>
      <c r="AH896" s="446"/>
    </row>
    <row r="897" spans="1:34" ht="15" customHeight="1" x14ac:dyDescent="0.15">
      <c r="A897" s="956"/>
      <c r="B897" s="538"/>
      <c r="C897" s="539"/>
      <c r="D897" s="539"/>
      <c r="E897" s="539"/>
      <c r="F897" s="539"/>
      <c r="G897" s="539"/>
      <c r="H897" s="539"/>
      <c r="I897" s="539"/>
      <c r="J897" s="539"/>
      <c r="K897" s="539"/>
      <c r="L897" s="539"/>
      <c r="M897" s="539"/>
      <c r="N897" s="539"/>
      <c r="O897" s="539"/>
      <c r="P897" s="539"/>
      <c r="Q897" s="539"/>
      <c r="R897" s="539"/>
      <c r="S897" s="539"/>
      <c r="T897" s="539"/>
      <c r="U897" s="539"/>
      <c r="V897" s="539"/>
      <c r="W897" s="539"/>
      <c r="X897" s="539"/>
      <c r="Y897" s="539"/>
      <c r="Z897" s="539"/>
      <c r="AA897" s="539"/>
      <c r="AB897" s="539"/>
      <c r="AC897" s="539"/>
      <c r="AD897" s="539"/>
      <c r="AE897" s="539"/>
      <c r="AF897" s="620"/>
      <c r="AG897" s="958"/>
      <c r="AH897" s="959"/>
    </row>
    <row r="898" spans="1:34" ht="15" customHeight="1" x14ac:dyDescent="0.15">
      <c r="A898" s="956"/>
      <c r="B898" s="538"/>
      <c r="C898" s="539"/>
      <c r="D898" s="539"/>
      <c r="E898" s="539"/>
      <c r="F898" s="539"/>
      <c r="G898" s="539"/>
      <c r="H898" s="539"/>
      <c r="I898" s="539"/>
      <c r="J898" s="539"/>
      <c r="K898" s="539"/>
      <c r="L898" s="539"/>
      <c r="M898" s="539"/>
      <c r="N898" s="539"/>
      <c r="O898" s="539"/>
      <c r="P898" s="539"/>
      <c r="Q898" s="539"/>
      <c r="R898" s="539"/>
      <c r="S898" s="539"/>
      <c r="T898" s="539"/>
      <c r="U898" s="539"/>
      <c r="V898" s="539"/>
      <c r="W898" s="539"/>
      <c r="X898" s="539"/>
      <c r="Y898" s="539"/>
      <c r="Z898" s="539"/>
      <c r="AA898" s="539"/>
      <c r="AB898" s="539"/>
      <c r="AC898" s="539"/>
      <c r="AD898" s="539"/>
      <c r="AE898" s="539"/>
      <c r="AF898" s="620"/>
      <c r="AG898" s="958"/>
      <c r="AH898" s="959"/>
    </row>
    <row r="899" spans="1:34" ht="15" customHeight="1" x14ac:dyDescent="0.15">
      <c r="A899" s="957"/>
      <c r="B899" s="453"/>
      <c r="C899" s="454"/>
      <c r="D899" s="454"/>
      <c r="E899" s="454"/>
      <c r="F899" s="454"/>
      <c r="G899" s="454"/>
      <c r="H899" s="454"/>
      <c r="I899" s="454"/>
      <c r="J899" s="454"/>
      <c r="K899" s="454"/>
      <c r="L899" s="454"/>
      <c r="M899" s="454"/>
      <c r="N899" s="454"/>
      <c r="O899" s="454"/>
      <c r="P899" s="454"/>
      <c r="Q899" s="454"/>
      <c r="R899" s="454"/>
      <c r="S899" s="454"/>
      <c r="T899" s="454"/>
      <c r="U899" s="454"/>
      <c r="V899" s="454"/>
      <c r="W899" s="454"/>
      <c r="X899" s="454"/>
      <c r="Y899" s="454"/>
      <c r="Z899" s="454"/>
      <c r="AA899" s="454"/>
      <c r="AB899" s="454"/>
      <c r="AC899" s="454"/>
      <c r="AD899" s="454"/>
      <c r="AE899" s="454"/>
      <c r="AF899" s="485"/>
      <c r="AG899" s="447"/>
      <c r="AH899" s="448"/>
    </row>
    <row r="900" spans="1:34" ht="15" customHeight="1" x14ac:dyDescent="0.15">
      <c r="A900" s="442" t="s">
        <v>13</v>
      </c>
      <c r="B900" s="449" t="s">
        <v>231</v>
      </c>
      <c r="C900" s="450"/>
      <c r="D900" s="450"/>
      <c r="E900" s="450"/>
      <c r="F900" s="450"/>
      <c r="G900" s="450"/>
      <c r="H900" s="450"/>
      <c r="I900" s="450"/>
      <c r="J900" s="450"/>
      <c r="K900" s="450"/>
      <c r="L900" s="450"/>
      <c r="M900" s="450"/>
      <c r="N900" s="450"/>
      <c r="O900" s="450"/>
      <c r="P900" s="450"/>
      <c r="Q900" s="450"/>
      <c r="R900" s="450"/>
      <c r="S900" s="450"/>
      <c r="T900" s="450"/>
      <c r="U900" s="450"/>
      <c r="V900" s="450"/>
      <c r="W900" s="450"/>
      <c r="X900" s="450"/>
      <c r="Y900" s="450"/>
      <c r="Z900" s="450"/>
      <c r="AA900" s="450"/>
      <c r="AB900" s="450"/>
      <c r="AC900" s="450"/>
      <c r="AD900" s="450"/>
      <c r="AE900" s="450"/>
      <c r="AF900" s="484"/>
      <c r="AG900" s="438"/>
      <c r="AH900" s="439"/>
    </row>
    <row r="901" spans="1:34" ht="15" customHeight="1" x14ac:dyDescent="0.15">
      <c r="A901" s="444"/>
      <c r="B901" s="453"/>
      <c r="C901" s="454"/>
      <c r="D901" s="454"/>
      <c r="E901" s="454"/>
      <c r="F901" s="454"/>
      <c r="G901" s="454"/>
      <c r="H901" s="454"/>
      <c r="I901" s="454"/>
      <c r="J901" s="454"/>
      <c r="K901" s="454"/>
      <c r="L901" s="454"/>
      <c r="M901" s="454"/>
      <c r="N901" s="454"/>
      <c r="O901" s="454"/>
      <c r="P901" s="454"/>
      <c r="Q901" s="454"/>
      <c r="R901" s="454"/>
      <c r="S901" s="454"/>
      <c r="T901" s="454"/>
      <c r="U901" s="454"/>
      <c r="V901" s="454"/>
      <c r="W901" s="454"/>
      <c r="X901" s="454"/>
      <c r="Y901" s="454"/>
      <c r="Z901" s="454"/>
      <c r="AA901" s="454"/>
      <c r="AB901" s="454"/>
      <c r="AC901" s="454"/>
      <c r="AD901" s="454"/>
      <c r="AE901" s="454"/>
      <c r="AF901" s="485"/>
      <c r="AG901" s="440"/>
      <c r="AH901" s="441"/>
    </row>
    <row r="902" spans="1:34" ht="15" customHeight="1" x14ac:dyDescent="0.15">
      <c r="A902" s="661" t="s">
        <v>13</v>
      </c>
      <c r="B902" s="449" t="s">
        <v>354</v>
      </c>
      <c r="C902" s="450"/>
      <c r="D902" s="450"/>
      <c r="E902" s="450"/>
      <c r="F902" s="450"/>
      <c r="G902" s="450"/>
      <c r="H902" s="450"/>
      <c r="I902" s="450"/>
      <c r="J902" s="450"/>
      <c r="K902" s="450"/>
      <c r="L902" s="450"/>
      <c r="M902" s="450"/>
      <c r="N902" s="450"/>
      <c r="O902" s="450"/>
      <c r="P902" s="450"/>
      <c r="Q902" s="450"/>
      <c r="R902" s="450"/>
      <c r="S902" s="450"/>
      <c r="T902" s="450"/>
      <c r="U902" s="450"/>
      <c r="V902" s="450"/>
      <c r="W902" s="450"/>
      <c r="X902" s="450"/>
      <c r="Y902" s="450"/>
      <c r="Z902" s="450"/>
      <c r="AA902" s="450"/>
      <c r="AB902" s="450"/>
      <c r="AC902" s="450"/>
      <c r="AD902" s="450"/>
      <c r="AE902" s="450"/>
      <c r="AF902" s="484"/>
      <c r="AG902" s="438"/>
      <c r="AH902" s="439"/>
    </row>
    <row r="903" spans="1:34" ht="15" customHeight="1" x14ac:dyDescent="0.15">
      <c r="A903" s="957"/>
      <c r="B903" s="453"/>
      <c r="C903" s="454"/>
      <c r="D903" s="454"/>
      <c r="E903" s="454"/>
      <c r="F903" s="454"/>
      <c r="G903" s="454"/>
      <c r="H903" s="454"/>
      <c r="I903" s="454"/>
      <c r="J903" s="454"/>
      <c r="K903" s="454"/>
      <c r="L903" s="454"/>
      <c r="M903" s="454"/>
      <c r="N903" s="454"/>
      <c r="O903" s="454"/>
      <c r="P903" s="454"/>
      <c r="Q903" s="454"/>
      <c r="R903" s="454"/>
      <c r="S903" s="454"/>
      <c r="T903" s="454"/>
      <c r="U903" s="454"/>
      <c r="V903" s="454"/>
      <c r="W903" s="454"/>
      <c r="X903" s="454"/>
      <c r="Y903" s="454"/>
      <c r="Z903" s="454"/>
      <c r="AA903" s="454"/>
      <c r="AB903" s="454"/>
      <c r="AC903" s="454"/>
      <c r="AD903" s="454"/>
      <c r="AE903" s="454"/>
      <c r="AF903" s="485"/>
      <c r="AG903" s="440"/>
      <c r="AH903" s="441"/>
    </row>
    <row r="904" spans="1:34" ht="15" customHeight="1" x14ac:dyDescent="0.15">
      <c r="A904" s="661" t="s">
        <v>14</v>
      </c>
      <c r="B904" s="449" t="s">
        <v>355</v>
      </c>
      <c r="C904" s="450"/>
      <c r="D904" s="450"/>
      <c r="E904" s="450"/>
      <c r="F904" s="450"/>
      <c r="G904" s="450"/>
      <c r="H904" s="450"/>
      <c r="I904" s="450"/>
      <c r="J904" s="450"/>
      <c r="K904" s="450"/>
      <c r="L904" s="450"/>
      <c r="M904" s="450"/>
      <c r="N904" s="450"/>
      <c r="O904" s="450"/>
      <c r="P904" s="450"/>
      <c r="Q904" s="450"/>
      <c r="R904" s="450"/>
      <c r="S904" s="450"/>
      <c r="T904" s="450"/>
      <c r="U904" s="450"/>
      <c r="V904" s="450"/>
      <c r="W904" s="450"/>
      <c r="X904" s="450"/>
      <c r="Y904" s="450"/>
      <c r="Z904" s="450"/>
      <c r="AA904" s="450"/>
      <c r="AB904" s="450"/>
      <c r="AC904" s="450"/>
      <c r="AD904" s="450"/>
      <c r="AE904" s="450"/>
      <c r="AF904" s="484"/>
      <c r="AG904" s="438"/>
      <c r="AH904" s="439"/>
    </row>
    <row r="905" spans="1:34" ht="15" customHeight="1" x14ac:dyDescent="0.15">
      <c r="A905" s="957"/>
      <c r="B905" s="453"/>
      <c r="C905" s="454"/>
      <c r="D905" s="454"/>
      <c r="E905" s="454"/>
      <c r="F905" s="454"/>
      <c r="G905" s="454"/>
      <c r="H905" s="454"/>
      <c r="I905" s="454"/>
      <c r="J905" s="454"/>
      <c r="K905" s="454"/>
      <c r="L905" s="454"/>
      <c r="M905" s="454"/>
      <c r="N905" s="454"/>
      <c r="O905" s="454"/>
      <c r="P905" s="454"/>
      <c r="Q905" s="454"/>
      <c r="R905" s="454"/>
      <c r="S905" s="454"/>
      <c r="T905" s="454"/>
      <c r="U905" s="454"/>
      <c r="V905" s="454"/>
      <c r="W905" s="454"/>
      <c r="X905" s="454"/>
      <c r="Y905" s="454"/>
      <c r="Z905" s="454"/>
      <c r="AA905" s="454"/>
      <c r="AB905" s="454"/>
      <c r="AC905" s="454"/>
      <c r="AD905" s="454"/>
      <c r="AE905" s="454"/>
      <c r="AF905" s="485"/>
      <c r="AG905" s="440"/>
      <c r="AH905" s="441"/>
    </row>
    <row r="906" spans="1:34" ht="15" customHeight="1" x14ac:dyDescent="0.15">
      <c r="A906" s="9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39"/>
      <c r="AH906" s="139"/>
    </row>
    <row r="907" spans="1:34" ht="15" customHeight="1" x14ac:dyDescent="0.15">
      <c r="A907" s="1" t="s">
        <v>1013</v>
      </c>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39"/>
      <c r="AH907" s="139"/>
    </row>
    <row r="908" spans="1:34" ht="15" customHeight="1" x14ac:dyDescent="0.15">
      <c r="A908" s="442" t="s">
        <v>12</v>
      </c>
      <c r="B908" s="449" t="s">
        <v>1012</v>
      </c>
      <c r="C908" s="450"/>
      <c r="D908" s="450"/>
      <c r="E908" s="450"/>
      <c r="F908" s="450"/>
      <c r="G908" s="450"/>
      <c r="H908" s="450"/>
      <c r="I908" s="450"/>
      <c r="J908" s="450"/>
      <c r="K908" s="450"/>
      <c r="L908" s="450"/>
      <c r="M908" s="450"/>
      <c r="N908" s="450"/>
      <c r="O908" s="450"/>
      <c r="P908" s="450"/>
      <c r="Q908" s="450"/>
      <c r="R908" s="450"/>
      <c r="S908" s="450"/>
      <c r="T908" s="450"/>
      <c r="U908" s="450"/>
      <c r="V908" s="450"/>
      <c r="W908" s="450"/>
      <c r="X908" s="450"/>
      <c r="Y908" s="450"/>
      <c r="Z908" s="450"/>
      <c r="AA908" s="450"/>
      <c r="AB908" s="450"/>
      <c r="AC908" s="450"/>
      <c r="AD908" s="450"/>
      <c r="AE908" s="450"/>
      <c r="AF908" s="484"/>
      <c r="AG908" s="438"/>
      <c r="AH908" s="439"/>
    </row>
    <row r="909" spans="1:34" ht="15" customHeight="1" x14ac:dyDescent="0.15">
      <c r="A909" s="443"/>
      <c r="B909" s="538"/>
      <c r="C909" s="539"/>
      <c r="D909" s="539"/>
      <c r="E909" s="539"/>
      <c r="F909" s="539"/>
      <c r="G909" s="539"/>
      <c r="H909" s="539"/>
      <c r="I909" s="539"/>
      <c r="J909" s="539"/>
      <c r="K909" s="539"/>
      <c r="L909" s="539"/>
      <c r="M909" s="539"/>
      <c r="N909" s="539"/>
      <c r="O909" s="539"/>
      <c r="P909" s="539"/>
      <c r="Q909" s="539"/>
      <c r="R909" s="539"/>
      <c r="S909" s="539"/>
      <c r="T909" s="539"/>
      <c r="U909" s="539"/>
      <c r="V909" s="539"/>
      <c r="W909" s="539"/>
      <c r="X909" s="539"/>
      <c r="Y909" s="539"/>
      <c r="Z909" s="539"/>
      <c r="AA909" s="539"/>
      <c r="AB909" s="539"/>
      <c r="AC909" s="539"/>
      <c r="AD909" s="539"/>
      <c r="AE909" s="539"/>
      <c r="AF909" s="620"/>
      <c r="AG909" s="949"/>
      <c r="AH909" s="950"/>
    </row>
    <row r="910" spans="1:34" ht="87" customHeight="1" x14ac:dyDescent="0.15">
      <c r="A910" s="444"/>
      <c r="B910" s="453"/>
      <c r="C910" s="454"/>
      <c r="D910" s="454"/>
      <c r="E910" s="454"/>
      <c r="F910" s="454"/>
      <c r="G910" s="454"/>
      <c r="H910" s="454"/>
      <c r="I910" s="454"/>
      <c r="J910" s="454"/>
      <c r="K910" s="454"/>
      <c r="L910" s="454"/>
      <c r="M910" s="454"/>
      <c r="N910" s="454"/>
      <c r="O910" s="454"/>
      <c r="P910" s="454"/>
      <c r="Q910" s="454"/>
      <c r="R910" s="454"/>
      <c r="S910" s="454"/>
      <c r="T910" s="454"/>
      <c r="U910" s="454"/>
      <c r="V910" s="454"/>
      <c r="W910" s="454"/>
      <c r="X910" s="454"/>
      <c r="Y910" s="454"/>
      <c r="Z910" s="454"/>
      <c r="AA910" s="454"/>
      <c r="AB910" s="454"/>
      <c r="AC910" s="454"/>
      <c r="AD910" s="454"/>
      <c r="AE910" s="454"/>
      <c r="AF910" s="485"/>
      <c r="AG910" s="440"/>
      <c r="AH910" s="441"/>
    </row>
    <row r="911" spans="1:34" ht="15" customHeight="1" x14ac:dyDescent="0.15">
      <c r="A911" s="442" t="s">
        <v>13</v>
      </c>
      <c r="B911" s="449" t="s">
        <v>1015</v>
      </c>
      <c r="C911" s="450"/>
      <c r="D911" s="450"/>
      <c r="E911" s="450"/>
      <c r="F911" s="450"/>
      <c r="G911" s="450"/>
      <c r="H911" s="450"/>
      <c r="I911" s="450"/>
      <c r="J911" s="450"/>
      <c r="K911" s="450"/>
      <c r="L911" s="450"/>
      <c r="M911" s="450"/>
      <c r="N911" s="450"/>
      <c r="O911" s="450"/>
      <c r="P911" s="450"/>
      <c r="Q911" s="450"/>
      <c r="R911" s="450"/>
      <c r="S911" s="450"/>
      <c r="T911" s="450"/>
      <c r="U911" s="450"/>
      <c r="V911" s="450"/>
      <c r="W911" s="450"/>
      <c r="X911" s="450"/>
      <c r="Y911" s="450"/>
      <c r="Z911" s="450"/>
      <c r="AA911" s="450"/>
      <c r="AB911" s="450"/>
      <c r="AC911" s="450"/>
      <c r="AD911" s="450"/>
      <c r="AE911" s="450"/>
      <c r="AF911" s="484"/>
      <c r="AG911" s="438"/>
      <c r="AH911" s="439"/>
    </row>
    <row r="912" spans="1:34" ht="15" customHeight="1" x14ac:dyDescent="0.15">
      <c r="A912" s="443"/>
      <c r="B912" s="538"/>
      <c r="C912" s="539"/>
      <c r="D912" s="539"/>
      <c r="E912" s="539"/>
      <c r="F912" s="539"/>
      <c r="G912" s="539"/>
      <c r="H912" s="539"/>
      <c r="I912" s="539"/>
      <c r="J912" s="539"/>
      <c r="K912" s="539"/>
      <c r="L912" s="539"/>
      <c r="M912" s="539"/>
      <c r="N912" s="539"/>
      <c r="O912" s="539"/>
      <c r="P912" s="539"/>
      <c r="Q912" s="539"/>
      <c r="R912" s="539"/>
      <c r="S912" s="539"/>
      <c r="T912" s="539"/>
      <c r="U912" s="539"/>
      <c r="V912" s="539"/>
      <c r="W912" s="539"/>
      <c r="X912" s="539"/>
      <c r="Y912" s="539"/>
      <c r="Z912" s="539"/>
      <c r="AA912" s="539"/>
      <c r="AB912" s="539"/>
      <c r="AC912" s="539"/>
      <c r="AD912" s="539"/>
      <c r="AE912" s="539"/>
      <c r="AF912" s="620"/>
      <c r="AG912" s="949"/>
      <c r="AH912" s="950"/>
    </row>
    <row r="913" spans="1:34" ht="31.5" customHeight="1" x14ac:dyDescent="0.15">
      <c r="A913" s="444"/>
      <c r="B913" s="453"/>
      <c r="C913" s="454"/>
      <c r="D913" s="454"/>
      <c r="E913" s="454"/>
      <c r="F913" s="454"/>
      <c r="G913" s="454"/>
      <c r="H913" s="454"/>
      <c r="I913" s="454"/>
      <c r="J913" s="454"/>
      <c r="K913" s="454"/>
      <c r="L913" s="454"/>
      <c r="M913" s="454"/>
      <c r="N913" s="454"/>
      <c r="O913" s="454"/>
      <c r="P913" s="454"/>
      <c r="Q913" s="454"/>
      <c r="R913" s="454"/>
      <c r="S913" s="454"/>
      <c r="T913" s="454"/>
      <c r="U913" s="454"/>
      <c r="V913" s="454"/>
      <c r="W913" s="454"/>
      <c r="X913" s="454"/>
      <c r="Y913" s="454"/>
      <c r="Z913" s="454"/>
      <c r="AA913" s="454"/>
      <c r="AB913" s="454"/>
      <c r="AC913" s="454"/>
      <c r="AD913" s="454"/>
      <c r="AE913" s="454"/>
      <c r="AF913" s="485"/>
      <c r="AG913" s="440"/>
      <c r="AH913" s="441"/>
    </row>
    <row r="914" spans="1:34" ht="15" customHeight="1" x14ac:dyDescent="0.15">
      <c r="A914" s="442" t="s">
        <v>14</v>
      </c>
      <c r="B914" s="449" t="s">
        <v>1014</v>
      </c>
      <c r="C914" s="450"/>
      <c r="D914" s="450"/>
      <c r="E914" s="450"/>
      <c r="F914" s="450"/>
      <c r="G914" s="450"/>
      <c r="H914" s="450"/>
      <c r="I914" s="450"/>
      <c r="J914" s="450"/>
      <c r="K914" s="450"/>
      <c r="L914" s="450"/>
      <c r="M914" s="450"/>
      <c r="N914" s="450"/>
      <c r="O914" s="450"/>
      <c r="P914" s="450"/>
      <c r="Q914" s="450"/>
      <c r="R914" s="450"/>
      <c r="S914" s="450"/>
      <c r="T914" s="450"/>
      <c r="U914" s="450"/>
      <c r="V914" s="450"/>
      <c r="W914" s="450"/>
      <c r="X914" s="450"/>
      <c r="Y914" s="450"/>
      <c r="Z914" s="450"/>
      <c r="AA914" s="450"/>
      <c r="AB914" s="450"/>
      <c r="AC914" s="450"/>
      <c r="AD914" s="450"/>
      <c r="AE914" s="450"/>
      <c r="AF914" s="484"/>
      <c r="AG914" s="438"/>
      <c r="AH914" s="439"/>
    </row>
    <row r="915" spans="1:34" ht="47.25" customHeight="1" x14ac:dyDescent="0.15">
      <c r="A915" s="444"/>
      <c r="B915" s="453"/>
      <c r="C915" s="454"/>
      <c r="D915" s="454"/>
      <c r="E915" s="454"/>
      <c r="F915" s="454"/>
      <c r="G915" s="454"/>
      <c r="H915" s="454"/>
      <c r="I915" s="454"/>
      <c r="J915" s="454"/>
      <c r="K915" s="454"/>
      <c r="L915" s="454"/>
      <c r="M915" s="454"/>
      <c r="N915" s="454"/>
      <c r="O915" s="454"/>
      <c r="P915" s="454"/>
      <c r="Q915" s="454"/>
      <c r="R915" s="454"/>
      <c r="S915" s="454"/>
      <c r="T915" s="454"/>
      <c r="U915" s="454"/>
      <c r="V915" s="454"/>
      <c r="W915" s="454"/>
      <c r="X915" s="454"/>
      <c r="Y915" s="454"/>
      <c r="Z915" s="454"/>
      <c r="AA915" s="454"/>
      <c r="AB915" s="454"/>
      <c r="AC915" s="454"/>
      <c r="AD915" s="454"/>
      <c r="AE915" s="454"/>
      <c r="AF915" s="485"/>
      <c r="AG915" s="440"/>
      <c r="AH915" s="441"/>
    </row>
    <row r="916" spans="1:34" ht="15" customHeight="1" x14ac:dyDescent="0.15">
      <c r="A916" s="442" t="s">
        <v>15</v>
      </c>
      <c r="B916" s="449" t="s">
        <v>1016</v>
      </c>
      <c r="C916" s="450"/>
      <c r="D916" s="450"/>
      <c r="E916" s="450"/>
      <c r="F916" s="450"/>
      <c r="G916" s="450"/>
      <c r="H916" s="450"/>
      <c r="I916" s="450"/>
      <c r="J916" s="450"/>
      <c r="K916" s="450"/>
      <c r="L916" s="450"/>
      <c r="M916" s="450"/>
      <c r="N916" s="450"/>
      <c r="O916" s="450"/>
      <c r="P916" s="450"/>
      <c r="Q916" s="450"/>
      <c r="R916" s="450"/>
      <c r="S916" s="450"/>
      <c r="T916" s="450"/>
      <c r="U916" s="450"/>
      <c r="V916" s="450"/>
      <c r="W916" s="450"/>
      <c r="X916" s="450"/>
      <c r="Y916" s="450"/>
      <c r="Z916" s="450"/>
      <c r="AA916" s="450"/>
      <c r="AB916" s="450"/>
      <c r="AC916" s="450"/>
      <c r="AD916" s="450"/>
      <c r="AE916" s="450"/>
      <c r="AF916" s="484"/>
      <c r="AG916" s="438"/>
      <c r="AH916" s="439"/>
    </row>
    <row r="917" spans="1:34" ht="42.75" customHeight="1" x14ac:dyDescent="0.15">
      <c r="A917" s="444"/>
      <c r="B917" s="453"/>
      <c r="C917" s="454"/>
      <c r="D917" s="454"/>
      <c r="E917" s="454"/>
      <c r="F917" s="454"/>
      <c r="G917" s="454"/>
      <c r="H917" s="454"/>
      <c r="I917" s="454"/>
      <c r="J917" s="454"/>
      <c r="K917" s="454"/>
      <c r="L917" s="454"/>
      <c r="M917" s="454"/>
      <c r="N917" s="454"/>
      <c r="O917" s="454"/>
      <c r="P917" s="454"/>
      <c r="Q917" s="454"/>
      <c r="R917" s="454"/>
      <c r="S917" s="454"/>
      <c r="T917" s="454"/>
      <c r="U917" s="454"/>
      <c r="V917" s="454"/>
      <c r="W917" s="454"/>
      <c r="X917" s="454"/>
      <c r="Y917" s="454"/>
      <c r="Z917" s="454"/>
      <c r="AA917" s="454"/>
      <c r="AB917" s="454"/>
      <c r="AC917" s="454"/>
      <c r="AD917" s="454"/>
      <c r="AE917" s="454"/>
      <c r="AF917" s="485"/>
      <c r="AG917" s="440"/>
      <c r="AH917" s="441"/>
    </row>
    <row r="918" spans="1:34" ht="15" customHeight="1" x14ac:dyDescent="0.15">
      <c r="A918" s="166"/>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39"/>
      <c r="AH918" s="139"/>
    </row>
    <row r="919" spans="1:34" ht="15" customHeight="1" x14ac:dyDescent="0.15">
      <c r="A919" s="1" t="s">
        <v>628</v>
      </c>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39"/>
      <c r="AH919" s="139"/>
    </row>
    <row r="920" spans="1:34" ht="15" customHeight="1" x14ac:dyDescent="0.15">
      <c r="A920" s="661" t="s">
        <v>12</v>
      </c>
      <c r="B920" s="449" t="s">
        <v>889</v>
      </c>
      <c r="C920" s="450"/>
      <c r="D920" s="450"/>
      <c r="E920" s="450"/>
      <c r="F920" s="450"/>
      <c r="G920" s="450"/>
      <c r="H920" s="450"/>
      <c r="I920" s="450"/>
      <c r="J920" s="450"/>
      <c r="K920" s="450"/>
      <c r="L920" s="450"/>
      <c r="M920" s="450"/>
      <c r="N920" s="450"/>
      <c r="O920" s="450"/>
      <c r="P920" s="450"/>
      <c r="Q920" s="450"/>
      <c r="R920" s="450"/>
      <c r="S920" s="450"/>
      <c r="T920" s="450"/>
      <c r="U920" s="450"/>
      <c r="V920" s="450"/>
      <c r="W920" s="450"/>
      <c r="X920" s="450"/>
      <c r="Y920" s="450"/>
      <c r="Z920" s="450"/>
      <c r="AA920" s="450"/>
      <c r="AB920" s="450"/>
      <c r="AC920" s="450"/>
      <c r="AD920" s="450"/>
      <c r="AE920" s="450"/>
      <c r="AF920" s="484"/>
      <c r="AG920" s="438"/>
      <c r="AH920" s="439"/>
    </row>
    <row r="921" spans="1:34" ht="15" customHeight="1" x14ac:dyDescent="0.15">
      <c r="A921" s="993"/>
      <c r="B921" s="538"/>
      <c r="C921" s="539"/>
      <c r="D921" s="539"/>
      <c r="E921" s="539"/>
      <c r="F921" s="539"/>
      <c r="G921" s="539"/>
      <c r="H921" s="539"/>
      <c r="I921" s="539"/>
      <c r="J921" s="539"/>
      <c r="K921" s="539"/>
      <c r="L921" s="539"/>
      <c r="M921" s="539"/>
      <c r="N921" s="539"/>
      <c r="O921" s="539"/>
      <c r="P921" s="539"/>
      <c r="Q921" s="539"/>
      <c r="R921" s="539"/>
      <c r="S921" s="539"/>
      <c r="T921" s="539"/>
      <c r="U921" s="539"/>
      <c r="V921" s="539"/>
      <c r="W921" s="539"/>
      <c r="X921" s="539"/>
      <c r="Y921" s="539"/>
      <c r="Z921" s="539"/>
      <c r="AA921" s="539"/>
      <c r="AB921" s="539"/>
      <c r="AC921" s="539"/>
      <c r="AD921" s="539"/>
      <c r="AE921" s="539"/>
      <c r="AF921" s="620"/>
      <c r="AG921" s="949"/>
      <c r="AH921" s="950"/>
    </row>
    <row r="922" spans="1:34" ht="15" customHeight="1" x14ac:dyDescent="0.15">
      <c r="A922" s="993"/>
      <c r="B922" s="538"/>
      <c r="C922" s="539"/>
      <c r="D922" s="539"/>
      <c r="E922" s="539"/>
      <c r="F922" s="539"/>
      <c r="G922" s="539"/>
      <c r="H922" s="539"/>
      <c r="I922" s="539"/>
      <c r="J922" s="539"/>
      <c r="K922" s="539"/>
      <c r="L922" s="539"/>
      <c r="M922" s="539"/>
      <c r="N922" s="539"/>
      <c r="O922" s="539"/>
      <c r="P922" s="539"/>
      <c r="Q922" s="539"/>
      <c r="R922" s="539"/>
      <c r="S922" s="539"/>
      <c r="T922" s="539"/>
      <c r="U922" s="539"/>
      <c r="V922" s="539"/>
      <c r="W922" s="539"/>
      <c r="X922" s="539"/>
      <c r="Y922" s="539"/>
      <c r="Z922" s="539"/>
      <c r="AA922" s="539"/>
      <c r="AB922" s="539"/>
      <c r="AC922" s="539"/>
      <c r="AD922" s="539"/>
      <c r="AE922" s="539"/>
      <c r="AF922" s="620"/>
      <c r="AG922" s="949"/>
      <c r="AH922" s="950"/>
    </row>
    <row r="923" spans="1:34" ht="15" customHeight="1" x14ac:dyDescent="0.15">
      <c r="A923" s="993"/>
      <c r="B923" s="538"/>
      <c r="C923" s="539"/>
      <c r="D923" s="539"/>
      <c r="E923" s="539"/>
      <c r="F923" s="539"/>
      <c r="G923" s="539"/>
      <c r="H923" s="539"/>
      <c r="I923" s="539"/>
      <c r="J923" s="539"/>
      <c r="K923" s="539"/>
      <c r="L923" s="539"/>
      <c r="M923" s="539"/>
      <c r="N923" s="539"/>
      <c r="O923" s="539"/>
      <c r="P923" s="539"/>
      <c r="Q923" s="539"/>
      <c r="R923" s="539"/>
      <c r="S923" s="539"/>
      <c r="T923" s="539"/>
      <c r="U923" s="539"/>
      <c r="V923" s="539"/>
      <c r="W923" s="539"/>
      <c r="X923" s="539"/>
      <c r="Y923" s="539"/>
      <c r="Z923" s="539"/>
      <c r="AA923" s="539"/>
      <c r="AB923" s="539"/>
      <c r="AC923" s="539"/>
      <c r="AD923" s="539"/>
      <c r="AE923" s="539"/>
      <c r="AF923" s="620"/>
      <c r="AG923" s="949"/>
      <c r="AH923" s="950"/>
    </row>
    <row r="924" spans="1:34" ht="15" customHeight="1" x14ac:dyDescent="0.15">
      <c r="A924" s="993"/>
      <c r="B924" s="538"/>
      <c r="C924" s="539"/>
      <c r="D924" s="539"/>
      <c r="E924" s="539"/>
      <c r="F924" s="539"/>
      <c r="G924" s="539"/>
      <c r="H924" s="539"/>
      <c r="I924" s="539"/>
      <c r="J924" s="539"/>
      <c r="K924" s="539"/>
      <c r="L924" s="539"/>
      <c r="M924" s="539"/>
      <c r="N924" s="539"/>
      <c r="O924" s="539"/>
      <c r="P924" s="539"/>
      <c r="Q924" s="539"/>
      <c r="R924" s="539"/>
      <c r="S924" s="539"/>
      <c r="T924" s="539"/>
      <c r="U924" s="539"/>
      <c r="V924" s="539"/>
      <c r="W924" s="539"/>
      <c r="X924" s="539"/>
      <c r="Y924" s="539"/>
      <c r="Z924" s="539"/>
      <c r="AA924" s="539"/>
      <c r="AB924" s="539"/>
      <c r="AC924" s="539"/>
      <c r="AD924" s="539"/>
      <c r="AE924" s="539"/>
      <c r="AF924" s="620"/>
      <c r="AG924" s="949"/>
      <c r="AH924" s="950"/>
    </row>
    <row r="925" spans="1:34" ht="15" customHeight="1" x14ac:dyDescent="0.15">
      <c r="A925" s="993"/>
      <c r="B925" s="538"/>
      <c r="C925" s="539"/>
      <c r="D925" s="539"/>
      <c r="E925" s="539"/>
      <c r="F925" s="539"/>
      <c r="G925" s="539"/>
      <c r="H925" s="539"/>
      <c r="I925" s="539"/>
      <c r="J925" s="539"/>
      <c r="K925" s="539"/>
      <c r="L925" s="539"/>
      <c r="M925" s="539"/>
      <c r="N925" s="539"/>
      <c r="O925" s="539"/>
      <c r="P925" s="539"/>
      <c r="Q925" s="539"/>
      <c r="R925" s="539"/>
      <c r="S925" s="539"/>
      <c r="T925" s="539"/>
      <c r="U925" s="539"/>
      <c r="V925" s="539"/>
      <c r="W925" s="539"/>
      <c r="X925" s="539"/>
      <c r="Y925" s="539"/>
      <c r="Z925" s="539"/>
      <c r="AA925" s="539"/>
      <c r="AB925" s="539"/>
      <c r="AC925" s="539"/>
      <c r="AD925" s="539"/>
      <c r="AE925" s="539"/>
      <c r="AF925" s="620"/>
      <c r="AG925" s="949"/>
      <c r="AH925" s="950"/>
    </row>
    <row r="926" spans="1:34" ht="15" customHeight="1" x14ac:dyDescent="0.15">
      <c r="A926" s="662"/>
      <c r="B926" s="453"/>
      <c r="C926" s="454"/>
      <c r="D926" s="454"/>
      <c r="E926" s="454"/>
      <c r="F926" s="454"/>
      <c r="G926" s="454"/>
      <c r="H926" s="454"/>
      <c r="I926" s="454"/>
      <c r="J926" s="454"/>
      <c r="K926" s="454"/>
      <c r="L926" s="454"/>
      <c r="M926" s="454"/>
      <c r="N926" s="454"/>
      <c r="O926" s="454"/>
      <c r="P926" s="454"/>
      <c r="Q926" s="454"/>
      <c r="R926" s="454"/>
      <c r="S926" s="454"/>
      <c r="T926" s="454"/>
      <c r="U926" s="454"/>
      <c r="V926" s="454"/>
      <c r="W926" s="454"/>
      <c r="X926" s="454"/>
      <c r="Y926" s="454"/>
      <c r="Z926" s="454"/>
      <c r="AA926" s="454"/>
      <c r="AB926" s="454"/>
      <c r="AC926" s="454"/>
      <c r="AD926" s="454"/>
      <c r="AE926" s="454"/>
      <c r="AF926" s="485"/>
      <c r="AG926" s="440"/>
      <c r="AH926" s="441"/>
    </row>
    <row r="927" spans="1:34" ht="15" customHeight="1" x14ac:dyDescent="0.15">
      <c r="A927" s="661" t="s">
        <v>13</v>
      </c>
      <c r="B927" s="449" t="s">
        <v>237</v>
      </c>
      <c r="C927" s="450"/>
      <c r="D927" s="450"/>
      <c r="E927" s="450"/>
      <c r="F927" s="450"/>
      <c r="G927" s="450"/>
      <c r="H927" s="450"/>
      <c r="I927" s="450"/>
      <c r="J927" s="450"/>
      <c r="K927" s="450"/>
      <c r="L927" s="450"/>
      <c r="M927" s="450"/>
      <c r="N927" s="450"/>
      <c r="O927" s="450"/>
      <c r="P927" s="450"/>
      <c r="Q927" s="450"/>
      <c r="R927" s="450"/>
      <c r="S927" s="450"/>
      <c r="T927" s="450"/>
      <c r="U927" s="450"/>
      <c r="V927" s="450"/>
      <c r="W927" s="450"/>
      <c r="X927" s="450"/>
      <c r="Y927" s="450"/>
      <c r="Z927" s="450"/>
      <c r="AA927" s="450"/>
      <c r="AB927" s="450"/>
      <c r="AC927" s="450"/>
      <c r="AD927" s="450"/>
      <c r="AE927" s="450"/>
      <c r="AF927" s="484"/>
      <c r="AG927" s="438"/>
      <c r="AH927" s="439"/>
    </row>
    <row r="928" spans="1:34" ht="15" customHeight="1" x14ac:dyDescent="0.15">
      <c r="A928" s="662"/>
      <c r="B928" s="453"/>
      <c r="C928" s="454"/>
      <c r="D928" s="454"/>
      <c r="E928" s="454"/>
      <c r="F928" s="454"/>
      <c r="G928" s="454"/>
      <c r="H928" s="454"/>
      <c r="I928" s="454"/>
      <c r="J928" s="454"/>
      <c r="K928" s="454"/>
      <c r="L928" s="454"/>
      <c r="M928" s="454"/>
      <c r="N928" s="454"/>
      <c r="O928" s="454"/>
      <c r="P928" s="454"/>
      <c r="Q928" s="454"/>
      <c r="R928" s="454"/>
      <c r="S928" s="454"/>
      <c r="T928" s="454"/>
      <c r="U928" s="454"/>
      <c r="V928" s="454"/>
      <c r="W928" s="454"/>
      <c r="X928" s="454"/>
      <c r="Y928" s="454"/>
      <c r="Z928" s="454"/>
      <c r="AA928" s="454"/>
      <c r="AB928" s="454"/>
      <c r="AC928" s="454"/>
      <c r="AD928" s="454"/>
      <c r="AE928" s="454"/>
      <c r="AF928" s="485"/>
      <c r="AG928" s="440"/>
      <c r="AH928" s="441"/>
    </row>
    <row r="929" spans="1:34" ht="15" customHeight="1" x14ac:dyDescent="0.15">
      <c r="A929" s="661" t="s">
        <v>14</v>
      </c>
      <c r="B929" s="449" t="s">
        <v>351</v>
      </c>
      <c r="C929" s="450"/>
      <c r="D929" s="450"/>
      <c r="E929" s="450"/>
      <c r="F929" s="450"/>
      <c r="G929" s="450"/>
      <c r="H929" s="450"/>
      <c r="I929" s="450"/>
      <c r="J929" s="450"/>
      <c r="K929" s="450"/>
      <c r="L929" s="450"/>
      <c r="M929" s="450"/>
      <c r="N929" s="450"/>
      <c r="O929" s="450"/>
      <c r="P929" s="450"/>
      <c r="Q929" s="450"/>
      <c r="R929" s="450"/>
      <c r="S929" s="450"/>
      <c r="T929" s="450"/>
      <c r="U929" s="450"/>
      <c r="V929" s="450"/>
      <c r="W929" s="450"/>
      <c r="X929" s="450"/>
      <c r="Y929" s="450"/>
      <c r="Z929" s="450"/>
      <c r="AA929" s="450"/>
      <c r="AB929" s="450"/>
      <c r="AC929" s="450"/>
      <c r="AD929" s="450"/>
      <c r="AE929" s="450"/>
      <c r="AF929" s="484"/>
      <c r="AG929" s="438"/>
      <c r="AH929" s="439"/>
    </row>
    <row r="930" spans="1:34" ht="15" customHeight="1" x14ac:dyDescent="0.15">
      <c r="A930" s="662"/>
      <c r="B930" s="453"/>
      <c r="C930" s="454"/>
      <c r="D930" s="454"/>
      <c r="E930" s="454"/>
      <c r="F930" s="454"/>
      <c r="G930" s="454"/>
      <c r="H930" s="454"/>
      <c r="I930" s="454"/>
      <c r="J930" s="454"/>
      <c r="K930" s="454"/>
      <c r="L930" s="454"/>
      <c r="M930" s="454"/>
      <c r="N930" s="454"/>
      <c r="O930" s="454"/>
      <c r="P930" s="454"/>
      <c r="Q930" s="454"/>
      <c r="R930" s="454"/>
      <c r="S930" s="454"/>
      <c r="T930" s="454"/>
      <c r="U930" s="454"/>
      <c r="V930" s="454"/>
      <c r="W930" s="454"/>
      <c r="X930" s="454"/>
      <c r="Y930" s="454"/>
      <c r="Z930" s="454"/>
      <c r="AA930" s="454"/>
      <c r="AB930" s="454"/>
      <c r="AC930" s="454"/>
      <c r="AD930" s="454"/>
      <c r="AE930" s="454"/>
      <c r="AF930" s="485"/>
      <c r="AG930" s="440"/>
      <c r="AH930" s="441"/>
    </row>
    <row r="931" spans="1:34" ht="13.5" x14ac:dyDescent="0.15">
      <c r="A931" s="166"/>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39"/>
      <c r="AH931" s="139"/>
    </row>
    <row r="932" spans="1:34" ht="15" customHeight="1" x14ac:dyDescent="0.15">
      <c r="A932" s="1" t="s">
        <v>629</v>
      </c>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39"/>
      <c r="AH932" s="139"/>
    </row>
    <row r="933" spans="1:34" ht="22.5" customHeight="1" x14ac:dyDescent="0.15">
      <c r="A933" s="661" t="s">
        <v>12</v>
      </c>
      <c r="B933" s="449" t="s">
        <v>890</v>
      </c>
      <c r="C933" s="450"/>
      <c r="D933" s="450"/>
      <c r="E933" s="450"/>
      <c r="F933" s="450"/>
      <c r="G933" s="450"/>
      <c r="H933" s="450"/>
      <c r="I933" s="450"/>
      <c r="J933" s="450"/>
      <c r="K933" s="450"/>
      <c r="L933" s="450"/>
      <c r="M933" s="450"/>
      <c r="N933" s="450"/>
      <c r="O933" s="450"/>
      <c r="P933" s="450"/>
      <c r="Q933" s="450"/>
      <c r="R933" s="450"/>
      <c r="S933" s="450"/>
      <c r="T933" s="450"/>
      <c r="U933" s="450"/>
      <c r="V933" s="450"/>
      <c r="W933" s="450"/>
      <c r="X933" s="450"/>
      <c r="Y933" s="450"/>
      <c r="Z933" s="450"/>
      <c r="AA933" s="450"/>
      <c r="AB933" s="450"/>
      <c r="AC933" s="450"/>
      <c r="AD933" s="450"/>
      <c r="AE933" s="450"/>
      <c r="AF933" s="484"/>
      <c r="AG933" s="438"/>
      <c r="AH933" s="439"/>
    </row>
    <row r="934" spans="1:34" ht="15" customHeight="1" x14ac:dyDescent="0.15">
      <c r="A934" s="993"/>
      <c r="B934" s="538"/>
      <c r="C934" s="539"/>
      <c r="D934" s="539"/>
      <c r="E934" s="539"/>
      <c r="F934" s="539"/>
      <c r="G934" s="539"/>
      <c r="H934" s="539"/>
      <c r="I934" s="539"/>
      <c r="J934" s="539"/>
      <c r="K934" s="539"/>
      <c r="L934" s="539"/>
      <c r="M934" s="539"/>
      <c r="N934" s="539"/>
      <c r="O934" s="539"/>
      <c r="P934" s="539"/>
      <c r="Q934" s="539"/>
      <c r="R934" s="539"/>
      <c r="S934" s="539"/>
      <c r="T934" s="539"/>
      <c r="U934" s="539"/>
      <c r="V934" s="539"/>
      <c r="W934" s="539"/>
      <c r="X934" s="539"/>
      <c r="Y934" s="539"/>
      <c r="Z934" s="539"/>
      <c r="AA934" s="539"/>
      <c r="AB934" s="539"/>
      <c r="AC934" s="539"/>
      <c r="AD934" s="539"/>
      <c r="AE934" s="539"/>
      <c r="AF934" s="620"/>
      <c r="AG934" s="949"/>
      <c r="AH934" s="950"/>
    </row>
    <row r="935" spans="1:34" ht="15" customHeight="1" x14ac:dyDescent="0.15">
      <c r="A935" s="993"/>
      <c r="B935" s="538"/>
      <c r="C935" s="539"/>
      <c r="D935" s="539"/>
      <c r="E935" s="539"/>
      <c r="F935" s="539"/>
      <c r="G935" s="539"/>
      <c r="H935" s="539"/>
      <c r="I935" s="539"/>
      <c r="J935" s="539"/>
      <c r="K935" s="539"/>
      <c r="L935" s="539"/>
      <c r="M935" s="539"/>
      <c r="N935" s="539"/>
      <c r="O935" s="539"/>
      <c r="P935" s="539"/>
      <c r="Q935" s="539"/>
      <c r="R935" s="539"/>
      <c r="S935" s="539"/>
      <c r="T935" s="539"/>
      <c r="U935" s="539"/>
      <c r="V935" s="539"/>
      <c r="W935" s="539"/>
      <c r="X935" s="539"/>
      <c r="Y935" s="539"/>
      <c r="Z935" s="539"/>
      <c r="AA935" s="539"/>
      <c r="AB935" s="539"/>
      <c r="AC935" s="539"/>
      <c r="AD935" s="539"/>
      <c r="AE935" s="539"/>
      <c r="AF935" s="620"/>
      <c r="AG935" s="949"/>
      <c r="AH935" s="950"/>
    </row>
    <row r="936" spans="1:34" ht="19.5" customHeight="1" x14ac:dyDescent="0.15">
      <c r="A936" s="662"/>
      <c r="B936" s="453"/>
      <c r="C936" s="454"/>
      <c r="D936" s="454"/>
      <c r="E936" s="454"/>
      <c r="F936" s="454"/>
      <c r="G936" s="454"/>
      <c r="H936" s="454"/>
      <c r="I936" s="454"/>
      <c r="J936" s="454"/>
      <c r="K936" s="454"/>
      <c r="L936" s="454"/>
      <c r="M936" s="454"/>
      <c r="N936" s="454"/>
      <c r="O936" s="454"/>
      <c r="P936" s="454"/>
      <c r="Q936" s="454"/>
      <c r="R936" s="454"/>
      <c r="S936" s="454"/>
      <c r="T936" s="454"/>
      <c r="U936" s="454"/>
      <c r="V936" s="454"/>
      <c r="W936" s="454"/>
      <c r="X936" s="454"/>
      <c r="Y936" s="454"/>
      <c r="Z936" s="454"/>
      <c r="AA936" s="454"/>
      <c r="AB936" s="454"/>
      <c r="AC936" s="454"/>
      <c r="AD936" s="454"/>
      <c r="AE936" s="454"/>
      <c r="AF936" s="485"/>
      <c r="AG936" s="440"/>
      <c r="AH936" s="441"/>
    </row>
    <row r="937" spans="1:34" ht="15" customHeight="1" x14ac:dyDescent="0.15">
      <c r="A937" s="661" t="s">
        <v>13</v>
      </c>
      <c r="B937" s="449" t="s">
        <v>357</v>
      </c>
      <c r="C937" s="450"/>
      <c r="D937" s="450"/>
      <c r="E937" s="450"/>
      <c r="F937" s="450"/>
      <c r="G937" s="450"/>
      <c r="H937" s="450"/>
      <c r="I937" s="450"/>
      <c r="J937" s="450"/>
      <c r="K937" s="450"/>
      <c r="L937" s="450"/>
      <c r="M937" s="450"/>
      <c r="N937" s="450"/>
      <c r="O937" s="450"/>
      <c r="P937" s="450"/>
      <c r="Q937" s="450"/>
      <c r="R937" s="450"/>
      <c r="S937" s="450"/>
      <c r="T937" s="450"/>
      <c r="U937" s="450"/>
      <c r="V937" s="450"/>
      <c r="W937" s="450"/>
      <c r="X937" s="450"/>
      <c r="Y937" s="450"/>
      <c r="Z937" s="450"/>
      <c r="AA937" s="450"/>
      <c r="AB937" s="450"/>
      <c r="AC937" s="450"/>
      <c r="AD937" s="450"/>
      <c r="AE937" s="450"/>
      <c r="AF937" s="484"/>
      <c r="AG937" s="438"/>
      <c r="AH937" s="439"/>
    </row>
    <row r="938" spans="1:34" ht="15" customHeight="1" x14ac:dyDescent="0.15">
      <c r="A938" s="662"/>
      <c r="B938" s="453"/>
      <c r="C938" s="454"/>
      <c r="D938" s="454"/>
      <c r="E938" s="454"/>
      <c r="F938" s="454"/>
      <c r="G938" s="454"/>
      <c r="H938" s="454"/>
      <c r="I938" s="454"/>
      <c r="J938" s="454"/>
      <c r="K938" s="454"/>
      <c r="L938" s="454"/>
      <c r="M938" s="454"/>
      <c r="N938" s="454"/>
      <c r="O938" s="454"/>
      <c r="P938" s="454"/>
      <c r="Q938" s="454"/>
      <c r="R938" s="454"/>
      <c r="S938" s="454"/>
      <c r="T938" s="454"/>
      <c r="U938" s="454"/>
      <c r="V938" s="454"/>
      <c r="W938" s="454"/>
      <c r="X938" s="454"/>
      <c r="Y938" s="454"/>
      <c r="Z938" s="454"/>
      <c r="AA938" s="454"/>
      <c r="AB938" s="454"/>
      <c r="AC938" s="454"/>
      <c r="AD938" s="454"/>
      <c r="AE938" s="454"/>
      <c r="AF938" s="485"/>
      <c r="AG938" s="440"/>
      <c r="AH938" s="441"/>
    </row>
    <row r="939" spans="1:34" ht="15" customHeight="1" x14ac:dyDescent="0.15">
      <c r="A939" s="661" t="s">
        <v>14</v>
      </c>
      <c r="B939" s="449" t="s">
        <v>358</v>
      </c>
      <c r="C939" s="450"/>
      <c r="D939" s="450"/>
      <c r="E939" s="450"/>
      <c r="F939" s="450"/>
      <c r="G939" s="450"/>
      <c r="H939" s="450"/>
      <c r="I939" s="450"/>
      <c r="J939" s="450"/>
      <c r="K939" s="450"/>
      <c r="L939" s="450"/>
      <c r="M939" s="450"/>
      <c r="N939" s="450"/>
      <c r="O939" s="450"/>
      <c r="P939" s="450"/>
      <c r="Q939" s="450"/>
      <c r="R939" s="450"/>
      <c r="S939" s="450"/>
      <c r="T939" s="450"/>
      <c r="U939" s="450"/>
      <c r="V939" s="450"/>
      <c r="W939" s="450"/>
      <c r="X939" s="450"/>
      <c r="Y939" s="450"/>
      <c r="Z939" s="450"/>
      <c r="AA939" s="450"/>
      <c r="AB939" s="450"/>
      <c r="AC939" s="450"/>
      <c r="AD939" s="450"/>
      <c r="AE939" s="450"/>
      <c r="AF939" s="484"/>
      <c r="AG939" s="438"/>
      <c r="AH939" s="439"/>
    </row>
    <row r="940" spans="1:34" ht="15" customHeight="1" x14ac:dyDescent="0.15">
      <c r="A940" s="662"/>
      <c r="B940" s="453"/>
      <c r="C940" s="454"/>
      <c r="D940" s="454"/>
      <c r="E940" s="454"/>
      <c r="F940" s="454"/>
      <c r="G940" s="454"/>
      <c r="H940" s="454"/>
      <c r="I940" s="454"/>
      <c r="J940" s="454"/>
      <c r="K940" s="454"/>
      <c r="L940" s="454"/>
      <c r="M940" s="454"/>
      <c r="N940" s="454"/>
      <c r="O940" s="454"/>
      <c r="P940" s="454"/>
      <c r="Q940" s="454"/>
      <c r="R940" s="454"/>
      <c r="S940" s="454"/>
      <c r="T940" s="454"/>
      <c r="U940" s="454"/>
      <c r="V940" s="454"/>
      <c r="W940" s="454"/>
      <c r="X940" s="454"/>
      <c r="Y940" s="454"/>
      <c r="Z940" s="454"/>
      <c r="AA940" s="454"/>
      <c r="AB940" s="454"/>
      <c r="AC940" s="454"/>
      <c r="AD940" s="454"/>
      <c r="AE940" s="454"/>
      <c r="AF940" s="485"/>
      <c r="AG940" s="440"/>
      <c r="AH940" s="441"/>
    </row>
    <row r="941" spans="1:34" ht="15" customHeight="1" x14ac:dyDescent="0.15">
      <c r="A941" s="661" t="s">
        <v>14</v>
      </c>
      <c r="B941" s="449" t="s">
        <v>891</v>
      </c>
      <c r="C941" s="450"/>
      <c r="D941" s="450"/>
      <c r="E941" s="450"/>
      <c r="F941" s="450"/>
      <c r="G941" s="450"/>
      <c r="H941" s="450"/>
      <c r="I941" s="450"/>
      <c r="J941" s="450"/>
      <c r="K941" s="450"/>
      <c r="L941" s="450"/>
      <c r="M941" s="450"/>
      <c r="N941" s="450"/>
      <c r="O941" s="450"/>
      <c r="P941" s="450"/>
      <c r="Q941" s="450"/>
      <c r="R941" s="450"/>
      <c r="S941" s="450"/>
      <c r="T941" s="450"/>
      <c r="U941" s="450"/>
      <c r="V941" s="450"/>
      <c r="W941" s="450"/>
      <c r="X941" s="450"/>
      <c r="Y941" s="450"/>
      <c r="Z941" s="450"/>
      <c r="AA941" s="450"/>
      <c r="AB941" s="450"/>
      <c r="AC941" s="450"/>
      <c r="AD941" s="450"/>
      <c r="AE941" s="450"/>
      <c r="AF941" s="484"/>
      <c r="AG941" s="438"/>
      <c r="AH941" s="439"/>
    </row>
    <row r="942" spans="1:34" ht="15" customHeight="1" x14ac:dyDescent="0.15">
      <c r="A942" s="662"/>
      <c r="B942" s="453"/>
      <c r="C942" s="454"/>
      <c r="D942" s="454"/>
      <c r="E942" s="454"/>
      <c r="F942" s="454"/>
      <c r="G942" s="454"/>
      <c r="H942" s="454"/>
      <c r="I942" s="454"/>
      <c r="J942" s="454"/>
      <c r="K942" s="454"/>
      <c r="L942" s="454"/>
      <c r="M942" s="454"/>
      <c r="N942" s="454"/>
      <c r="O942" s="454"/>
      <c r="P942" s="454"/>
      <c r="Q942" s="454"/>
      <c r="R942" s="454"/>
      <c r="S942" s="454"/>
      <c r="T942" s="454"/>
      <c r="U942" s="454"/>
      <c r="V942" s="454"/>
      <c r="W942" s="454"/>
      <c r="X942" s="454"/>
      <c r="Y942" s="454"/>
      <c r="Z942" s="454"/>
      <c r="AA942" s="454"/>
      <c r="AB942" s="454"/>
      <c r="AC942" s="454"/>
      <c r="AD942" s="454"/>
      <c r="AE942" s="454"/>
      <c r="AF942" s="485"/>
      <c r="AG942" s="440"/>
      <c r="AH942" s="441"/>
    </row>
    <row r="943" spans="1:34" ht="13.5" x14ac:dyDescent="0.15">
      <c r="A943" s="30"/>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39"/>
      <c r="AH943" s="139"/>
    </row>
    <row r="944" spans="1:34" ht="15" customHeight="1" x14ac:dyDescent="0.15">
      <c r="A944" s="255" t="s">
        <v>1135</v>
      </c>
      <c r="B944" s="176"/>
      <c r="C944" s="176"/>
      <c r="D944" s="176"/>
      <c r="E944" s="176"/>
      <c r="F944" s="176"/>
      <c r="G944" s="176"/>
      <c r="H944" s="176"/>
      <c r="I944" s="256"/>
      <c r="J944" s="256"/>
      <c r="K944" s="256"/>
      <c r="L944" s="256"/>
      <c r="M944" s="256"/>
      <c r="N944" s="256"/>
      <c r="O944" s="256"/>
      <c r="P944" s="256"/>
      <c r="Q944" s="256"/>
      <c r="R944" s="256"/>
      <c r="S944" s="256"/>
      <c r="T944" s="256"/>
      <c r="U944" s="256"/>
      <c r="V944" s="256"/>
      <c r="W944" s="256"/>
      <c r="X944" s="256"/>
      <c r="Y944" s="256"/>
      <c r="Z944" s="175"/>
      <c r="AA944" s="175"/>
      <c r="AB944" s="175"/>
      <c r="AC944" s="262"/>
      <c r="AD944" s="262"/>
      <c r="AE944" s="262"/>
      <c r="AF944" s="263"/>
      <c r="AG944" s="263"/>
      <c r="AH944" s="263"/>
    </row>
    <row r="945" spans="1:34" ht="15" customHeight="1" x14ac:dyDescent="0.15">
      <c r="A945" s="487" t="s">
        <v>12</v>
      </c>
      <c r="B945" s="507" t="s">
        <v>1018</v>
      </c>
      <c r="C945" s="508"/>
      <c r="D945" s="508"/>
      <c r="E945" s="508"/>
      <c r="F945" s="508"/>
      <c r="G945" s="508"/>
      <c r="H945" s="508"/>
      <c r="I945" s="508"/>
      <c r="J945" s="508"/>
      <c r="K945" s="508"/>
      <c r="L945" s="508"/>
      <c r="M945" s="508"/>
      <c r="N945" s="508"/>
      <c r="O945" s="508"/>
      <c r="P945" s="508"/>
      <c r="Q945" s="508"/>
      <c r="R945" s="508"/>
      <c r="S945" s="508"/>
      <c r="T945" s="508"/>
      <c r="U945" s="508"/>
      <c r="V945" s="508"/>
      <c r="W945" s="508"/>
      <c r="X945" s="508"/>
      <c r="Y945" s="508"/>
      <c r="Z945" s="508"/>
      <c r="AA945" s="508"/>
      <c r="AB945" s="508"/>
      <c r="AC945" s="508"/>
      <c r="AD945" s="508"/>
      <c r="AE945" s="508"/>
      <c r="AF945" s="509"/>
      <c r="AG945" s="1065"/>
      <c r="AH945" s="1066"/>
    </row>
    <row r="946" spans="1:34" ht="15" customHeight="1" x14ac:dyDescent="0.15">
      <c r="A946" s="487"/>
      <c r="B946" s="1056"/>
      <c r="C946" s="1057"/>
      <c r="D946" s="1057"/>
      <c r="E946" s="1057"/>
      <c r="F946" s="1057"/>
      <c r="G946" s="1057"/>
      <c r="H946" s="1057"/>
      <c r="I946" s="1057"/>
      <c r="J946" s="1057"/>
      <c r="K946" s="1057"/>
      <c r="L946" s="1057"/>
      <c r="M946" s="1057"/>
      <c r="N946" s="1057"/>
      <c r="O946" s="1057"/>
      <c r="P946" s="1057"/>
      <c r="Q946" s="1057"/>
      <c r="R946" s="1057"/>
      <c r="S946" s="1057"/>
      <c r="T946" s="1057"/>
      <c r="U946" s="1057"/>
      <c r="V946" s="1057"/>
      <c r="W946" s="1057"/>
      <c r="X946" s="1057"/>
      <c r="Y946" s="1057"/>
      <c r="Z946" s="1057"/>
      <c r="AA946" s="1057"/>
      <c r="AB946" s="1057"/>
      <c r="AC946" s="1057"/>
      <c r="AD946" s="1057"/>
      <c r="AE946" s="1057"/>
      <c r="AF946" s="1058"/>
      <c r="AG946" s="1067"/>
      <c r="AH946" s="1068"/>
    </row>
    <row r="947" spans="1:34" x14ac:dyDescent="0.15">
      <c r="A947" s="487"/>
      <c r="B947" s="510"/>
      <c r="C947" s="511"/>
      <c r="D947" s="511"/>
      <c r="E947" s="511"/>
      <c r="F947" s="511"/>
      <c r="G947" s="511"/>
      <c r="H947" s="511"/>
      <c r="I947" s="511"/>
      <c r="J947" s="511"/>
      <c r="K947" s="511"/>
      <c r="L947" s="511"/>
      <c r="M947" s="511"/>
      <c r="N947" s="511"/>
      <c r="O947" s="511"/>
      <c r="P947" s="511"/>
      <c r="Q947" s="511"/>
      <c r="R947" s="511"/>
      <c r="S947" s="511"/>
      <c r="T947" s="511"/>
      <c r="U947" s="511"/>
      <c r="V947" s="511"/>
      <c r="W947" s="511"/>
      <c r="X947" s="511"/>
      <c r="Y947" s="511"/>
      <c r="Z947" s="511"/>
      <c r="AA947" s="511"/>
      <c r="AB947" s="511"/>
      <c r="AC947" s="511"/>
      <c r="AD947" s="511"/>
      <c r="AE947" s="511"/>
      <c r="AF947" s="512"/>
      <c r="AG947" s="1069"/>
      <c r="AH947" s="1070"/>
    </row>
    <row r="948" spans="1:34" ht="15" customHeight="1" x14ac:dyDescent="0.15">
      <c r="A948" s="488" t="s">
        <v>13</v>
      </c>
      <c r="B948" s="1059" t="s">
        <v>1134</v>
      </c>
      <c r="C948" s="1060"/>
      <c r="D948" s="1060"/>
      <c r="E948" s="1060"/>
      <c r="F948" s="1060"/>
      <c r="G948" s="1060"/>
      <c r="H948" s="1060"/>
      <c r="I948" s="1060"/>
      <c r="J948" s="1060"/>
      <c r="K948" s="1060"/>
      <c r="L948" s="1060"/>
      <c r="M948" s="1060"/>
      <c r="N948" s="1060"/>
      <c r="O948" s="1060"/>
      <c r="P948" s="1060"/>
      <c r="Q948" s="1060"/>
      <c r="R948" s="1060"/>
      <c r="S948" s="1060"/>
      <c r="T948" s="1060"/>
      <c r="U948" s="1060"/>
      <c r="V948" s="1060"/>
      <c r="W948" s="1060"/>
      <c r="X948" s="1060"/>
      <c r="Y948" s="1060"/>
      <c r="Z948" s="1060"/>
      <c r="AA948" s="1060"/>
      <c r="AB948" s="1060"/>
      <c r="AC948" s="1060"/>
      <c r="AD948" s="1060"/>
      <c r="AE948" s="1060"/>
      <c r="AF948" s="1061"/>
      <c r="AG948" s="1065"/>
      <c r="AH948" s="1066"/>
    </row>
    <row r="949" spans="1:34" ht="90" customHeight="1" x14ac:dyDescent="0.15">
      <c r="A949" s="488"/>
      <c r="B949" s="1062"/>
      <c r="C949" s="1063"/>
      <c r="D949" s="1063"/>
      <c r="E949" s="1063"/>
      <c r="F949" s="1063"/>
      <c r="G949" s="1063"/>
      <c r="H949" s="1063"/>
      <c r="I949" s="1063"/>
      <c r="J949" s="1063"/>
      <c r="K949" s="1063"/>
      <c r="L949" s="1063"/>
      <c r="M949" s="1063"/>
      <c r="N949" s="1063"/>
      <c r="O949" s="1063"/>
      <c r="P949" s="1063"/>
      <c r="Q949" s="1063"/>
      <c r="R949" s="1063"/>
      <c r="S949" s="1063"/>
      <c r="T949" s="1063"/>
      <c r="U949" s="1063"/>
      <c r="V949" s="1063"/>
      <c r="W949" s="1063"/>
      <c r="X949" s="1063"/>
      <c r="Y949" s="1063"/>
      <c r="Z949" s="1063"/>
      <c r="AA949" s="1063"/>
      <c r="AB949" s="1063"/>
      <c r="AC949" s="1063"/>
      <c r="AD949" s="1063"/>
      <c r="AE949" s="1063"/>
      <c r="AF949" s="1064"/>
      <c r="AG949" s="1069"/>
      <c r="AH949" s="1070"/>
    </row>
    <row r="950" spans="1:34" ht="13.5" x14ac:dyDescent="0.15">
      <c r="A950" s="30"/>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39"/>
      <c r="AH950" s="139"/>
    </row>
    <row r="951" spans="1:34" s="18" customFormat="1" ht="15" customHeight="1" x14ac:dyDescent="0.15">
      <c r="A951" s="1" t="s">
        <v>1136</v>
      </c>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21.75" customHeight="1" x14ac:dyDescent="0.15">
      <c r="A952" s="442" t="s">
        <v>33</v>
      </c>
      <c r="B952" s="493" t="s">
        <v>446</v>
      </c>
      <c r="C952" s="475"/>
      <c r="D952" s="475"/>
      <c r="E952" s="475"/>
      <c r="F952" s="475"/>
      <c r="G952" s="475"/>
      <c r="H952" s="475"/>
      <c r="I952" s="475"/>
      <c r="J952" s="475"/>
      <c r="K952" s="475"/>
      <c r="L952" s="475"/>
      <c r="M952" s="475"/>
      <c r="N952" s="475"/>
      <c r="O952" s="475"/>
      <c r="P952" s="475"/>
      <c r="Q952" s="475"/>
      <c r="R952" s="475"/>
      <c r="S952" s="475"/>
      <c r="T952" s="475"/>
      <c r="U952" s="475"/>
      <c r="V952" s="475"/>
      <c r="W952" s="475"/>
      <c r="X952" s="475"/>
      <c r="Y952" s="475"/>
      <c r="Z952" s="475"/>
      <c r="AA952" s="475"/>
      <c r="AB952" s="475"/>
      <c r="AC952" s="475"/>
      <c r="AD952" s="475"/>
      <c r="AE952" s="475"/>
      <c r="AF952" s="476"/>
      <c r="AG952" s="457"/>
      <c r="AH952" s="495"/>
    </row>
    <row r="953" spans="1:34" ht="22.5" customHeight="1" x14ac:dyDescent="0.15">
      <c r="A953" s="444"/>
      <c r="B953" s="494"/>
      <c r="C953" s="436"/>
      <c r="D953" s="436"/>
      <c r="E953" s="436"/>
      <c r="F953" s="436"/>
      <c r="G953" s="436"/>
      <c r="H953" s="436"/>
      <c r="I953" s="436"/>
      <c r="J953" s="436"/>
      <c r="K953" s="436"/>
      <c r="L953" s="436"/>
      <c r="M953" s="436"/>
      <c r="N953" s="436"/>
      <c r="O953" s="436"/>
      <c r="P953" s="436"/>
      <c r="Q953" s="436"/>
      <c r="R953" s="436"/>
      <c r="S953" s="436"/>
      <c r="T953" s="436"/>
      <c r="U953" s="436"/>
      <c r="V953" s="436"/>
      <c r="W953" s="436"/>
      <c r="X953" s="436"/>
      <c r="Y953" s="436"/>
      <c r="Z953" s="436"/>
      <c r="AA953" s="436"/>
      <c r="AB953" s="436"/>
      <c r="AC953" s="436"/>
      <c r="AD953" s="436"/>
      <c r="AE953" s="436"/>
      <c r="AF953" s="437"/>
      <c r="AG953" s="496"/>
      <c r="AH953" s="497"/>
    </row>
    <row r="954" spans="1:34" ht="34.5" customHeight="1" x14ac:dyDescent="0.15">
      <c r="A954" s="442" t="s">
        <v>34</v>
      </c>
      <c r="B954" s="493" t="s">
        <v>447</v>
      </c>
      <c r="C954" s="475"/>
      <c r="D954" s="475"/>
      <c r="E954" s="475"/>
      <c r="F954" s="475"/>
      <c r="G954" s="475"/>
      <c r="H954" s="475"/>
      <c r="I954" s="475"/>
      <c r="J954" s="475"/>
      <c r="K954" s="475"/>
      <c r="L954" s="475"/>
      <c r="M954" s="475"/>
      <c r="N954" s="475"/>
      <c r="O954" s="475"/>
      <c r="P954" s="475"/>
      <c r="Q954" s="475"/>
      <c r="R954" s="475"/>
      <c r="S954" s="475"/>
      <c r="T954" s="475"/>
      <c r="U954" s="475"/>
      <c r="V954" s="475"/>
      <c r="W954" s="475"/>
      <c r="X954" s="475"/>
      <c r="Y954" s="475"/>
      <c r="Z954" s="475"/>
      <c r="AA954" s="475"/>
      <c r="AB954" s="475"/>
      <c r="AC954" s="475"/>
      <c r="AD954" s="475"/>
      <c r="AE954" s="475"/>
      <c r="AF954" s="476"/>
      <c r="AG954" s="457"/>
      <c r="AH954" s="495"/>
    </row>
    <row r="955" spans="1:34" ht="34.5" customHeight="1" x14ac:dyDescent="0.15">
      <c r="A955" s="444"/>
      <c r="B955" s="494"/>
      <c r="C955" s="436"/>
      <c r="D955" s="436"/>
      <c r="E955" s="436"/>
      <c r="F955" s="436"/>
      <c r="G955" s="436"/>
      <c r="H955" s="436"/>
      <c r="I955" s="436"/>
      <c r="J955" s="436"/>
      <c r="K955" s="436"/>
      <c r="L955" s="436"/>
      <c r="M955" s="436"/>
      <c r="N955" s="436"/>
      <c r="O955" s="436"/>
      <c r="P955" s="436"/>
      <c r="Q955" s="436"/>
      <c r="R955" s="436"/>
      <c r="S955" s="436"/>
      <c r="T955" s="436"/>
      <c r="U955" s="436"/>
      <c r="V955" s="436"/>
      <c r="W955" s="436"/>
      <c r="X955" s="436"/>
      <c r="Y955" s="436"/>
      <c r="Z955" s="436"/>
      <c r="AA955" s="436"/>
      <c r="AB955" s="436"/>
      <c r="AC955" s="436"/>
      <c r="AD955" s="436"/>
      <c r="AE955" s="436"/>
      <c r="AF955" s="437"/>
      <c r="AG955" s="496"/>
      <c r="AH955" s="497"/>
    </row>
    <row r="956" spans="1:34" ht="16.5" customHeight="1" x14ac:dyDescent="0.15">
      <c r="A956" s="442" t="s">
        <v>35</v>
      </c>
      <c r="B956" s="493" t="s">
        <v>448</v>
      </c>
      <c r="C956" s="475"/>
      <c r="D956" s="475"/>
      <c r="E956" s="475"/>
      <c r="F956" s="475"/>
      <c r="G956" s="475"/>
      <c r="H956" s="475"/>
      <c r="I956" s="475"/>
      <c r="J956" s="475"/>
      <c r="K956" s="475"/>
      <c r="L956" s="475"/>
      <c r="M956" s="475"/>
      <c r="N956" s="475"/>
      <c r="O956" s="475"/>
      <c r="P956" s="475"/>
      <c r="Q956" s="475"/>
      <c r="R956" s="475"/>
      <c r="S956" s="475"/>
      <c r="T956" s="475"/>
      <c r="U956" s="475"/>
      <c r="V956" s="475"/>
      <c r="W956" s="475"/>
      <c r="X956" s="475"/>
      <c r="Y956" s="475"/>
      <c r="Z956" s="475"/>
      <c r="AA956" s="475"/>
      <c r="AB956" s="475"/>
      <c r="AC956" s="475"/>
      <c r="AD956" s="475"/>
      <c r="AE956" s="475"/>
      <c r="AF956" s="476"/>
      <c r="AG956" s="457"/>
      <c r="AH956" s="495"/>
    </row>
    <row r="957" spans="1:34" ht="16.5" customHeight="1" x14ac:dyDescent="0.15">
      <c r="A957" s="444"/>
      <c r="B957" s="494"/>
      <c r="C957" s="436"/>
      <c r="D957" s="436"/>
      <c r="E957" s="436"/>
      <c r="F957" s="436"/>
      <c r="G957" s="436"/>
      <c r="H957" s="436"/>
      <c r="I957" s="436"/>
      <c r="J957" s="436"/>
      <c r="K957" s="436"/>
      <c r="L957" s="436"/>
      <c r="M957" s="436"/>
      <c r="N957" s="436"/>
      <c r="O957" s="436"/>
      <c r="P957" s="436"/>
      <c r="Q957" s="436"/>
      <c r="R957" s="436"/>
      <c r="S957" s="436"/>
      <c r="T957" s="436"/>
      <c r="U957" s="436"/>
      <c r="V957" s="436"/>
      <c r="W957" s="436"/>
      <c r="X957" s="436"/>
      <c r="Y957" s="436"/>
      <c r="Z957" s="436"/>
      <c r="AA957" s="436"/>
      <c r="AB957" s="436"/>
      <c r="AC957" s="436"/>
      <c r="AD957" s="436"/>
      <c r="AE957" s="436"/>
      <c r="AF957" s="437"/>
      <c r="AG957" s="496"/>
      <c r="AH957" s="497"/>
    </row>
    <row r="958" spans="1:34" ht="22.5" customHeight="1" x14ac:dyDescent="0.15">
      <c r="A958" s="442" t="s">
        <v>36</v>
      </c>
      <c r="B958" s="493" t="s">
        <v>449</v>
      </c>
      <c r="C958" s="475"/>
      <c r="D958" s="475"/>
      <c r="E958" s="475"/>
      <c r="F958" s="475"/>
      <c r="G958" s="475"/>
      <c r="H958" s="475"/>
      <c r="I958" s="475"/>
      <c r="J958" s="475"/>
      <c r="K958" s="475"/>
      <c r="L958" s="475"/>
      <c r="M958" s="475"/>
      <c r="N958" s="475"/>
      <c r="O958" s="475"/>
      <c r="P958" s="475"/>
      <c r="Q958" s="475"/>
      <c r="R958" s="475"/>
      <c r="S958" s="475"/>
      <c r="T958" s="475"/>
      <c r="U958" s="475"/>
      <c r="V958" s="475"/>
      <c r="W958" s="475"/>
      <c r="X958" s="475"/>
      <c r="Y958" s="475"/>
      <c r="Z958" s="475"/>
      <c r="AA958" s="475"/>
      <c r="AB958" s="475"/>
      <c r="AC958" s="475"/>
      <c r="AD958" s="475"/>
      <c r="AE958" s="475"/>
      <c r="AF958" s="476"/>
      <c r="AG958" s="457"/>
      <c r="AH958" s="495"/>
    </row>
    <row r="959" spans="1:34" ht="22.5" customHeight="1" x14ac:dyDescent="0.15">
      <c r="A959" s="444"/>
      <c r="B959" s="494"/>
      <c r="C959" s="436"/>
      <c r="D959" s="436"/>
      <c r="E959" s="436"/>
      <c r="F959" s="436"/>
      <c r="G959" s="436"/>
      <c r="H959" s="436"/>
      <c r="I959" s="436"/>
      <c r="J959" s="436"/>
      <c r="K959" s="436"/>
      <c r="L959" s="436"/>
      <c r="M959" s="436"/>
      <c r="N959" s="436"/>
      <c r="O959" s="436"/>
      <c r="P959" s="436"/>
      <c r="Q959" s="436"/>
      <c r="R959" s="436"/>
      <c r="S959" s="436"/>
      <c r="T959" s="436"/>
      <c r="U959" s="436"/>
      <c r="V959" s="436"/>
      <c r="W959" s="436"/>
      <c r="X959" s="436"/>
      <c r="Y959" s="436"/>
      <c r="Z959" s="436"/>
      <c r="AA959" s="436"/>
      <c r="AB959" s="436"/>
      <c r="AC959" s="436"/>
      <c r="AD959" s="436"/>
      <c r="AE959" s="436"/>
      <c r="AF959" s="437"/>
      <c r="AG959" s="496"/>
      <c r="AH959" s="497"/>
    </row>
    <row r="960" spans="1:34" ht="15" customHeight="1" x14ac:dyDescent="0.15">
      <c r="A960" s="442" t="s">
        <v>37</v>
      </c>
      <c r="B960" s="493" t="s">
        <v>450</v>
      </c>
      <c r="C960" s="475"/>
      <c r="D960" s="475"/>
      <c r="E960" s="475"/>
      <c r="F960" s="475"/>
      <c r="G960" s="475"/>
      <c r="H960" s="475"/>
      <c r="I960" s="475"/>
      <c r="J960" s="475"/>
      <c r="K960" s="475"/>
      <c r="L960" s="475"/>
      <c r="M960" s="475"/>
      <c r="N960" s="475"/>
      <c r="O960" s="475"/>
      <c r="P960" s="475"/>
      <c r="Q960" s="475"/>
      <c r="R960" s="475"/>
      <c r="S960" s="475"/>
      <c r="T960" s="475"/>
      <c r="U960" s="475"/>
      <c r="V960" s="475"/>
      <c r="W960" s="475"/>
      <c r="X960" s="475"/>
      <c r="Y960" s="475"/>
      <c r="Z960" s="475"/>
      <c r="AA960" s="475"/>
      <c r="AB960" s="475"/>
      <c r="AC960" s="475"/>
      <c r="AD960" s="475"/>
      <c r="AE960" s="475"/>
      <c r="AF960" s="476"/>
      <c r="AG960" s="457"/>
      <c r="AH960" s="495"/>
    </row>
    <row r="961" spans="1:34" ht="15" customHeight="1" x14ac:dyDescent="0.15">
      <c r="A961" s="444"/>
      <c r="B961" s="494"/>
      <c r="C961" s="436"/>
      <c r="D961" s="436"/>
      <c r="E961" s="436"/>
      <c r="F961" s="436"/>
      <c r="G961" s="436"/>
      <c r="H961" s="436"/>
      <c r="I961" s="436"/>
      <c r="J961" s="436"/>
      <c r="K961" s="436"/>
      <c r="L961" s="436"/>
      <c r="M961" s="436"/>
      <c r="N961" s="436"/>
      <c r="O961" s="436"/>
      <c r="P961" s="436"/>
      <c r="Q961" s="436"/>
      <c r="R961" s="436"/>
      <c r="S961" s="436"/>
      <c r="T961" s="436"/>
      <c r="U961" s="436"/>
      <c r="V961" s="436"/>
      <c r="W961" s="436"/>
      <c r="X961" s="436"/>
      <c r="Y961" s="436"/>
      <c r="Z961" s="436"/>
      <c r="AA961" s="436"/>
      <c r="AB961" s="436"/>
      <c r="AC961" s="436"/>
      <c r="AD961" s="436"/>
      <c r="AE961" s="436"/>
      <c r="AF961" s="437"/>
      <c r="AG961" s="496"/>
      <c r="AH961" s="497"/>
    </row>
    <row r="962" spans="1:34" ht="15" customHeight="1" x14ac:dyDescent="0.15">
      <c r="A962" s="9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3"/>
      <c r="AD962" s="13"/>
      <c r="AE962" s="13"/>
      <c r="AF962" s="13"/>
      <c r="AG962" s="90"/>
      <c r="AH962" s="90"/>
    </row>
    <row r="963" spans="1:34" s="18" customFormat="1" ht="15" customHeight="1" x14ac:dyDescent="0.15">
      <c r="A963" s="1" t="s">
        <v>1137</v>
      </c>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s="154" customFormat="1" ht="15" customHeight="1" x14ac:dyDescent="0.15">
      <c r="A964" s="442" t="s">
        <v>33</v>
      </c>
      <c r="B964" s="489" t="s">
        <v>394</v>
      </c>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c r="AF964" s="489"/>
      <c r="AG964" s="457"/>
      <c r="AH964" s="458"/>
    </row>
    <row r="965" spans="1:34" s="154" customFormat="1" ht="15" customHeight="1" x14ac:dyDescent="0.15">
      <c r="A965" s="444"/>
      <c r="B965" s="489"/>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c r="AF965" s="489"/>
      <c r="AG965" s="459"/>
      <c r="AH965" s="460"/>
    </row>
    <row r="966" spans="1:34" s="155" customFormat="1" ht="15" customHeight="1" x14ac:dyDescent="0.15">
      <c r="A966" s="442" t="s">
        <v>34</v>
      </c>
      <c r="B966" s="489" t="s">
        <v>395</v>
      </c>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c r="AF966" s="489"/>
      <c r="AG966" s="960"/>
      <c r="AH966" s="961"/>
    </row>
    <row r="967" spans="1:34" s="154" customFormat="1" ht="15" customHeight="1" x14ac:dyDescent="0.15">
      <c r="A967" s="443"/>
      <c r="B967" s="489"/>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c r="AF967" s="489"/>
      <c r="AG967" s="962"/>
      <c r="AH967" s="963"/>
    </row>
    <row r="968" spans="1:34" s="154" customFormat="1" ht="15" customHeight="1" x14ac:dyDescent="0.15">
      <c r="A968" s="443"/>
      <c r="B968" s="489"/>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c r="AF968" s="489"/>
      <c r="AG968" s="964"/>
      <c r="AH968" s="965"/>
    </row>
    <row r="969" spans="1:34" s="154" customFormat="1" ht="15" customHeight="1" x14ac:dyDescent="0.15">
      <c r="A969" s="442" t="s">
        <v>14</v>
      </c>
      <c r="B969" s="489" t="s">
        <v>203</v>
      </c>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c r="AF969" s="489"/>
      <c r="AG969" s="457"/>
      <c r="AH969" s="458"/>
    </row>
    <row r="970" spans="1:34" s="154" customFormat="1" ht="15" customHeight="1" x14ac:dyDescent="0.15">
      <c r="A970" s="444"/>
      <c r="B970" s="489"/>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c r="AF970" s="489"/>
      <c r="AG970" s="459"/>
      <c r="AH970" s="460"/>
    </row>
    <row r="971" spans="1:34" s="154" customFormat="1" ht="15" customHeight="1" x14ac:dyDescent="0.15">
      <c r="A971" s="442" t="s">
        <v>15</v>
      </c>
      <c r="B971" s="489" t="s">
        <v>396</v>
      </c>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c r="AF971" s="489"/>
      <c r="AG971" s="457"/>
      <c r="AH971" s="458"/>
    </row>
    <row r="972" spans="1:34" s="154" customFormat="1" ht="15" customHeight="1" x14ac:dyDescent="0.15">
      <c r="A972" s="444"/>
      <c r="B972" s="489"/>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c r="AF972" s="489"/>
      <c r="AG972" s="459"/>
      <c r="AH972" s="460"/>
    </row>
    <row r="973" spans="1:34" s="155" customFormat="1" ht="15" customHeight="1" x14ac:dyDescent="0.15">
      <c r="A973" s="442" t="s">
        <v>155</v>
      </c>
      <c r="B973" s="489" t="s">
        <v>397</v>
      </c>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c r="AF973" s="489"/>
      <c r="AG973" s="490"/>
      <c r="AH973" s="490"/>
    </row>
    <row r="974" spans="1:34" s="154" customFormat="1" ht="15" customHeight="1" x14ac:dyDescent="0.15">
      <c r="A974" s="443"/>
      <c r="B974" s="489"/>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c r="AF974" s="489"/>
      <c r="AG974" s="490"/>
      <c r="AH974" s="490"/>
    </row>
    <row r="975" spans="1:34" s="154" customFormat="1" ht="15" customHeight="1" x14ac:dyDescent="0.15">
      <c r="A975" s="444"/>
      <c r="B975" s="489"/>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c r="AF975" s="489"/>
      <c r="AG975" s="490"/>
      <c r="AH975" s="490"/>
    </row>
    <row r="976" spans="1:34" s="154" customFormat="1" ht="15" customHeight="1" x14ac:dyDescent="0.15">
      <c r="A976" s="442" t="s">
        <v>156</v>
      </c>
      <c r="B976" s="966" t="s">
        <v>892</v>
      </c>
      <c r="C976" s="966"/>
      <c r="D976" s="966"/>
      <c r="E976" s="966"/>
      <c r="F976" s="966"/>
      <c r="G976" s="966"/>
      <c r="H976" s="966"/>
      <c r="I976" s="966"/>
      <c r="J976" s="966"/>
      <c r="K976" s="966"/>
      <c r="L976" s="966"/>
      <c r="M976" s="966"/>
      <c r="N976" s="966"/>
      <c r="O976" s="966"/>
      <c r="P976" s="966"/>
      <c r="Q976" s="966"/>
      <c r="R976" s="966"/>
      <c r="S976" s="966"/>
      <c r="T976" s="966"/>
      <c r="U976" s="966"/>
      <c r="V976" s="966"/>
      <c r="W976" s="966"/>
      <c r="X976" s="966"/>
      <c r="Y976" s="966"/>
      <c r="Z976" s="966"/>
      <c r="AA976" s="966"/>
      <c r="AB976" s="966"/>
      <c r="AC976" s="966"/>
      <c r="AD976" s="966"/>
      <c r="AE976" s="966"/>
      <c r="AF976" s="966"/>
      <c r="AG976" s="656"/>
      <c r="AH976" s="656"/>
    </row>
    <row r="977" spans="1:34" s="154" customFormat="1" ht="15" customHeight="1" x14ac:dyDescent="0.15">
      <c r="A977" s="443"/>
      <c r="B977" s="966"/>
      <c r="C977" s="966"/>
      <c r="D977" s="966"/>
      <c r="E977" s="966"/>
      <c r="F977" s="966"/>
      <c r="G977" s="966"/>
      <c r="H977" s="966"/>
      <c r="I977" s="966"/>
      <c r="J977" s="966"/>
      <c r="K977" s="966"/>
      <c r="L977" s="966"/>
      <c r="M977" s="966"/>
      <c r="N977" s="966"/>
      <c r="O977" s="966"/>
      <c r="P977" s="966"/>
      <c r="Q977" s="966"/>
      <c r="R977" s="966"/>
      <c r="S977" s="966"/>
      <c r="T977" s="966"/>
      <c r="U977" s="966"/>
      <c r="V977" s="966"/>
      <c r="W977" s="966"/>
      <c r="X977" s="966"/>
      <c r="Y977" s="966"/>
      <c r="Z977" s="966"/>
      <c r="AA977" s="966"/>
      <c r="AB977" s="966"/>
      <c r="AC977" s="966"/>
      <c r="AD977" s="966"/>
      <c r="AE977" s="966"/>
      <c r="AF977" s="966"/>
      <c r="AG977" s="656"/>
      <c r="AH977" s="656"/>
    </row>
    <row r="978" spans="1:34" s="154" customFormat="1" ht="15" customHeight="1" x14ac:dyDescent="0.15">
      <c r="A978" s="444"/>
      <c r="B978" s="966"/>
      <c r="C978" s="966"/>
      <c r="D978" s="966"/>
      <c r="E978" s="966"/>
      <c r="F978" s="966"/>
      <c r="G978" s="966"/>
      <c r="H978" s="966"/>
      <c r="I978" s="966"/>
      <c r="J978" s="966"/>
      <c r="K978" s="966"/>
      <c r="L978" s="966"/>
      <c r="M978" s="966"/>
      <c r="N978" s="966"/>
      <c r="O978" s="966"/>
      <c r="P978" s="966"/>
      <c r="Q978" s="966"/>
      <c r="R978" s="966"/>
      <c r="S978" s="966"/>
      <c r="T978" s="966"/>
      <c r="U978" s="966"/>
      <c r="V978" s="966"/>
      <c r="W978" s="966"/>
      <c r="X978" s="966"/>
      <c r="Y978" s="966"/>
      <c r="Z978" s="966"/>
      <c r="AA978" s="966"/>
      <c r="AB978" s="966"/>
      <c r="AC978" s="966"/>
      <c r="AD978" s="966"/>
      <c r="AE978" s="966"/>
      <c r="AF978" s="966"/>
      <c r="AG978" s="656"/>
      <c r="AH978" s="656"/>
    </row>
    <row r="979" spans="1:34" s="154" customFormat="1" ht="15" customHeight="1" x14ac:dyDescent="0.15">
      <c r="A979" s="442" t="s">
        <v>157</v>
      </c>
      <c r="B979" s="489" t="s">
        <v>1017</v>
      </c>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c r="AF979" s="489"/>
      <c r="AG979" s="457"/>
      <c r="AH979" s="458"/>
    </row>
    <row r="980" spans="1:34" s="154" customFormat="1" ht="15" customHeight="1" x14ac:dyDescent="0.15">
      <c r="A980" s="444"/>
      <c r="B980" s="489"/>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c r="AF980" s="489"/>
      <c r="AG980" s="459"/>
      <c r="AH980" s="460"/>
    </row>
    <row r="981" spans="1:34" s="154" customFormat="1" ht="15" customHeight="1" x14ac:dyDescent="0.15">
      <c r="A981" s="442" t="s">
        <v>192</v>
      </c>
      <c r="B981" s="489" t="s">
        <v>893</v>
      </c>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c r="AF981" s="489"/>
      <c r="AG981" s="954"/>
      <c r="AH981" s="954"/>
    </row>
    <row r="982" spans="1:34" s="154" customFormat="1" ht="15" customHeight="1" x14ac:dyDescent="0.15">
      <c r="A982" s="443"/>
      <c r="B982" s="489"/>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c r="AF982" s="489"/>
      <c r="AG982" s="954"/>
      <c r="AH982" s="954"/>
    </row>
    <row r="983" spans="1:34" s="154" customFormat="1" ht="15" customHeight="1" x14ac:dyDescent="0.15">
      <c r="A983" s="443"/>
      <c r="B983" s="489"/>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c r="AF983" s="489"/>
      <c r="AG983" s="954"/>
      <c r="AH983" s="954"/>
    </row>
    <row r="984" spans="1:34" s="154" customFormat="1" ht="18.75" customHeight="1" x14ac:dyDescent="0.15">
      <c r="A984" s="443"/>
      <c r="B984" s="489"/>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c r="AF984" s="489"/>
      <c r="AG984" s="954"/>
      <c r="AH984" s="954"/>
    </row>
    <row r="985" spans="1:34" s="154" customFormat="1" ht="15" customHeight="1" x14ac:dyDescent="0.15">
      <c r="A985" s="442" t="s">
        <v>199</v>
      </c>
      <c r="B985" s="955" t="s">
        <v>204</v>
      </c>
      <c r="C985" s="955"/>
      <c r="D985" s="955"/>
      <c r="E985" s="955"/>
      <c r="F985" s="955"/>
      <c r="G985" s="955"/>
      <c r="H985" s="955"/>
      <c r="I985" s="955"/>
      <c r="J985" s="955"/>
      <c r="K985" s="955"/>
      <c r="L985" s="955"/>
      <c r="M985" s="955"/>
      <c r="N985" s="955"/>
      <c r="O985" s="955"/>
      <c r="P985" s="955"/>
      <c r="Q985" s="955"/>
      <c r="R985" s="955"/>
      <c r="S985" s="955"/>
      <c r="T985" s="955"/>
      <c r="U985" s="955"/>
      <c r="V985" s="955"/>
      <c r="W985" s="955"/>
      <c r="X985" s="955"/>
      <c r="Y985" s="955"/>
      <c r="Z985" s="955"/>
      <c r="AA985" s="955"/>
      <c r="AB985" s="955"/>
      <c r="AC985" s="955"/>
      <c r="AD985" s="955"/>
      <c r="AE985" s="955"/>
      <c r="AF985" s="955"/>
      <c r="AG985" s="457"/>
      <c r="AH985" s="458"/>
    </row>
    <row r="986" spans="1:34" s="154" customFormat="1" ht="15" customHeight="1" x14ac:dyDescent="0.15">
      <c r="A986" s="443"/>
      <c r="B986" s="955"/>
      <c r="C986" s="955"/>
      <c r="D986" s="955"/>
      <c r="E986" s="955"/>
      <c r="F986" s="955"/>
      <c r="G986" s="955"/>
      <c r="H986" s="955"/>
      <c r="I986" s="955"/>
      <c r="J986" s="955"/>
      <c r="K986" s="955"/>
      <c r="L986" s="955"/>
      <c r="M986" s="955"/>
      <c r="N986" s="955"/>
      <c r="O986" s="955"/>
      <c r="P986" s="955"/>
      <c r="Q986" s="955"/>
      <c r="R986" s="955"/>
      <c r="S986" s="955"/>
      <c r="T986" s="955"/>
      <c r="U986" s="955"/>
      <c r="V986" s="955"/>
      <c r="W986" s="955"/>
      <c r="X986" s="955"/>
      <c r="Y986" s="955"/>
      <c r="Z986" s="955"/>
      <c r="AA986" s="955"/>
      <c r="AB986" s="955"/>
      <c r="AC986" s="955"/>
      <c r="AD986" s="955"/>
      <c r="AE986" s="955"/>
      <c r="AF986" s="955"/>
      <c r="AG986" s="459"/>
      <c r="AH986" s="460"/>
    </row>
    <row r="987" spans="1:34" s="155" customFormat="1" ht="15" customHeight="1" x14ac:dyDescent="0.15">
      <c r="A987" s="442" t="s">
        <v>200</v>
      </c>
      <c r="B987" s="489" t="s">
        <v>205</v>
      </c>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c r="AF987" s="489"/>
      <c r="AG987" s="490"/>
      <c r="AH987" s="490"/>
    </row>
    <row r="988" spans="1:34" s="154" customFormat="1" ht="15" customHeight="1" x14ac:dyDescent="0.15">
      <c r="A988" s="443"/>
      <c r="B988" s="489"/>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c r="AF988" s="489"/>
      <c r="AG988" s="490"/>
      <c r="AH988" s="490"/>
    </row>
    <row r="989" spans="1:34" s="154" customFormat="1" ht="15" customHeight="1" x14ac:dyDescent="0.15">
      <c r="A989" s="443"/>
      <c r="B989" s="489"/>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c r="AF989" s="489"/>
      <c r="AG989" s="490"/>
      <c r="AH989" s="490"/>
    </row>
    <row r="990" spans="1:34" s="154" customFormat="1" ht="15" customHeight="1" x14ac:dyDescent="0.15">
      <c r="A990" s="653" t="s">
        <v>201</v>
      </c>
      <c r="B990" s="489" t="s">
        <v>398</v>
      </c>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c r="AF990" s="489"/>
      <c r="AG990" s="457"/>
      <c r="AH990" s="458"/>
    </row>
    <row r="991" spans="1:34" s="154" customFormat="1" ht="15" customHeight="1" x14ac:dyDescent="0.15">
      <c r="A991" s="653"/>
      <c r="B991" s="489"/>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c r="AF991" s="489"/>
      <c r="AG991" s="459"/>
      <c r="AH991" s="460"/>
    </row>
    <row r="993" spans="1:34" s="157" customFormat="1" ht="15" customHeight="1" x14ac:dyDescent="0.15">
      <c r="A993" s="1" t="s">
        <v>1138</v>
      </c>
      <c r="B993" s="175"/>
      <c r="C993" s="176"/>
      <c r="D993" s="176"/>
      <c r="E993" s="176"/>
      <c r="F993" s="176"/>
      <c r="G993" s="176"/>
      <c r="H993" s="176"/>
      <c r="I993" s="176"/>
      <c r="AA993" s="156"/>
      <c r="AB993" s="156"/>
      <c r="AC993" s="156"/>
    </row>
    <row r="994" spans="1:34" s="154" customFormat="1" ht="15" customHeight="1" x14ac:dyDescent="0.15">
      <c r="A994" s="442" t="s">
        <v>12</v>
      </c>
      <c r="B994" s="489" t="s">
        <v>399</v>
      </c>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c r="AF994" s="489"/>
      <c r="AG994" s="457"/>
      <c r="AH994" s="458"/>
    </row>
    <row r="995" spans="1:34" s="154" customFormat="1" ht="15" customHeight="1" x14ac:dyDescent="0.15">
      <c r="A995" s="444"/>
      <c r="B995" s="489"/>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c r="AF995" s="489"/>
      <c r="AG995" s="459"/>
      <c r="AH995" s="460"/>
    </row>
    <row r="996" spans="1:34" s="154" customFormat="1" ht="15" customHeight="1" x14ac:dyDescent="0.15">
      <c r="A996" s="442" t="s">
        <v>13</v>
      </c>
      <c r="B996" s="507" t="s">
        <v>400</v>
      </c>
      <c r="C996" s="508"/>
      <c r="D996" s="508"/>
      <c r="E996" s="508"/>
      <c r="F996" s="508"/>
      <c r="G996" s="508"/>
      <c r="H996" s="508"/>
      <c r="I996" s="508"/>
      <c r="J996" s="508"/>
      <c r="K996" s="508"/>
      <c r="L996" s="508"/>
      <c r="M996" s="508"/>
      <c r="N996" s="508"/>
      <c r="O996" s="508"/>
      <c r="P996" s="508"/>
      <c r="Q996" s="508"/>
      <c r="R996" s="508"/>
      <c r="S996" s="508"/>
      <c r="T996" s="508"/>
      <c r="U996" s="508"/>
      <c r="V996" s="508"/>
      <c r="W996" s="508"/>
      <c r="X996" s="508"/>
      <c r="Y996" s="508"/>
      <c r="Z996" s="508"/>
      <c r="AA996" s="508"/>
      <c r="AB996" s="508"/>
      <c r="AC996" s="508"/>
      <c r="AD996" s="508"/>
      <c r="AE996" s="508"/>
      <c r="AF996" s="509"/>
      <c r="AG996" s="524"/>
      <c r="AH996" s="458"/>
    </row>
    <row r="997" spans="1:34" s="154" customFormat="1" ht="15" customHeight="1" x14ac:dyDescent="0.15">
      <c r="A997" s="444"/>
      <c r="B997" s="510"/>
      <c r="C997" s="511"/>
      <c r="D997" s="511"/>
      <c r="E997" s="511"/>
      <c r="F997" s="511"/>
      <c r="G997" s="511"/>
      <c r="H997" s="511"/>
      <c r="I997" s="511"/>
      <c r="J997" s="511"/>
      <c r="K997" s="511"/>
      <c r="L997" s="511"/>
      <c r="M997" s="511"/>
      <c r="N997" s="511"/>
      <c r="O997" s="511"/>
      <c r="P997" s="511"/>
      <c r="Q997" s="511"/>
      <c r="R997" s="511"/>
      <c r="S997" s="511"/>
      <c r="T997" s="511"/>
      <c r="U997" s="511"/>
      <c r="V997" s="511"/>
      <c r="W997" s="511"/>
      <c r="X997" s="511"/>
      <c r="Y997" s="511"/>
      <c r="Z997" s="511"/>
      <c r="AA997" s="511"/>
      <c r="AB997" s="511"/>
      <c r="AC997" s="511"/>
      <c r="AD997" s="511"/>
      <c r="AE997" s="511"/>
      <c r="AF997" s="512"/>
      <c r="AG997" s="459"/>
      <c r="AH997" s="460"/>
    </row>
    <row r="998" spans="1:34" s="155" customFormat="1" ht="15" customHeight="1" x14ac:dyDescent="0.15">
      <c r="A998" s="653" t="s">
        <v>35</v>
      </c>
      <c r="B998" s="489" t="s">
        <v>401</v>
      </c>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c r="AF998" s="489"/>
      <c r="AG998" s="490"/>
      <c r="AH998" s="490"/>
    </row>
    <row r="999" spans="1:34" s="155" customFormat="1" ht="15" customHeight="1" x14ac:dyDescent="0.15">
      <c r="A999" s="967"/>
      <c r="B999" s="489"/>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c r="AF999" s="489"/>
      <c r="AG999" s="490"/>
      <c r="AH999" s="490"/>
    </row>
    <row r="1000" spans="1:34" s="154" customFormat="1" ht="15" customHeight="1" x14ac:dyDescent="0.15">
      <c r="A1000" s="967"/>
      <c r="B1000" s="489"/>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c r="AF1000" s="489"/>
      <c r="AG1000" s="490"/>
      <c r="AH1000" s="490"/>
    </row>
    <row r="1001" spans="1:34" s="155" customFormat="1" ht="15" customHeight="1" x14ac:dyDescent="0.15">
      <c r="A1001" s="653" t="s">
        <v>15</v>
      </c>
      <c r="B1001" s="489" t="s">
        <v>402</v>
      </c>
      <c r="C1001" s="489"/>
      <c r="D1001" s="489"/>
      <c r="E1001" s="489"/>
      <c r="F1001" s="489"/>
      <c r="G1001" s="489"/>
      <c r="H1001" s="489"/>
      <c r="I1001" s="489"/>
      <c r="J1001" s="489"/>
      <c r="K1001" s="489"/>
      <c r="L1001" s="489"/>
      <c r="M1001" s="489"/>
      <c r="N1001" s="489"/>
      <c r="O1001" s="489"/>
      <c r="P1001" s="489"/>
      <c r="Q1001" s="489"/>
      <c r="R1001" s="489"/>
      <c r="S1001" s="489"/>
      <c r="T1001" s="489"/>
      <c r="U1001" s="489"/>
      <c r="V1001" s="489"/>
      <c r="W1001" s="489"/>
      <c r="X1001" s="489"/>
      <c r="Y1001" s="489"/>
      <c r="Z1001" s="489"/>
      <c r="AA1001" s="489"/>
      <c r="AB1001" s="489"/>
      <c r="AC1001" s="489"/>
      <c r="AD1001" s="489"/>
      <c r="AE1001" s="489"/>
      <c r="AF1001" s="489"/>
      <c r="AG1001" s="490"/>
      <c r="AH1001" s="490"/>
    </row>
    <row r="1002" spans="1:34" s="155" customFormat="1" ht="15" customHeight="1" x14ac:dyDescent="0.15">
      <c r="A1002" s="967"/>
      <c r="B1002" s="489"/>
      <c r="C1002" s="489"/>
      <c r="D1002" s="489"/>
      <c r="E1002" s="489"/>
      <c r="F1002" s="489"/>
      <c r="G1002" s="489"/>
      <c r="H1002" s="489"/>
      <c r="I1002" s="489"/>
      <c r="J1002" s="489"/>
      <c r="K1002" s="489"/>
      <c r="L1002" s="489"/>
      <c r="M1002" s="489"/>
      <c r="N1002" s="489"/>
      <c r="O1002" s="489"/>
      <c r="P1002" s="489"/>
      <c r="Q1002" s="489"/>
      <c r="R1002" s="489"/>
      <c r="S1002" s="489"/>
      <c r="T1002" s="489"/>
      <c r="U1002" s="489"/>
      <c r="V1002" s="489"/>
      <c r="W1002" s="489"/>
      <c r="X1002" s="489"/>
      <c r="Y1002" s="489"/>
      <c r="Z1002" s="489"/>
      <c r="AA1002" s="489"/>
      <c r="AB1002" s="489"/>
      <c r="AC1002" s="489"/>
      <c r="AD1002" s="489"/>
      <c r="AE1002" s="489"/>
      <c r="AF1002" s="489"/>
      <c r="AG1002" s="490"/>
      <c r="AH1002" s="490"/>
    </row>
    <row r="1003" spans="1:34" s="155" customFormat="1" ht="15" customHeight="1" x14ac:dyDescent="0.15">
      <c r="A1003" s="967"/>
      <c r="B1003" s="489"/>
      <c r="C1003" s="489"/>
      <c r="D1003" s="489"/>
      <c r="E1003" s="489"/>
      <c r="F1003" s="489"/>
      <c r="G1003" s="489"/>
      <c r="H1003" s="489"/>
      <c r="I1003" s="489"/>
      <c r="J1003" s="489"/>
      <c r="K1003" s="489"/>
      <c r="L1003" s="489"/>
      <c r="M1003" s="489"/>
      <c r="N1003" s="489"/>
      <c r="O1003" s="489"/>
      <c r="P1003" s="489"/>
      <c r="Q1003" s="489"/>
      <c r="R1003" s="489"/>
      <c r="S1003" s="489"/>
      <c r="T1003" s="489"/>
      <c r="U1003" s="489"/>
      <c r="V1003" s="489"/>
      <c r="W1003" s="489"/>
      <c r="X1003" s="489"/>
      <c r="Y1003" s="489"/>
      <c r="Z1003" s="489"/>
      <c r="AA1003" s="489"/>
      <c r="AB1003" s="489"/>
      <c r="AC1003" s="489"/>
      <c r="AD1003" s="489"/>
      <c r="AE1003" s="489"/>
      <c r="AF1003" s="489"/>
      <c r="AG1003" s="490"/>
      <c r="AH1003" s="490"/>
    </row>
    <row r="1004" spans="1:34" s="154" customFormat="1" ht="18.75" customHeight="1" x14ac:dyDescent="0.15">
      <c r="A1004" s="967"/>
      <c r="B1004" s="489"/>
      <c r="C1004" s="489"/>
      <c r="D1004" s="489"/>
      <c r="E1004" s="489"/>
      <c r="F1004" s="489"/>
      <c r="G1004" s="489"/>
      <c r="H1004" s="489"/>
      <c r="I1004" s="489"/>
      <c r="J1004" s="489"/>
      <c r="K1004" s="489"/>
      <c r="L1004" s="489"/>
      <c r="M1004" s="489"/>
      <c r="N1004" s="489"/>
      <c r="O1004" s="489"/>
      <c r="P1004" s="489"/>
      <c r="Q1004" s="489"/>
      <c r="R1004" s="489"/>
      <c r="S1004" s="489"/>
      <c r="T1004" s="489"/>
      <c r="U1004" s="489"/>
      <c r="V1004" s="489"/>
      <c r="W1004" s="489"/>
      <c r="X1004" s="489"/>
      <c r="Y1004" s="489"/>
      <c r="Z1004" s="489"/>
      <c r="AA1004" s="489"/>
      <c r="AB1004" s="489"/>
      <c r="AC1004" s="489"/>
      <c r="AD1004" s="489"/>
      <c r="AE1004" s="489"/>
      <c r="AF1004" s="489"/>
      <c r="AG1004" s="490"/>
      <c r="AH1004" s="490"/>
    </row>
    <row r="1005" spans="1:34" s="154" customFormat="1" ht="15" customHeight="1" x14ac:dyDescent="0.15">
      <c r="A1005" s="967"/>
      <c r="B1005" s="489"/>
      <c r="C1005" s="489"/>
      <c r="D1005" s="489"/>
      <c r="E1005" s="489"/>
      <c r="F1005" s="489"/>
      <c r="G1005" s="489"/>
      <c r="H1005" s="489"/>
      <c r="I1005" s="489"/>
      <c r="J1005" s="489"/>
      <c r="K1005" s="489"/>
      <c r="L1005" s="489"/>
      <c r="M1005" s="489"/>
      <c r="N1005" s="489"/>
      <c r="O1005" s="489"/>
      <c r="P1005" s="489"/>
      <c r="Q1005" s="489"/>
      <c r="R1005" s="489"/>
      <c r="S1005" s="489"/>
      <c r="T1005" s="489"/>
      <c r="U1005" s="489"/>
      <c r="V1005" s="489"/>
      <c r="W1005" s="489"/>
      <c r="X1005" s="489"/>
      <c r="Y1005" s="489"/>
      <c r="Z1005" s="489"/>
      <c r="AA1005" s="489"/>
      <c r="AB1005" s="489"/>
      <c r="AC1005" s="489"/>
      <c r="AD1005" s="489"/>
      <c r="AE1005" s="489"/>
      <c r="AF1005" s="489"/>
      <c r="AG1005" s="490"/>
      <c r="AH1005" s="490"/>
    </row>
    <row r="1006" spans="1:34" s="158" customFormat="1" ht="15" customHeight="1" x14ac:dyDescent="0.15">
      <c r="A1006" s="442" t="s">
        <v>155</v>
      </c>
      <c r="B1006" s="489" t="s">
        <v>206</v>
      </c>
      <c r="C1006" s="489"/>
      <c r="D1006" s="489"/>
      <c r="E1006" s="489"/>
      <c r="F1006" s="489"/>
      <c r="G1006" s="489"/>
      <c r="H1006" s="489"/>
      <c r="I1006" s="489"/>
      <c r="J1006" s="489"/>
      <c r="K1006" s="489"/>
      <c r="L1006" s="489"/>
      <c r="M1006" s="489"/>
      <c r="N1006" s="489"/>
      <c r="O1006" s="489"/>
      <c r="P1006" s="489"/>
      <c r="Q1006" s="489"/>
      <c r="R1006" s="489"/>
      <c r="S1006" s="489"/>
      <c r="T1006" s="489"/>
      <c r="U1006" s="489"/>
      <c r="V1006" s="489"/>
      <c r="W1006" s="489"/>
      <c r="X1006" s="489"/>
      <c r="Y1006" s="489"/>
      <c r="Z1006" s="489"/>
      <c r="AA1006" s="489"/>
      <c r="AB1006" s="489"/>
      <c r="AC1006" s="489"/>
      <c r="AD1006" s="489"/>
      <c r="AE1006" s="489"/>
      <c r="AF1006" s="489"/>
      <c r="AG1006" s="457"/>
      <c r="AH1006" s="458"/>
    </row>
    <row r="1007" spans="1:34" s="158" customFormat="1" ht="15" customHeight="1" x14ac:dyDescent="0.15">
      <c r="A1007" s="444"/>
      <c r="B1007" s="489"/>
      <c r="C1007" s="489"/>
      <c r="D1007" s="489"/>
      <c r="E1007" s="489"/>
      <c r="F1007" s="489"/>
      <c r="G1007" s="489"/>
      <c r="H1007" s="489"/>
      <c r="I1007" s="489"/>
      <c r="J1007" s="489"/>
      <c r="K1007" s="489"/>
      <c r="L1007" s="489"/>
      <c r="M1007" s="489"/>
      <c r="N1007" s="489"/>
      <c r="O1007" s="489"/>
      <c r="P1007" s="489"/>
      <c r="Q1007" s="489"/>
      <c r="R1007" s="489"/>
      <c r="S1007" s="489"/>
      <c r="T1007" s="489"/>
      <c r="U1007" s="489"/>
      <c r="V1007" s="489"/>
      <c r="W1007" s="489"/>
      <c r="X1007" s="489"/>
      <c r="Y1007" s="489"/>
      <c r="Z1007" s="489"/>
      <c r="AA1007" s="489"/>
      <c r="AB1007" s="489"/>
      <c r="AC1007" s="489"/>
      <c r="AD1007" s="489"/>
      <c r="AE1007" s="489"/>
      <c r="AF1007" s="489"/>
      <c r="AG1007" s="459"/>
      <c r="AH1007" s="460"/>
    </row>
    <row r="1008" spans="1:34" s="158" customFormat="1" ht="15" customHeight="1" x14ac:dyDescent="0.15">
      <c r="A1008" s="442" t="s">
        <v>156</v>
      </c>
      <c r="B1008" s="507" t="s">
        <v>895</v>
      </c>
      <c r="C1008" s="508"/>
      <c r="D1008" s="508"/>
      <c r="E1008" s="508"/>
      <c r="F1008" s="508"/>
      <c r="G1008" s="508"/>
      <c r="H1008" s="508"/>
      <c r="I1008" s="508"/>
      <c r="J1008" s="508"/>
      <c r="K1008" s="508"/>
      <c r="L1008" s="508"/>
      <c r="M1008" s="508"/>
      <c r="N1008" s="508"/>
      <c r="O1008" s="508"/>
      <c r="P1008" s="508"/>
      <c r="Q1008" s="508"/>
      <c r="R1008" s="508"/>
      <c r="S1008" s="508"/>
      <c r="T1008" s="508"/>
      <c r="U1008" s="508"/>
      <c r="V1008" s="508"/>
      <c r="W1008" s="508"/>
      <c r="X1008" s="508"/>
      <c r="Y1008" s="508"/>
      <c r="Z1008" s="508"/>
      <c r="AA1008" s="508"/>
      <c r="AB1008" s="508"/>
      <c r="AC1008" s="508"/>
      <c r="AD1008" s="508"/>
      <c r="AE1008" s="508"/>
      <c r="AF1008" s="509"/>
      <c r="AG1008" s="524"/>
      <c r="AH1008" s="458"/>
    </row>
    <row r="1009" spans="1:34" s="158" customFormat="1" ht="15" customHeight="1" x14ac:dyDescent="0.15">
      <c r="A1009" s="444"/>
      <c r="B1009" s="510"/>
      <c r="C1009" s="511"/>
      <c r="D1009" s="511"/>
      <c r="E1009" s="511"/>
      <c r="F1009" s="511"/>
      <c r="G1009" s="511"/>
      <c r="H1009" s="511"/>
      <c r="I1009" s="511"/>
      <c r="J1009" s="511"/>
      <c r="K1009" s="511"/>
      <c r="L1009" s="511"/>
      <c r="M1009" s="511"/>
      <c r="N1009" s="511"/>
      <c r="O1009" s="511"/>
      <c r="P1009" s="511"/>
      <c r="Q1009" s="511"/>
      <c r="R1009" s="511"/>
      <c r="S1009" s="511"/>
      <c r="T1009" s="511"/>
      <c r="U1009" s="511"/>
      <c r="V1009" s="511"/>
      <c r="W1009" s="511"/>
      <c r="X1009" s="511"/>
      <c r="Y1009" s="511"/>
      <c r="Z1009" s="511"/>
      <c r="AA1009" s="511"/>
      <c r="AB1009" s="511"/>
      <c r="AC1009" s="511"/>
      <c r="AD1009" s="511"/>
      <c r="AE1009" s="511"/>
      <c r="AF1009" s="512"/>
      <c r="AG1009" s="459"/>
      <c r="AH1009" s="460"/>
    </row>
    <row r="1010" spans="1:34" s="154" customFormat="1" ht="15" customHeight="1" x14ac:dyDescent="0.15">
      <c r="A1010" s="442" t="s">
        <v>157</v>
      </c>
      <c r="B1010" s="489" t="s">
        <v>238</v>
      </c>
      <c r="C1010" s="489"/>
      <c r="D1010" s="489"/>
      <c r="E1010" s="489"/>
      <c r="F1010" s="489"/>
      <c r="G1010" s="489"/>
      <c r="H1010" s="489"/>
      <c r="I1010" s="489"/>
      <c r="J1010" s="489"/>
      <c r="K1010" s="489"/>
      <c r="L1010" s="489"/>
      <c r="M1010" s="489"/>
      <c r="N1010" s="489"/>
      <c r="O1010" s="489"/>
      <c r="P1010" s="489"/>
      <c r="Q1010" s="489"/>
      <c r="R1010" s="489"/>
      <c r="S1010" s="489"/>
      <c r="T1010" s="489"/>
      <c r="U1010" s="489"/>
      <c r="V1010" s="489"/>
      <c r="W1010" s="489"/>
      <c r="X1010" s="489"/>
      <c r="Y1010" s="489"/>
      <c r="Z1010" s="489"/>
      <c r="AA1010" s="489"/>
      <c r="AB1010" s="489"/>
      <c r="AC1010" s="489"/>
      <c r="AD1010" s="489"/>
      <c r="AE1010" s="489"/>
      <c r="AF1010" s="489"/>
      <c r="AG1010" s="954"/>
      <c r="AH1010" s="954"/>
    </row>
    <row r="1011" spans="1:34" s="154" customFormat="1" ht="15" customHeight="1" x14ac:dyDescent="0.15">
      <c r="A1011" s="972"/>
      <c r="B1011" s="489"/>
      <c r="C1011" s="489"/>
      <c r="D1011" s="489"/>
      <c r="E1011" s="489"/>
      <c r="F1011" s="489"/>
      <c r="G1011" s="489"/>
      <c r="H1011" s="489"/>
      <c r="I1011" s="489"/>
      <c r="J1011" s="489"/>
      <c r="K1011" s="489"/>
      <c r="L1011" s="489"/>
      <c r="M1011" s="489"/>
      <c r="N1011" s="489"/>
      <c r="O1011" s="489"/>
      <c r="P1011" s="489"/>
      <c r="Q1011" s="489"/>
      <c r="R1011" s="489"/>
      <c r="S1011" s="489"/>
      <c r="T1011" s="489"/>
      <c r="U1011" s="489"/>
      <c r="V1011" s="489"/>
      <c r="W1011" s="489"/>
      <c r="X1011" s="489"/>
      <c r="Y1011" s="489"/>
      <c r="Z1011" s="489"/>
      <c r="AA1011" s="489"/>
      <c r="AB1011" s="489"/>
      <c r="AC1011" s="489"/>
      <c r="AD1011" s="489"/>
      <c r="AE1011" s="489"/>
      <c r="AF1011" s="489"/>
      <c r="AG1011" s="954"/>
      <c r="AH1011" s="954"/>
    </row>
    <row r="1012" spans="1:34" s="154" customFormat="1" ht="15" customHeight="1" x14ac:dyDescent="0.15">
      <c r="A1012" s="973" t="s">
        <v>192</v>
      </c>
      <c r="B1012" s="507" t="s">
        <v>894</v>
      </c>
      <c r="C1012" s="508"/>
      <c r="D1012" s="508"/>
      <c r="E1012" s="508"/>
      <c r="F1012" s="508"/>
      <c r="G1012" s="508"/>
      <c r="H1012" s="508"/>
      <c r="I1012" s="508"/>
      <c r="J1012" s="508"/>
      <c r="K1012" s="508"/>
      <c r="L1012" s="508"/>
      <c r="M1012" s="508"/>
      <c r="N1012" s="508"/>
      <c r="O1012" s="508"/>
      <c r="P1012" s="508"/>
      <c r="Q1012" s="508"/>
      <c r="R1012" s="508"/>
      <c r="S1012" s="508"/>
      <c r="T1012" s="508"/>
      <c r="U1012" s="508"/>
      <c r="V1012" s="508"/>
      <c r="W1012" s="508"/>
      <c r="X1012" s="508"/>
      <c r="Y1012" s="508"/>
      <c r="Z1012" s="508"/>
      <c r="AA1012" s="508"/>
      <c r="AB1012" s="508"/>
      <c r="AC1012" s="508"/>
      <c r="AD1012" s="508"/>
      <c r="AE1012" s="508"/>
      <c r="AF1012" s="509"/>
      <c r="AG1012" s="974"/>
      <c r="AH1012" s="975"/>
    </row>
    <row r="1013" spans="1:34" s="154" customFormat="1" ht="15" customHeight="1" x14ac:dyDescent="0.15">
      <c r="A1013" s="972"/>
      <c r="B1013" s="510"/>
      <c r="C1013" s="511"/>
      <c r="D1013" s="511"/>
      <c r="E1013" s="511"/>
      <c r="F1013" s="511"/>
      <c r="G1013" s="511"/>
      <c r="H1013" s="511"/>
      <c r="I1013" s="511"/>
      <c r="J1013" s="511"/>
      <c r="K1013" s="511"/>
      <c r="L1013" s="511"/>
      <c r="M1013" s="511"/>
      <c r="N1013" s="511"/>
      <c r="O1013" s="511"/>
      <c r="P1013" s="511"/>
      <c r="Q1013" s="511"/>
      <c r="R1013" s="511"/>
      <c r="S1013" s="511"/>
      <c r="T1013" s="511"/>
      <c r="U1013" s="511"/>
      <c r="V1013" s="511"/>
      <c r="W1013" s="511"/>
      <c r="X1013" s="511"/>
      <c r="Y1013" s="511"/>
      <c r="Z1013" s="511"/>
      <c r="AA1013" s="511"/>
      <c r="AB1013" s="511"/>
      <c r="AC1013" s="511"/>
      <c r="AD1013" s="511"/>
      <c r="AE1013" s="511"/>
      <c r="AF1013" s="512"/>
      <c r="AG1013" s="976"/>
      <c r="AH1013" s="977"/>
    </row>
    <row r="1014" spans="1:34" s="154" customFormat="1" ht="15" customHeight="1" x14ac:dyDescent="0.15">
      <c r="A1014" s="442" t="s">
        <v>199</v>
      </c>
      <c r="B1014" s="489" t="s">
        <v>451</v>
      </c>
      <c r="C1014" s="489"/>
      <c r="D1014" s="489"/>
      <c r="E1014" s="489"/>
      <c r="F1014" s="489"/>
      <c r="G1014" s="489"/>
      <c r="H1014" s="489"/>
      <c r="I1014" s="489"/>
      <c r="J1014" s="489"/>
      <c r="K1014" s="489"/>
      <c r="L1014" s="489"/>
      <c r="M1014" s="489"/>
      <c r="N1014" s="489"/>
      <c r="O1014" s="489"/>
      <c r="P1014" s="489"/>
      <c r="Q1014" s="489"/>
      <c r="R1014" s="489"/>
      <c r="S1014" s="489"/>
      <c r="T1014" s="489"/>
      <c r="U1014" s="489"/>
      <c r="V1014" s="489"/>
      <c r="W1014" s="489"/>
      <c r="X1014" s="489"/>
      <c r="Y1014" s="489"/>
      <c r="Z1014" s="489"/>
      <c r="AA1014" s="489"/>
      <c r="AB1014" s="489"/>
      <c r="AC1014" s="489"/>
      <c r="AD1014" s="489"/>
      <c r="AE1014" s="489"/>
      <c r="AF1014" s="489"/>
      <c r="AG1014" s="457"/>
      <c r="AH1014" s="458"/>
    </row>
    <row r="1015" spans="1:34" s="154" customFormat="1" ht="15" customHeight="1" x14ac:dyDescent="0.15">
      <c r="A1015" s="444"/>
      <c r="B1015" s="489"/>
      <c r="C1015" s="489"/>
      <c r="D1015" s="489"/>
      <c r="E1015" s="489"/>
      <c r="F1015" s="489"/>
      <c r="G1015" s="489"/>
      <c r="H1015" s="489"/>
      <c r="I1015" s="489"/>
      <c r="J1015" s="489"/>
      <c r="K1015" s="489"/>
      <c r="L1015" s="489"/>
      <c r="M1015" s="489"/>
      <c r="N1015" s="489"/>
      <c r="O1015" s="489"/>
      <c r="P1015" s="489"/>
      <c r="Q1015" s="489"/>
      <c r="R1015" s="489"/>
      <c r="S1015" s="489"/>
      <c r="T1015" s="489"/>
      <c r="U1015" s="489"/>
      <c r="V1015" s="489"/>
      <c r="W1015" s="489"/>
      <c r="X1015" s="489"/>
      <c r="Y1015" s="489"/>
      <c r="Z1015" s="489"/>
      <c r="AA1015" s="489"/>
      <c r="AB1015" s="489"/>
      <c r="AC1015" s="489"/>
      <c r="AD1015" s="489"/>
      <c r="AE1015" s="489"/>
      <c r="AF1015" s="489"/>
      <c r="AG1015" s="459"/>
      <c r="AH1015" s="460"/>
    </row>
    <row r="1016" spans="1:34" s="154" customFormat="1" ht="15" customHeight="1" x14ac:dyDescent="0.15">
      <c r="A1016" s="442" t="s">
        <v>200</v>
      </c>
      <c r="B1016" s="489" t="s">
        <v>452</v>
      </c>
      <c r="C1016" s="489"/>
      <c r="D1016" s="489"/>
      <c r="E1016" s="489"/>
      <c r="F1016" s="489"/>
      <c r="G1016" s="489"/>
      <c r="H1016" s="489"/>
      <c r="I1016" s="489"/>
      <c r="J1016" s="489"/>
      <c r="K1016" s="489"/>
      <c r="L1016" s="489"/>
      <c r="M1016" s="489"/>
      <c r="N1016" s="489"/>
      <c r="O1016" s="489"/>
      <c r="P1016" s="489"/>
      <c r="Q1016" s="489"/>
      <c r="R1016" s="489"/>
      <c r="S1016" s="489"/>
      <c r="T1016" s="489"/>
      <c r="U1016" s="489"/>
      <c r="V1016" s="489"/>
      <c r="W1016" s="489"/>
      <c r="X1016" s="489"/>
      <c r="Y1016" s="489"/>
      <c r="Z1016" s="489"/>
      <c r="AA1016" s="489"/>
      <c r="AB1016" s="489"/>
      <c r="AC1016" s="489"/>
      <c r="AD1016" s="489"/>
      <c r="AE1016" s="489"/>
      <c r="AF1016" s="489"/>
      <c r="AG1016" s="457"/>
      <c r="AH1016" s="458"/>
    </row>
    <row r="1017" spans="1:34" s="154" customFormat="1" ht="15" customHeight="1" x14ac:dyDescent="0.15">
      <c r="A1017" s="444"/>
      <c r="B1017" s="489"/>
      <c r="C1017" s="489"/>
      <c r="D1017" s="489"/>
      <c r="E1017" s="489"/>
      <c r="F1017" s="489"/>
      <c r="G1017" s="489"/>
      <c r="H1017" s="489"/>
      <c r="I1017" s="489"/>
      <c r="J1017" s="489"/>
      <c r="K1017" s="489"/>
      <c r="L1017" s="489"/>
      <c r="M1017" s="489"/>
      <c r="N1017" s="489"/>
      <c r="O1017" s="489"/>
      <c r="P1017" s="489"/>
      <c r="Q1017" s="489"/>
      <c r="R1017" s="489"/>
      <c r="S1017" s="489"/>
      <c r="T1017" s="489"/>
      <c r="U1017" s="489"/>
      <c r="V1017" s="489"/>
      <c r="W1017" s="489"/>
      <c r="X1017" s="489"/>
      <c r="Y1017" s="489"/>
      <c r="Z1017" s="489"/>
      <c r="AA1017" s="489"/>
      <c r="AB1017" s="489"/>
      <c r="AC1017" s="489"/>
      <c r="AD1017" s="489"/>
      <c r="AE1017" s="489"/>
      <c r="AF1017" s="489"/>
      <c r="AG1017" s="459"/>
      <c r="AH1017" s="460"/>
    </row>
    <row r="1018" spans="1:34" s="154" customFormat="1" ht="15" customHeight="1" x14ac:dyDescent="0.15">
      <c r="A1018" s="442" t="s">
        <v>201</v>
      </c>
      <c r="B1018" s="489" t="s">
        <v>663</v>
      </c>
      <c r="C1018" s="489"/>
      <c r="D1018" s="489"/>
      <c r="E1018" s="489"/>
      <c r="F1018" s="489"/>
      <c r="G1018" s="489"/>
      <c r="H1018" s="489"/>
      <c r="I1018" s="489"/>
      <c r="J1018" s="489"/>
      <c r="K1018" s="489"/>
      <c r="L1018" s="489"/>
      <c r="M1018" s="489"/>
      <c r="N1018" s="489"/>
      <c r="O1018" s="489"/>
      <c r="P1018" s="489"/>
      <c r="Q1018" s="489"/>
      <c r="R1018" s="489"/>
      <c r="S1018" s="489"/>
      <c r="T1018" s="489"/>
      <c r="U1018" s="489"/>
      <c r="V1018" s="489"/>
      <c r="W1018" s="489"/>
      <c r="X1018" s="489"/>
      <c r="Y1018" s="489"/>
      <c r="Z1018" s="489"/>
      <c r="AA1018" s="489"/>
      <c r="AB1018" s="489"/>
      <c r="AC1018" s="489"/>
      <c r="AD1018" s="489"/>
      <c r="AE1018" s="489"/>
      <c r="AF1018" s="489"/>
      <c r="AG1018" s="457"/>
      <c r="AH1018" s="458"/>
    </row>
    <row r="1019" spans="1:34" s="154" customFormat="1" ht="15" customHeight="1" x14ac:dyDescent="0.15">
      <c r="A1019" s="972"/>
      <c r="B1019" s="489"/>
      <c r="C1019" s="489"/>
      <c r="D1019" s="489"/>
      <c r="E1019" s="489"/>
      <c r="F1019" s="489"/>
      <c r="G1019" s="489"/>
      <c r="H1019" s="489"/>
      <c r="I1019" s="489"/>
      <c r="J1019" s="489"/>
      <c r="K1019" s="489"/>
      <c r="L1019" s="489"/>
      <c r="M1019" s="489"/>
      <c r="N1019" s="489"/>
      <c r="O1019" s="489"/>
      <c r="P1019" s="489"/>
      <c r="Q1019" s="489"/>
      <c r="R1019" s="489"/>
      <c r="S1019" s="489"/>
      <c r="T1019" s="489"/>
      <c r="U1019" s="489"/>
      <c r="V1019" s="489"/>
      <c r="W1019" s="489"/>
      <c r="X1019" s="489"/>
      <c r="Y1019" s="489"/>
      <c r="Z1019" s="489"/>
      <c r="AA1019" s="489"/>
      <c r="AB1019" s="489"/>
      <c r="AC1019" s="489"/>
      <c r="AD1019" s="489"/>
      <c r="AE1019" s="489"/>
      <c r="AF1019" s="489"/>
      <c r="AG1019" s="459"/>
      <c r="AH1019" s="460"/>
    </row>
    <row r="1020" spans="1:34" s="154" customFormat="1" ht="15" customHeight="1" x14ac:dyDescent="0.15">
      <c r="A1020" s="653" t="s">
        <v>202</v>
      </c>
      <c r="B1020" s="489" t="s">
        <v>207</v>
      </c>
      <c r="C1020" s="489"/>
      <c r="D1020" s="489"/>
      <c r="E1020" s="489"/>
      <c r="F1020" s="489"/>
      <c r="G1020" s="489"/>
      <c r="H1020" s="489"/>
      <c r="I1020" s="489"/>
      <c r="J1020" s="489"/>
      <c r="K1020" s="489"/>
      <c r="L1020" s="489"/>
      <c r="M1020" s="489"/>
      <c r="N1020" s="489"/>
      <c r="O1020" s="489"/>
      <c r="P1020" s="489"/>
      <c r="Q1020" s="489"/>
      <c r="R1020" s="489"/>
      <c r="S1020" s="489"/>
      <c r="T1020" s="489"/>
      <c r="U1020" s="489"/>
      <c r="V1020" s="489"/>
      <c r="W1020" s="489"/>
      <c r="X1020" s="489"/>
      <c r="Y1020" s="489"/>
      <c r="Z1020" s="489"/>
      <c r="AA1020" s="489"/>
      <c r="AB1020" s="489"/>
      <c r="AC1020" s="489"/>
      <c r="AD1020" s="489"/>
      <c r="AE1020" s="489"/>
      <c r="AF1020" s="489"/>
      <c r="AG1020" s="457"/>
      <c r="AH1020" s="458"/>
    </row>
    <row r="1021" spans="1:34" s="154" customFormat="1" ht="15" customHeight="1" x14ac:dyDescent="0.15">
      <c r="A1021" s="653"/>
      <c r="B1021" s="489"/>
      <c r="C1021" s="489"/>
      <c r="D1021" s="489"/>
      <c r="E1021" s="489"/>
      <c r="F1021" s="489"/>
      <c r="G1021" s="489"/>
      <c r="H1021" s="489"/>
      <c r="I1021" s="489"/>
      <c r="J1021" s="489"/>
      <c r="K1021" s="489"/>
      <c r="L1021" s="489"/>
      <c r="M1021" s="489"/>
      <c r="N1021" s="489"/>
      <c r="O1021" s="489"/>
      <c r="P1021" s="489"/>
      <c r="Q1021" s="489"/>
      <c r="R1021" s="489"/>
      <c r="S1021" s="489"/>
      <c r="T1021" s="489"/>
      <c r="U1021" s="489"/>
      <c r="V1021" s="489"/>
      <c r="W1021" s="489"/>
      <c r="X1021" s="489"/>
      <c r="Y1021" s="489"/>
      <c r="Z1021" s="489"/>
      <c r="AA1021" s="489"/>
      <c r="AB1021" s="489"/>
      <c r="AC1021" s="489"/>
      <c r="AD1021" s="489"/>
      <c r="AE1021" s="489"/>
      <c r="AF1021" s="489"/>
      <c r="AG1021" s="459"/>
      <c r="AH1021" s="460"/>
    </row>
    <row r="1022" spans="1:34" ht="15" customHeight="1" x14ac:dyDescent="0.15">
      <c r="A1022" s="3"/>
      <c r="AA1022" s="156"/>
      <c r="AB1022" s="156"/>
      <c r="AC1022" s="156"/>
    </row>
    <row r="1023" spans="1:34" s="157" customFormat="1" ht="15" customHeight="1" x14ac:dyDescent="0.15">
      <c r="A1023" s="1" t="s">
        <v>1139</v>
      </c>
      <c r="B1023" s="175"/>
      <c r="C1023" s="176"/>
      <c r="D1023" s="176"/>
      <c r="E1023" s="176"/>
      <c r="F1023" s="176"/>
      <c r="G1023" s="176"/>
      <c r="H1023" s="176"/>
      <c r="I1023" s="176"/>
      <c r="AA1023" s="156"/>
      <c r="AB1023" s="156"/>
      <c r="AC1023" s="156"/>
    </row>
    <row r="1024" spans="1:34" s="154" customFormat="1" ht="15" customHeight="1" x14ac:dyDescent="0.15">
      <c r="A1024" s="442" t="s">
        <v>33</v>
      </c>
      <c r="B1024" s="489" t="s">
        <v>403</v>
      </c>
      <c r="C1024" s="489"/>
      <c r="D1024" s="489"/>
      <c r="E1024" s="489"/>
      <c r="F1024" s="489"/>
      <c r="G1024" s="489"/>
      <c r="H1024" s="489"/>
      <c r="I1024" s="489"/>
      <c r="J1024" s="489"/>
      <c r="K1024" s="489"/>
      <c r="L1024" s="489"/>
      <c r="M1024" s="489"/>
      <c r="N1024" s="489"/>
      <c r="O1024" s="489"/>
      <c r="P1024" s="489"/>
      <c r="Q1024" s="489"/>
      <c r="R1024" s="489"/>
      <c r="S1024" s="489"/>
      <c r="T1024" s="489"/>
      <c r="U1024" s="489"/>
      <c r="V1024" s="489"/>
      <c r="W1024" s="489"/>
      <c r="X1024" s="489"/>
      <c r="Y1024" s="489"/>
      <c r="Z1024" s="489"/>
      <c r="AA1024" s="489"/>
      <c r="AB1024" s="489"/>
      <c r="AC1024" s="489"/>
      <c r="AD1024" s="489"/>
      <c r="AE1024" s="489"/>
      <c r="AF1024" s="489"/>
      <c r="AG1024" s="457"/>
      <c r="AH1024" s="458"/>
    </row>
    <row r="1025" spans="1:34" s="154" customFormat="1" ht="15" customHeight="1" x14ac:dyDescent="0.15">
      <c r="A1025" s="972"/>
      <c r="B1025" s="489"/>
      <c r="C1025" s="489"/>
      <c r="D1025" s="489"/>
      <c r="E1025" s="489"/>
      <c r="F1025" s="489"/>
      <c r="G1025" s="489"/>
      <c r="H1025" s="489"/>
      <c r="I1025" s="489"/>
      <c r="J1025" s="489"/>
      <c r="K1025" s="489"/>
      <c r="L1025" s="489"/>
      <c r="M1025" s="489"/>
      <c r="N1025" s="489"/>
      <c r="O1025" s="489"/>
      <c r="P1025" s="489"/>
      <c r="Q1025" s="489"/>
      <c r="R1025" s="489"/>
      <c r="S1025" s="489"/>
      <c r="T1025" s="489"/>
      <c r="U1025" s="489"/>
      <c r="V1025" s="489"/>
      <c r="W1025" s="489"/>
      <c r="X1025" s="489"/>
      <c r="Y1025" s="489"/>
      <c r="Z1025" s="489"/>
      <c r="AA1025" s="489"/>
      <c r="AB1025" s="489"/>
      <c r="AC1025" s="489"/>
      <c r="AD1025" s="489"/>
      <c r="AE1025" s="489"/>
      <c r="AF1025" s="489"/>
      <c r="AG1025" s="459"/>
      <c r="AH1025" s="460"/>
    </row>
    <row r="1026" spans="1:34" s="154" customFormat="1" ht="15" customHeight="1" x14ac:dyDescent="0.15">
      <c r="A1026" s="442" t="s">
        <v>13</v>
      </c>
      <c r="B1026" s="489" t="s">
        <v>404</v>
      </c>
      <c r="C1026" s="489"/>
      <c r="D1026" s="489"/>
      <c r="E1026" s="489"/>
      <c r="F1026" s="489"/>
      <c r="G1026" s="489"/>
      <c r="H1026" s="489"/>
      <c r="I1026" s="489"/>
      <c r="J1026" s="489"/>
      <c r="K1026" s="489"/>
      <c r="L1026" s="489"/>
      <c r="M1026" s="489"/>
      <c r="N1026" s="489"/>
      <c r="O1026" s="489"/>
      <c r="P1026" s="489"/>
      <c r="Q1026" s="489"/>
      <c r="R1026" s="489"/>
      <c r="S1026" s="489"/>
      <c r="T1026" s="489"/>
      <c r="U1026" s="489"/>
      <c r="V1026" s="489"/>
      <c r="W1026" s="489"/>
      <c r="X1026" s="489"/>
      <c r="Y1026" s="489"/>
      <c r="Z1026" s="489"/>
      <c r="AA1026" s="489"/>
      <c r="AB1026" s="489"/>
      <c r="AC1026" s="489"/>
      <c r="AD1026" s="489"/>
      <c r="AE1026" s="489"/>
      <c r="AF1026" s="489"/>
      <c r="AG1026" s="457"/>
      <c r="AH1026" s="458"/>
    </row>
    <row r="1027" spans="1:34" s="154" customFormat="1" ht="15" customHeight="1" x14ac:dyDescent="0.15">
      <c r="A1027" s="443"/>
      <c r="B1027" s="489"/>
      <c r="C1027" s="489"/>
      <c r="D1027" s="489"/>
      <c r="E1027" s="489"/>
      <c r="F1027" s="489"/>
      <c r="G1027" s="489"/>
      <c r="H1027" s="489"/>
      <c r="I1027" s="489"/>
      <c r="J1027" s="489"/>
      <c r="K1027" s="489"/>
      <c r="L1027" s="489"/>
      <c r="M1027" s="489"/>
      <c r="N1027" s="489"/>
      <c r="O1027" s="489"/>
      <c r="P1027" s="489"/>
      <c r="Q1027" s="489"/>
      <c r="R1027" s="489"/>
      <c r="S1027" s="489"/>
      <c r="T1027" s="489"/>
      <c r="U1027" s="489"/>
      <c r="V1027" s="489"/>
      <c r="W1027" s="489"/>
      <c r="X1027" s="489"/>
      <c r="Y1027" s="489"/>
      <c r="Z1027" s="489"/>
      <c r="AA1027" s="489"/>
      <c r="AB1027" s="489"/>
      <c r="AC1027" s="489"/>
      <c r="AD1027" s="489"/>
      <c r="AE1027" s="489"/>
      <c r="AF1027" s="489"/>
      <c r="AG1027" s="542"/>
      <c r="AH1027" s="543"/>
    </row>
    <row r="1028" spans="1:34" s="154" customFormat="1" ht="15" customHeight="1" x14ac:dyDescent="0.15">
      <c r="A1028" s="444"/>
      <c r="B1028" s="489"/>
      <c r="C1028" s="489"/>
      <c r="D1028" s="489"/>
      <c r="E1028" s="489"/>
      <c r="F1028" s="489"/>
      <c r="G1028" s="489"/>
      <c r="H1028" s="489"/>
      <c r="I1028" s="489"/>
      <c r="J1028" s="489"/>
      <c r="K1028" s="489"/>
      <c r="L1028" s="489"/>
      <c r="M1028" s="489"/>
      <c r="N1028" s="489"/>
      <c r="O1028" s="489"/>
      <c r="P1028" s="489"/>
      <c r="Q1028" s="489"/>
      <c r="R1028" s="489"/>
      <c r="S1028" s="489"/>
      <c r="T1028" s="489"/>
      <c r="U1028" s="489"/>
      <c r="V1028" s="489"/>
      <c r="W1028" s="489"/>
      <c r="X1028" s="489"/>
      <c r="Y1028" s="489"/>
      <c r="Z1028" s="489"/>
      <c r="AA1028" s="489"/>
      <c r="AB1028" s="489"/>
      <c r="AC1028" s="489"/>
      <c r="AD1028" s="489"/>
      <c r="AE1028" s="489"/>
      <c r="AF1028" s="489"/>
      <c r="AG1028" s="459"/>
      <c r="AH1028" s="460"/>
    </row>
    <row r="1029" spans="1:34" s="154" customFormat="1" ht="15" customHeight="1" x14ac:dyDescent="0.15">
      <c r="A1029" s="653" t="s">
        <v>14</v>
      </c>
      <c r="B1029" s="489" t="s">
        <v>207</v>
      </c>
      <c r="C1029" s="489"/>
      <c r="D1029" s="489"/>
      <c r="E1029" s="489"/>
      <c r="F1029" s="489"/>
      <c r="G1029" s="489"/>
      <c r="H1029" s="489"/>
      <c r="I1029" s="489"/>
      <c r="J1029" s="489"/>
      <c r="K1029" s="489"/>
      <c r="L1029" s="489"/>
      <c r="M1029" s="489"/>
      <c r="N1029" s="489"/>
      <c r="O1029" s="489"/>
      <c r="P1029" s="489"/>
      <c r="Q1029" s="489"/>
      <c r="R1029" s="489"/>
      <c r="S1029" s="489"/>
      <c r="T1029" s="489"/>
      <c r="U1029" s="489"/>
      <c r="V1029" s="489"/>
      <c r="W1029" s="489"/>
      <c r="X1029" s="489"/>
      <c r="Y1029" s="489"/>
      <c r="Z1029" s="489"/>
      <c r="AA1029" s="489"/>
      <c r="AB1029" s="489"/>
      <c r="AC1029" s="489"/>
      <c r="AD1029" s="489"/>
      <c r="AE1029" s="489"/>
      <c r="AF1029" s="489"/>
      <c r="AG1029" s="457"/>
      <c r="AH1029" s="458"/>
    </row>
    <row r="1030" spans="1:34" s="154" customFormat="1" ht="15" customHeight="1" x14ac:dyDescent="0.15">
      <c r="A1030" s="653"/>
      <c r="B1030" s="489"/>
      <c r="C1030" s="489"/>
      <c r="D1030" s="489"/>
      <c r="E1030" s="489"/>
      <c r="F1030" s="489"/>
      <c r="G1030" s="489"/>
      <c r="H1030" s="489"/>
      <c r="I1030" s="489"/>
      <c r="J1030" s="489"/>
      <c r="K1030" s="489"/>
      <c r="L1030" s="489"/>
      <c r="M1030" s="489"/>
      <c r="N1030" s="489"/>
      <c r="O1030" s="489"/>
      <c r="P1030" s="489"/>
      <c r="Q1030" s="489"/>
      <c r="R1030" s="489"/>
      <c r="S1030" s="489"/>
      <c r="T1030" s="489"/>
      <c r="U1030" s="489"/>
      <c r="V1030" s="489"/>
      <c r="W1030" s="489"/>
      <c r="X1030" s="489"/>
      <c r="Y1030" s="489"/>
      <c r="Z1030" s="489"/>
      <c r="AA1030" s="489"/>
      <c r="AB1030" s="489"/>
      <c r="AC1030" s="489"/>
      <c r="AD1030" s="489"/>
      <c r="AE1030" s="489"/>
      <c r="AF1030" s="489"/>
      <c r="AG1030" s="459"/>
      <c r="AH1030" s="460"/>
    </row>
    <row r="1031" spans="1:34" ht="15" customHeight="1" x14ac:dyDescent="0.15">
      <c r="A1031" s="97"/>
      <c r="B1031" s="12"/>
      <c r="C1031" s="12"/>
      <c r="D1031" s="12"/>
      <c r="E1031" s="12"/>
      <c r="F1031" s="12"/>
      <c r="G1031" s="12"/>
      <c r="H1031" s="12"/>
      <c r="I1031" s="12"/>
      <c r="J1031" s="12"/>
      <c r="K1031" s="12"/>
      <c r="L1031" s="12"/>
      <c r="M1031" s="12"/>
      <c r="N1031" s="12"/>
      <c r="O1031" s="12"/>
      <c r="P1031" s="12"/>
      <c r="Q1031" s="12"/>
      <c r="R1031" s="12"/>
      <c r="S1031" s="12"/>
      <c r="T1031" s="12"/>
      <c r="U1031" s="12"/>
      <c r="V1031" s="12"/>
      <c r="W1031" s="12"/>
      <c r="X1031" s="12"/>
      <c r="Y1031" s="12"/>
      <c r="Z1031" s="12"/>
      <c r="AA1031" s="12"/>
      <c r="AB1031" s="12"/>
      <c r="AC1031" s="13"/>
      <c r="AD1031" s="13"/>
      <c r="AE1031" s="13"/>
      <c r="AF1031" s="13"/>
      <c r="AG1031" s="90"/>
      <c r="AH1031" s="90"/>
    </row>
    <row r="1032" spans="1:34" s="18" customFormat="1" ht="15" customHeight="1" x14ac:dyDescent="0.15">
      <c r="A1032" s="1" t="s">
        <v>1140</v>
      </c>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5" customHeight="1" x14ac:dyDescent="0.15">
      <c r="A1033" s="442" t="s">
        <v>33</v>
      </c>
      <c r="B1033" s="449" t="s">
        <v>453</v>
      </c>
      <c r="C1033" s="450"/>
      <c r="D1033" s="450"/>
      <c r="E1033" s="450"/>
      <c r="F1033" s="450"/>
      <c r="G1033" s="450"/>
      <c r="H1033" s="450"/>
      <c r="I1033" s="450"/>
      <c r="J1033" s="450"/>
      <c r="K1033" s="450"/>
      <c r="L1033" s="450"/>
      <c r="M1033" s="450"/>
      <c r="N1033" s="450"/>
      <c r="O1033" s="450"/>
      <c r="P1033" s="450"/>
      <c r="Q1033" s="450"/>
      <c r="R1033" s="450"/>
      <c r="S1033" s="450"/>
      <c r="T1033" s="450"/>
      <c r="U1033" s="450"/>
      <c r="V1033" s="450"/>
      <c r="W1033" s="450"/>
      <c r="X1033" s="450"/>
      <c r="Y1033" s="450"/>
      <c r="Z1033" s="450"/>
      <c r="AA1033" s="450"/>
      <c r="AB1033" s="450"/>
      <c r="AC1033" s="451"/>
      <c r="AD1033" s="451"/>
      <c r="AE1033" s="451"/>
      <c r="AF1033" s="451"/>
      <c r="AG1033" s="457"/>
      <c r="AH1033" s="458"/>
    </row>
    <row r="1034" spans="1:34" ht="15" customHeight="1" x14ac:dyDescent="0.15">
      <c r="A1034" s="444"/>
      <c r="B1034" s="453"/>
      <c r="C1034" s="454"/>
      <c r="D1034" s="454"/>
      <c r="E1034" s="454"/>
      <c r="F1034" s="454"/>
      <c r="G1034" s="454"/>
      <c r="H1034" s="454"/>
      <c r="I1034" s="454"/>
      <c r="J1034" s="454"/>
      <c r="K1034" s="454"/>
      <c r="L1034" s="454"/>
      <c r="M1034" s="454"/>
      <c r="N1034" s="454"/>
      <c r="O1034" s="454"/>
      <c r="P1034" s="454"/>
      <c r="Q1034" s="454"/>
      <c r="R1034" s="454"/>
      <c r="S1034" s="454"/>
      <c r="T1034" s="454"/>
      <c r="U1034" s="454"/>
      <c r="V1034" s="454"/>
      <c r="W1034" s="454"/>
      <c r="X1034" s="454"/>
      <c r="Y1034" s="454"/>
      <c r="Z1034" s="454"/>
      <c r="AA1034" s="454"/>
      <c r="AB1034" s="454"/>
      <c r="AC1034" s="455"/>
      <c r="AD1034" s="455"/>
      <c r="AE1034" s="455"/>
      <c r="AF1034" s="455"/>
      <c r="AG1034" s="459"/>
      <c r="AH1034" s="460"/>
    </row>
    <row r="1035" spans="1:34" ht="15" customHeight="1" x14ac:dyDescent="0.15">
      <c r="A1035" s="442" t="s">
        <v>13</v>
      </c>
      <c r="B1035" s="493" t="s">
        <v>454</v>
      </c>
      <c r="C1035" s="475"/>
      <c r="D1035" s="475"/>
      <c r="E1035" s="475"/>
      <c r="F1035" s="475"/>
      <c r="G1035" s="475"/>
      <c r="H1035" s="475"/>
      <c r="I1035" s="475"/>
      <c r="J1035" s="475"/>
      <c r="K1035" s="475"/>
      <c r="L1035" s="475"/>
      <c r="M1035" s="475"/>
      <c r="N1035" s="475"/>
      <c r="O1035" s="475"/>
      <c r="P1035" s="475"/>
      <c r="Q1035" s="475"/>
      <c r="R1035" s="475"/>
      <c r="S1035" s="475"/>
      <c r="T1035" s="475"/>
      <c r="U1035" s="475"/>
      <c r="V1035" s="475"/>
      <c r="W1035" s="475"/>
      <c r="X1035" s="475"/>
      <c r="Y1035" s="475"/>
      <c r="Z1035" s="475"/>
      <c r="AA1035" s="475"/>
      <c r="AB1035" s="475"/>
      <c r="AC1035" s="475"/>
      <c r="AD1035" s="475"/>
      <c r="AE1035" s="475"/>
      <c r="AF1035" s="476"/>
      <c r="AG1035" s="524"/>
      <c r="AH1035" s="458"/>
    </row>
    <row r="1036" spans="1:34" ht="15" customHeight="1" x14ac:dyDescent="0.15">
      <c r="A1036" s="444"/>
      <c r="B1036" s="494"/>
      <c r="C1036" s="436"/>
      <c r="D1036" s="436"/>
      <c r="E1036" s="436"/>
      <c r="F1036" s="436"/>
      <c r="G1036" s="436"/>
      <c r="H1036" s="436"/>
      <c r="I1036" s="436"/>
      <c r="J1036" s="436"/>
      <c r="K1036" s="436"/>
      <c r="L1036" s="436"/>
      <c r="M1036" s="436"/>
      <c r="N1036" s="436"/>
      <c r="O1036" s="436"/>
      <c r="P1036" s="436"/>
      <c r="Q1036" s="436"/>
      <c r="R1036" s="436"/>
      <c r="S1036" s="436"/>
      <c r="T1036" s="436"/>
      <c r="U1036" s="436"/>
      <c r="V1036" s="436"/>
      <c r="W1036" s="436"/>
      <c r="X1036" s="436"/>
      <c r="Y1036" s="436"/>
      <c r="Z1036" s="436"/>
      <c r="AA1036" s="436"/>
      <c r="AB1036" s="436"/>
      <c r="AC1036" s="436"/>
      <c r="AD1036" s="436"/>
      <c r="AE1036" s="436"/>
      <c r="AF1036" s="437"/>
      <c r="AG1036" s="459"/>
      <c r="AH1036" s="460"/>
    </row>
    <row r="1037" spans="1:34" ht="15" customHeight="1" x14ac:dyDescent="0.15">
      <c r="A1037" s="442" t="s">
        <v>35</v>
      </c>
      <c r="B1037" s="449" t="s">
        <v>455</v>
      </c>
      <c r="C1037" s="450"/>
      <c r="D1037" s="450"/>
      <c r="E1037" s="450"/>
      <c r="F1037" s="450"/>
      <c r="G1037" s="450"/>
      <c r="H1037" s="450"/>
      <c r="I1037" s="450"/>
      <c r="J1037" s="450"/>
      <c r="K1037" s="450"/>
      <c r="L1037" s="450"/>
      <c r="M1037" s="450"/>
      <c r="N1037" s="450"/>
      <c r="O1037" s="450"/>
      <c r="P1037" s="450"/>
      <c r="Q1037" s="450"/>
      <c r="R1037" s="450"/>
      <c r="S1037" s="450"/>
      <c r="T1037" s="450"/>
      <c r="U1037" s="450"/>
      <c r="V1037" s="450"/>
      <c r="W1037" s="450"/>
      <c r="X1037" s="450"/>
      <c r="Y1037" s="450"/>
      <c r="Z1037" s="450"/>
      <c r="AA1037" s="450"/>
      <c r="AB1037" s="450"/>
      <c r="AC1037" s="451"/>
      <c r="AD1037" s="451"/>
      <c r="AE1037" s="451"/>
      <c r="AF1037" s="451"/>
      <c r="AG1037" s="457"/>
      <c r="AH1037" s="458"/>
    </row>
    <row r="1038" spans="1:34" ht="15" customHeight="1" x14ac:dyDescent="0.15">
      <c r="A1038" s="444"/>
      <c r="B1038" s="453"/>
      <c r="C1038" s="454"/>
      <c r="D1038" s="454"/>
      <c r="E1038" s="454"/>
      <c r="F1038" s="454"/>
      <c r="G1038" s="454"/>
      <c r="H1038" s="454"/>
      <c r="I1038" s="454"/>
      <c r="J1038" s="454"/>
      <c r="K1038" s="454"/>
      <c r="L1038" s="454"/>
      <c r="M1038" s="454"/>
      <c r="N1038" s="454"/>
      <c r="O1038" s="454"/>
      <c r="P1038" s="454"/>
      <c r="Q1038" s="454"/>
      <c r="R1038" s="454"/>
      <c r="S1038" s="454"/>
      <c r="T1038" s="454"/>
      <c r="U1038" s="454"/>
      <c r="V1038" s="454"/>
      <c r="W1038" s="454"/>
      <c r="X1038" s="454"/>
      <c r="Y1038" s="454"/>
      <c r="Z1038" s="454"/>
      <c r="AA1038" s="454"/>
      <c r="AB1038" s="454"/>
      <c r="AC1038" s="455"/>
      <c r="AD1038" s="455"/>
      <c r="AE1038" s="455"/>
      <c r="AF1038" s="455"/>
      <c r="AG1038" s="459"/>
      <c r="AH1038" s="460"/>
    </row>
    <row r="1039" spans="1:34" ht="15" customHeight="1" x14ac:dyDescent="0.15">
      <c r="A1039" s="442" t="s">
        <v>15</v>
      </c>
      <c r="B1039" s="493" t="s">
        <v>456</v>
      </c>
      <c r="C1039" s="475"/>
      <c r="D1039" s="475"/>
      <c r="E1039" s="475"/>
      <c r="F1039" s="475"/>
      <c r="G1039" s="475"/>
      <c r="H1039" s="475"/>
      <c r="I1039" s="475"/>
      <c r="J1039" s="475"/>
      <c r="K1039" s="475"/>
      <c r="L1039" s="475"/>
      <c r="M1039" s="475"/>
      <c r="N1039" s="475"/>
      <c r="O1039" s="475"/>
      <c r="P1039" s="475"/>
      <c r="Q1039" s="475"/>
      <c r="R1039" s="475"/>
      <c r="S1039" s="475"/>
      <c r="T1039" s="475"/>
      <c r="U1039" s="475"/>
      <c r="V1039" s="475"/>
      <c r="W1039" s="475"/>
      <c r="X1039" s="475"/>
      <c r="Y1039" s="475"/>
      <c r="Z1039" s="475"/>
      <c r="AA1039" s="475"/>
      <c r="AB1039" s="475"/>
      <c r="AC1039" s="475"/>
      <c r="AD1039" s="475"/>
      <c r="AE1039" s="475"/>
      <c r="AF1039" s="476"/>
      <c r="AG1039" s="524"/>
      <c r="AH1039" s="458"/>
    </row>
    <row r="1040" spans="1:34" ht="15" customHeight="1" x14ac:dyDescent="0.15">
      <c r="A1040" s="444"/>
      <c r="B1040" s="494"/>
      <c r="C1040" s="436"/>
      <c r="D1040" s="436"/>
      <c r="E1040" s="436"/>
      <c r="F1040" s="436"/>
      <c r="G1040" s="436"/>
      <c r="H1040" s="436"/>
      <c r="I1040" s="436"/>
      <c r="J1040" s="436"/>
      <c r="K1040" s="436"/>
      <c r="L1040" s="436"/>
      <c r="M1040" s="436"/>
      <c r="N1040" s="436"/>
      <c r="O1040" s="436"/>
      <c r="P1040" s="436"/>
      <c r="Q1040" s="436"/>
      <c r="R1040" s="436"/>
      <c r="S1040" s="436"/>
      <c r="T1040" s="436"/>
      <c r="U1040" s="436"/>
      <c r="V1040" s="436"/>
      <c r="W1040" s="436"/>
      <c r="X1040" s="436"/>
      <c r="Y1040" s="436"/>
      <c r="Z1040" s="436"/>
      <c r="AA1040" s="436"/>
      <c r="AB1040" s="436"/>
      <c r="AC1040" s="436"/>
      <c r="AD1040" s="436"/>
      <c r="AE1040" s="436"/>
      <c r="AF1040" s="437"/>
      <c r="AG1040" s="459"/>
      <c r="AH1040" s="460"/>
    </row>
    <row r="1041" spans="1:34" ht="13.5" customHeight="1" x14ac:dyDescent="0.15">
      <c r="A1041" s="442" t="s">
        <v>37</v>
      </c>
      <c r="B1041" s="449" t="s">
        <v>450</v>
      </c>
      <c r="C1041" s="450"/>
      <c r="D1041" s="450"/>
      <c r="E1041" s="450"/>
      <c r="F1041" s="450"/>
      <c r="G1041" s="450"/>
      <c r="H1041" s="450"/>
      <c r="I1041" s="450"/>
      <c r="J1041" s="450"/>
      <c r="K1041" s="450"/>
      <c r="L1041" s="450"/>
      <c r="M1041" s="450"/>
      <c r="N1041" s="450"/>
      <c r="O1041" s="450"/>
      <c r="P1041" s="450"/>
      <c r="Q1041" s="450"/>
      <c r="R1041" s="450"/>
      <c r="S1041" s="450"/>
      <c r="T1041" s="450"/>
      <c r="U1041" s="450"/>
      <c r="V1041" s="450"/>
      <c r="W1041" s="450"/>
      <c r="X1041" s="450"/>
      <c r="Y1041" s="450"/>
      <c r="Z1041" s="450"/>
      <c r="AA1041" s="450"/>
      <c r="AB1041" s="450"/>
      <c r="AC1041" s="451"/>
      <c r="AD1041" s="451"/>
      <c r="AE1041" s="451"/>
      <c r="AF1041" s="452"/>
      <c r="AG1041" s="457"/>
      <c r="AH1041" s="458"/>
    </row>
    <row r="1042" spans="1:34" ht="13.5" customHeight="1" x14ac:dyDescent="0.15">
      <c r="A1042" s="978"/>
      <c r="B1042" s="979"/>
      <c r="C1042" s="455"/>
      <c r="D1042" s="455"/>
      <c r="E1042" s="455"/>
      <c r="F1042" s="455"/>
      <c r="G1042" s="455"/>
      <c r="H1042" s="455"/>
      <c r="I1042" s="455"/>
      <c r="J1042" s="455"/>
      <c r="K1042" s="455"/>
      <c r="L1042" s="455"/>
      <c r="M1042" s="455"/>
      <c r="N1042" s="455"/>
      <c r="O1042" s="455"/>
      <c r="P1042" s="455"/>
      <c r="Q1042" s="455"/>
      <c r="R1042" s="455"/>
      <c r="S1042" s="455"/>
      <c r="T1042" s="455"/>
      <c r="U1042" s="455"/>
      <c r="V1042" s="455"/>
      <c r="W1042" s="455"/>
      <c r="X1042" s="455"/>
      <c r="Y1042" s="455"/>
      <c r="Z1042" s="455"/>
      <c r="AA1042" s="455"/>
      <c r="AB1042" s="455"/>
      <c r="AC1042" s="455"/>
      <c r="AD1042" s="455"/>
      <c r="AE1042" s="455"/>
      <c r="AF1042" s="456"/>
      <c r="AG1042" s="459"/>
      <c r="AH1042" s="460"/>
    </row>
    <row r="1043" spans="1:34" ht="15" customHeight="1" x14ac:dyDescent="0.15">
      <c r="A1043" s="442" t="s">
        <v>38</v>
      </c>
      <c r="B1043" s="449" t="s">
        <v>896</v>
      </c>
      <c r="C1043" s="450"/>
      <c r="D1043" s="450"/>
      <c r="E1043" s="450"/>
      <c r="F1043" s="450"/>
      <c r="G1043" s="450"/>
      <c r="H1043" s="450"/>
      <c r="I1043" s="450"/>
      <c r="J1043" s="450"/>
      <c r="K1043" s="450"/>
      <c r="L1043" s="450"/>
      <c r="M1043" s="450"/>
      <c r="N1043" s="450"/>
      <c r="O1043" s="450"/>
      <c r="P1043" s="450"/>
      <c r="Q1043" s="450"/>
      <c r="R1043" s="450"/>
      <c r="S1043" s="450"/>
      <c r="T1043" s="450"/>
      <c r="U1043" s="450"/>
      <c r="V1043" s="450"/>
      <c r="W1043" s="450"/>
      <c r="X1043" s="450"/>
      <c r="Y1043" s="450"/>
      <c r="Z1043" s="450"/>
      <c r="AA1043" s="450"/>
      <c r="AB1043" s="450"/>
      <c r="AC1043" s="450"/>
      <c r="AD1043" s="450"/>
      <c r="AE1043" s="450"/>
      <c r="AF1043" s="484"/>
      <c r="AG1043" s="457"/>
      <c r="AH1043" s="495"/>
    </row>
    <row r="1044" spans="1:34" ht="15" customHeight="1" x14ac:dyDescent="0.15">
      <c r="A1044" s="443"/>
      <c r="B1044" s="538"/>
      <c r="C1044" s="539"/>
      <c r="D1044" s="539"/>
      <c r="E1044" s="539"/>
      <c r="F1044" s="539"/>
      <c r="G1044" s="539"/>
      <c r="H1044" s="539"/>
      <c r="I1044" s="539"/>
      <c r="J1044" s="539"/>
      <c r="K1044" s="539"/>
      <c r="L1044" s="539"/>
      <c r="M1044" s="539"/>
      <c r="N1044" s="539"/>
      <c r="O1044" s="539"/>
      <c r="P1044" s="539"/>
      <c r="Q1044" s="539"/>
      <c r="R1044" s="539"/>
      <c r="S1044" s="539"/>
      <c r="T1044" s="539"/>
      <c r="U1044" s="539"/>
      <c r="V1044" s="539"/>
      <c r="W1044" s="539"/>
      <c r="X1044" s="539"/>
      <c r="Y1044" s="539"/>
      <c r="Z1044" s="539"/>
      <c r="AA1044" s="539"/>
      <c r="AB1044" s="539"/>
      <c r="AC1044" s="539"/>
      <c r="AD1044" s="539"/>
      <c r="AE1044" s="539"/>
      <c r="AF1044" s="620"/>
      <c r="AG1044" s="542"/>
      <c r="AH1044" s="619"/>
    </row>
    <row r="1045" spans="1:34" ht="15" customHeight="1" x14ac:dyDescent="0.15">
      <c r="A1045" s="443"/>
      <c r="B1045" s="538"/>
      <c r="C1045" s="539"/>
      <c r="D1045" s="539"/>
      <c r="E1045" s="539"/>
      <c r="F1045" s="539"/>
      <c r="G1045" s="539"/>
      <c r="H1045" s="539"/>
      <c r="I1045" s="539"/>
      <c r="J1045" s="539"/>
      <c r="K1045" s="539"/>
      <c r="L1045" s="539"/>
      <c r="M1045" s="539"/>
      <c r="N1045" s="539"/>
      <c r="O1045" s="539"/>
      <c r="P1045" s="539"/>
      <c r="Q1045" s="539"/>
      <c r="R1045" s="539"/>
      <c r="S1045" s="539"/>
      <c r="T1045" s="539"/>
      <c r="U1045" s="539"/>
      <c r="V1045" s="539"/>
      <c r="W1045" s="539"/>
      <c r="X1045" s="539"/>
      <c r="Y1045" s="539"/>
      <c r="Z1045" s="539"/>
      <c r="AA1045" s="539"/>
      <c r="AB1045" s="539"/>
      <c r="AC1045" s="539"/>
      <c r="AD1045" s="539"/>
      <c r="AE1045" s="539"/>
      <c r="AF1045" s="620"/>
      <c r="AG1045" s="542"/>
      <c r="AH1045" s="619"/>
    </row>
    <row r="1046" spans="1:34" ht="15" customHeight="1" x14ac:dyDescent="0.15">
      <c r="A1046" s="442" t="s">
        <v>39</v>
      </c>
      <c r="B1046" s="449" t="s">
        <v>897</v>
      </c>
      <c r="C1046" s="450"/>
      <c r="D1046" s="450"/>
      <c r="E1046" s="450"/>
      <c r="F1046" s="450"/>
      <c r="G1046" s="450"/>
      <c r="H1046" s="450"/>
      <c r="I1046" s="450"/>
      <c r="J1046" s="450"/>
      <c r="K1046" s="450"/>
      <c r="L1046" s="450"/>
      <c r="M1046" s="450"/>
      <c r="N1046" s="450"/>
      <c r="O1046" s="450"/>
      <c r="P1046" s="450"/>
      <c r="Q1046" s="450"/>
      <c r="R1046" s="450"/>
      <c r="S1046" s="450"/>
      <c r="T1046" s="450"/>
      <c r="U1046" s="450"/>
      <c r="V1046" s="450"/>
      <c r="W1046" s="450"/>
      <c r="X1046" s="450"/>
      <c r="Y1046" s="450"/>
      <c r="Z1046" s="450"/>
      <c r="AA1046" s="450"/>
      <c r="AB1046" s="450"/>
      <c r="AC1046" s="451"/>
      <c r="AD1046" s="451"/>
      <c r="AE1046" s="451"/>
      <c r="AF1046" s="452"/>
      <c r="AG1046" s="657"/>
      <c r="AH1046" s="657"/>
    </row>
    <row r="1047" spans="1:34" ht="15" customHeight="1" x14ac:dyDescent="0.15">
      <c r="A1047" s="443"/>
      <c r="B1047" s="538"/>
      <c r="C1047" s="539"/>
      <c r="D1047" s="539"/>
      <c r="E1047" s="539"/>
      <c r="F1047" s="539"/>
      <c r="G1047" s="539"/>
      <c r="H1047" s="539"/>
      <c r="I1047" s="539"/>
      <c r="J1047" s="539"/>
      <c r="K1047" s="539"/>
      <c r="L1047" s="539"/>
      <c r="M1047" s="539"/>
      <c r="N1047" s="539"/>
      <c r="O1047" s="539"/>
      <c r="P1047" s="539"/>
      <c r="Q1047" s="539"/>
      <c r="R1047" s="539"/>
      <c r="S1047" s="539"/>
      <c r="T1047" s="539"/>
      <c r="U1047" s="539"/>
      <c r="V1047" s="539"/>
      <c r="W1047" s="539"/>
      <c r="X1047" s="539"/>
      <c r="Y1047" s="539"/>
      <c r="Z1047" s="539"/>
      <c r="AA1047" s="539"/>
      <c r="AB1047" s="539"/>
      <c r="AC1047" s="540"/>
      <c r="AD1047" s="540"/>
      <c r="AE1047" s="540"/>
      <c r="AF1047" s="541"/>
      <c r="AG1047" s="657"/>
      <c r="AH1047" s="657"/>
    </row>
    <row r="1048" spans="1:34" ht="12.75" customHeight="1" x14ac:dyDescent="0.15">
      <c r="A1048" s="443"/>
      <c r="B1048" s="538"/>
      <c r="C1048" s="539"/>
      <c r="D1048" s="539"/>
      <c r="E1048" s="539"/>
      <c r="F1048" s="539"/>
      <c r="G1048" s="539"/>
      <c r="H1048" s="539"/>
      <c r="I1048" s="539"/>
      <c r="J1048" s="539"/>
      <c r="K1048" s="539"/>
      <c r="L1048" s="539"/>
      <c r="M1048" s="539"/>
      <c r="N1048" s="539"/>
      <c r="O1048" s="539"/>
      <c r="P1048" s="539"/>
      <c r="Q1048" s="539"/>
      <c r="R1048" s="539"/>
      <c r="S1048" s="539"/>
      <c r="T1048" s="539"/>
      <c r="U1048" s="539"/>
      <c r="V1048" s="539"/>
      <c r="W1048" s="539"/>
      <c r="X1048" s="539"/>
      <c r="Y1048" s="539"/>
      <c r="Z1048" s="539"/>
      <c r="AA1048" s="539"/>
      <c r="AB1048" s="539"/>
      <c r="AC1048" s="540"/>
      <c r="AD1048" s="540"/>
      <c r="AE1048" s="540"/>
      <c r="AF1048" s="541"/>
      <c r="AG1048" s="657"/>
      <c r="AH1048" s="657"/>
    </row>
    <row r="1049" spans="1:34" ht="15" customHeight="1" x14ac:dyDescent="0.15">
      <c r="A1049" s="443"/>
      <c r="B1049" s="538"/>
      <c r="C1049" s="539"/>
      <c r="D1049" s="539"/>
      <c r="E1049" s="539"/>
      <c r="F1049" s="539"/>
      <c r="G1049" s="539"/>
      <c r="H1049" s="539"/>
      <c r="I1049" s="539"/>
      <c r="J1049" s="539"/>
      <c r="K1049" s="539"/>
      <c r="L1049" s="539"/>
      <c r="M1049" s="539"/>
      <c r="N1049" s="539"/>
      <c r="O1049" s="539"/>
      <c r="P1049" s="539"/>
      <c r="Q1049" s="539"/>
      <c r="R1049" s="539"/>
      <c r="S1049" s="539"/>
      <c r="T1049" s="539"/>
      <c r="U1049" s="539"/>
      <c r="V1049" s="539"/>
      <c r="W1049" s="539"/>
      <c r="X1049" s="539"/>
      <c r="Y1049" s="539"/>
      <c r="Z1049" s="539"/>
      <c r="AA1049" s="539"/>
      <c r="AB1049" s="539"/>
      <c r="AC1049" s="540"/>
      <c r="AD1049" s="540"/>
      <c r="AE1049" s="540"/>
      <c r="AF1049" s="541"/>
      <c r="AG1049" s="657"/>
      <c r="AH1049" s="657"/>
    </row>
    <row r="1050" spans="1:34" ht="15" customHeight="1" x14ac:dyDescent="0.15">
      <c r="A1050" s="978"/>
      <c r="B1050" s="979"/>
      <c r="C1050" s="455"/>
      <c r="D1050" s="455"/>
      <c r="E1050" s="455"/>
      <c r="F1050" s="455"/>
      <c r="G1050" s="455"/>
      <c r="H1050" s="455"/>
      <c r="I1050" s="455"/>
      <c r="J1050" s="455"/>
      <c r="K1050" s="455"/>
      <c r="L1050" s="455"/>
      <c r="M1050" s="455"/>
      <c r="N1050" s="455"/>
      <c r="O1050" s="455"/>
      <c r="P1050" s="455"/>
      <c r="Q1050" s="455"/>
      <c r="R1050" s="455"/>
      <c r="S1050" s="455"/>
      <c r="T1050" s="455"/>
      <c r="U1050" s="455"/>
      <c r="V1050" s="455"/>
      <c r="W1050" s="455"/>
      <c r="X1050" s="455"/>
      <c r="Y1050" s="455"/>
      <c r="Z1050" s="455"/>
      <c r="AA1050" s="455"/>
      <c r="AB1050" s="455"/>
      <c r="AC1050" s="455"/>
      <c r="AD1050" s="455"/>
      <c r="AE1050" s="455"/>
      <c r="AF1050" s="456"/>
      <c r="AG1050" s="657"/>
      <c r="AH1050" s="657"/>
    </row>
    <row r="1051" spans="1:34" ht="15" customHeight="1" x14ac:dyDescent="0.15">
      <c r="A1051" s="442" t="s">
        <v>192</v>
      </c>
      <c r="B1051" s="590" t="s">
        <v>459</v>
      </c>
      <c r="C1051" s="591"/>
      <c r="D1051" s="591"/>
      <c r="E1051" s="591"/>
      <c r="F1051" s="591"/>
      <c r="G1051" s="591"/>
      <c r="H1051" s="591"/>
      <c r="I1051" s="591"/>
      <c r="J1051" s="591"/>
      <c r="K1051" s="591"/>
      <c r="L1051" s="591"/>
      <c r="M1051" s="591"/>
      <c r="N1051" s="591"/>
      <c r="O1051" s="591"/>
      <c r="P1051" s="591"/>
      <c r="Q1051" s="591"/>
      <c r="R1051" s="591"/>
      <c r="S1051" s="591"/>
      <c r="T1051" s="591"/>
      <c r="U1051" s="591"/>
      <c r="V1051" s="591"/>
      <c r="W1051" s="591"/>
      <c r="X1051" s="591"/>
      <c r="Y1051" s="591"/>
      <c r="Z1051" s="591"/>
      <c r="AA1051" s="591"/>
      <c r="AB1051" s="591"/>
      <c r="AC1051" s="591"/>
      <c r="AD1051" s="591"/>
      <c r="AE1051" s="591"/>
      <c r="AF1051" s="592"/>
      <c r="AG1051" s="524"/>
      <c r="AH1051" s="458"/>
    </row>
    <row r="1052" spans="1:34" ht="15" customHeight="1" x14ac:dyDescent="0.15">
      <c r="A1052" s="444"/>
      <c r="B1052" s="593"/>
      <c r="C1052" s="594"/>
      <c r="D1052" s="594"/>
      <c r="E1052" s="594"/>
      <c r="F1052" s="594"/>
      <c r="G1052" s="594"/>
      <c r="H1052" s="594"/>
      <c r="I1052" s="594"/>
      <c r="J1052" s="594"/>
      <c r="K1052" s="594"/>
      <c r="L1052" s="594"/>
      <c r="M1052" s="594"/>
      <c r="N1052" s="594"/>
      <c r="O1052" s="594"/>
      <c r="P1052" s="594"/>
      <c r="Q1052" s="594"/>
      <c r="R1052" s="594"/>
      <c r="S1052" s="594"/>
      <c r="T1052" s="594"/>
      <c r="U1052" s="594"/>
      <c r="V1052" s="594"/>
      <c r="W1052" s="594"/>
      <c r="X1052" s="594"/>
      <c r="Y1052" s="594"/>
      <c r="Z1052" s="594"/>
      <c r="AA1052" s="594"/>
      <c r="AB1052" s="594"/>
      <c r="AC1052" s="594"/>
      <c r="AD1052" s="594"/>
      <c r="AE1052" s="594"/>
      <c r="AF1052" s="595"/>
      <c r="AG1052" s="459"/>
      <c r="AH1052" s="460"/>
    </row>
    <row r="1053" spans="1:34" ht="15" customHeight="1" x14ac:dyDescent="0.15">
      <c r="A1053" s="442" t="s">
        <v>41</v>
      </c>
      <c r="B1053" s="449" t="s">
        <v>405</v>
      </c>
      <c r="C1053" s="450"/>
      <c r="D1053" s="450"/>
      <c r="E1053" s="450"/>
      <c r="F1053" s="450"/>
      <c r="G1053" s="450"/>
      <c r="H1053" s="450"/>
      <c r="I1053" s="450"/>
      <c r="J1053" s="450"/>
      <c r="K1053" s="450"/>
      <c r="L1053" s="450"/>
      <c r="M1053" s="450"/>
      <c r="N1053" s="450"/>
      <c r="O1053" s="450"/>
      <c r="P1053" s="450"/>
      <c r="Q1053" s="450"/>
      <c r="R1053" s="450"/>
      <c r="S1053" s="450"/>
      <c r="T1053" s="450"/>
      <c r="U1053" s="450"/>
      <c r="V1053" s="450"/>
      <c r="W1053" s="450"/>
      <c r="X1053" s="450"/>
      <c r="Y1053" s="450"/>
      <c r="Z1053" s="450"/>
      <c r="AA1053" s="450"/>
      <c r="AB1053" s="450"/>
      <c r="AC1053" s="451"/>
      <c r="AD1053" s="451"/>
      <c r="AE1053" s="451"/>
      <c r="AF1053" s="452"/>
      <c r="AG1053" s="657"/>
      <c r="AH1053" s="657"/>
    </row>
    <row r="1054" spans="1:34" ht="15" customHeight="1" x14ac:dyDescent="0.15">
      <c r="A1054" s="443"/>
      <c r="B1054" s="538"/>
      <c r="C1054" s="539"/>
      <c r="D1054" s="539"/>
      <c r="E1054" s="539"/>
      <c r="F1054" s="539"/>
      <c r="G1054" s="539"/>
      <c r="H1054" s="539"/>
      <c r="I1054" s="539"/>
      <c r="J1054" s="539"/>
      <c r="K1054" s="539"/>
      <c r="L1054" s="539"/>
      <c r="M1054" s="539"/>
      <c r="N1054" s="539"/>
      <c r="O1054" s="539"/>
      <c r="P1054" s="539"/>
      <c r="Q1054" s="539"/>
      <c r="R1054" s="539"/>
      <c r="S1054" s="539"/>
      <c r="T1054" s="539"/>
      <c r="U1054" s="539"/>
      <c r="V1054" s="539"/>
      <c r="W1054" s="539"/>
      <c r="X1054" s="539"/>
      <c r="Y1054" s="539"/>
      <c r="Z1054" s="539"/>
      <c r="AA1054" s="539"/>
      <c r="AB1054" s="539"/>
      <c r="AC1054" s="540"/>
      <c r="AD1054" s="540"/>
      <c r="AE1054" s="540"/>
      <c r="AF1054" s="541"/>
      <c r="AG1054" s="657"/>
      <c r="AH1054" s="657"/>
    </row>
    <row r="1055" spans="1:34" ht="15" customHeight="1" x14ac:dyDescent="0.15">
      <c r="A1055" s="444"/>
      <c r="B1055" s="453"/>
      <c r="C1055" s="454"/>
      <c r="D1055" s="454"/>
      <c r="E1055" s="454"/>
      <c r="F1055" s="454"/>
      <c r="G1055" s="454"/>
      <c r="H1055" s="454"/>
      <c r="I1055" s="454"/>
      <c r="J1055" s="454"/>
      <c r="K1055" s="454"/>
      <c r="L1055" s="454"/>
      <c r="M1055" s="454"/>
      <c r="N1055" s="454"/>
      <c r="O1055" s="454"/>
      <c r="P1055" s="454"/>
      <c r="Q1055" s="454"/>
      <c r="R1055" s="454"/>
      <c r="S1055" s="454"/>
      <c r="T1055" s="454"/>
      <c r="U1055" s="454"/>
      <c r="V1055" s="454"/>
      <c r="W1055" s="454"/>
      <c r="X1055" s="454"/>
      <c r="Y1055" s="454"/>
      <c r="Z1055" s="454"/>
      <c r="AA1055" s="454"/>
      <c r="AB1055" s="454"/>
      <c r="AC1055" s="455"/>
      <c r="AD1055" s="455"/>
      <c r="AE1055" s="455"/>
      <c r="AF1055" s="456"/>
      <c r="AG1055" s="657"/>
      <c r="AH1055" s="657"/>
    </row>
    <row r="1056" spans="1:34" ht="15" customHeight="1" x14ac:dyDescent="0.15">
      <c r="A1056" s="442" t="s">
        <v>42</v>
      </c>
      <c r="B1056" s="449" t="s">
        <v>460</v>
      </c>
      <c r="C1056" s="450"/>
      <c r="D1056" s="450"/>
      <c r="E1056" s="450"/>
      <c r="F1056" s="450"/>
      <c r="G1056" s="450"/>
      <c r="H1056" s="450"/>
      <c r="I1056" s="450"/>
      <c r="J1056" s="450"/>
      <c r="K1056" s="450"/>
      <c r="L1056" s="450"/>
      <c r="M1056" s="450"/>
      <c r="N1056" s="450"/>
      <c r="O1056" s="450"/>
      <c r="P1056" s="450"/>
      <c r="Q1056" s="450"/>
      <c r="R1056" s="450"/>
      <c r="S1056" s="450"/>
      <c r="T1056" s="450"/>
      <c r="U1056" s="450"/>
      <c r="V1056" s="450"/>
      <c r="W1056" s="450"/>
      <c r="X1056" s="450"/>
      <c r="Y1056" s="450"/>
      <c r="Z1056" s="450"/>
      <c r="AA1056" s="450"/>
      <c r="AB1056" s="450"/>
      <c r="AC1056" s="451"/>
      <c r="AD1056" s="451"/>
      <c r="AE1056" s="451"/>
      <c r="AF1056" s="451"/>
      <c r="AG1056" s="457"/>
      <c r="AH1056" s="458"/>
    </row>
    <row r="1057" spans="1:34" ht="15" customHeight="1" x14ac:dyDescent="0.15">
      <c r="A1057" s="444"/>
      <c r="B1057" s="453"/>
      <c r="C1057" s="454"/>
      <c r="D1057" s="454"/>
      <c r="E1057" s="454"/>
      <c r="F1057" s="454"/>
      <c r="G1057" s="454"/>
      <c r="H1057" s="454"/>
      <c r="I1057" s="454"/>
      <c r="J1057" s="454"/>
      <c r="K1057" s="454"/>
      <c r="L1057" s="454"/>
      <c r="M1057" s="454"/>
      <c r="N1057" s="454"/>
      <c r="O1057" s="454"/>
      <c r="P1057" s="454"/>
      <c r="Q1057" s="454"/>
      <c r="R1057" s="454"/>
      <c r="S1057" s="454"/>
      <c r="T1057" s="454"/>
      <c r="U1057" s="454"/>
      <c r="V1057" s="454"/>
      <c r="W1057" s="454"/>
      <c r="X1057" s="454"/>
      <c r="Y1057" s="454"/>
      <c r="Z1057" s="454"/>
      <c r="AA1057" s="454"/>
      <c r="AB1057" s="454"/>
      <c r="AC1057" s="455"/>
      <c r="AD1057" s="455"/>
      <c r="AE1057" s="455"/>
      <c r="AF1057" s="455"/>
      <c r="AG1057" s="459"/>
      <c r="AH1057" s="460"/>
    </row>
    <row r="1058" spans="1:34" ht="13.5" x14ac:dyDescent="0.15">
      <c r="A1058" s="97"/>
      <c r="B1058" s="12"/>
      <c r="C1058" s="12"/>
      <c r="D1058" s="12"/>
      <c r="E1058" s="12"/>
      <c r="F1058" s="12"/>
      <c r="G1058" s="12"/>
      <c r="H1058" s="12"/>
      <c r="I1058" s="12"/>
      <c r="J1058" s="12"/>
      <c r="K1058" s="12"/>
      <c r="L1058" s="12"/>
      <c r="M1058" s="12"/>
      <c r="N1058" s="12"/>
      <c r="O1058" s="12"/>
      <c r="P1058" s="12"/>
      <c r="Q1058" s="12"/>
      <c r="R1058" s="12"/>
      <c r="S1058" s="12"/>
      <c r="T1058" s="12"/>
      <c r="U1058" s="12"/>
      <c r="V1058" s="12"/>
      <c r="W1058" s="12"/>
      <c r="X1058" s="12"/>
      <c r="Y1058" s="12"/>
      <c r="Z1058" s="12"/>
      <c r="AA1058" s="12"/>
      <c r="AB1058" s="12"/>
      <c r="AC1058" s="13"/>
      <c r="AD1058" s="13"/>
      <c r="AE1058" s="13"/>
      <c r="AF1058" s="13"/>
      <c r="AG1058" s="90"/>
      <c r="AH1058" s="90"/>
    </row>
    <row r="1059" spans="1:34" ht="15" customHeight="1" x14ac:dyDescent="0.15">
      <c r="A1059" s="95" t="s">
        <v>1141</v>
      </c>
      <c r="B1059" s="12"/>
      <c r="C1059" s="12"/>
      <c r="D1059" s="12"/>
      <c r="E1059" s="12"/>
      <c r="F1059" s="12"/>
      <c r="G1059" s="12"/>
      <c r="H1059" s="12"/>
      <c r="I1059" s="12"/>
      <c r="J1059" s="12"/>
      <c r="K1059" s="12"/>
      <c r="L1059" s="12"/>
      <c r="M1059" s="12"/>
      <c r="N1059" s="12"/>
      <c r="O1059" s="12"/>
      <c r="P1059" s="12"/>
      <c r="Q1059" s="12"/>
      <c r="R1059" s="12"/>
      <c r="S1059" s="12"/>
      <c r="T1059" s="12"/>
      <c r="U1059" s="12"/>
      <c r="V1059" s="12"/>
      <c r="W1059" s="12"/>
      <c r="X1059" s="12"/>
      <c r="Y1059" s="12"/>
      <c r="Z1059" s="12"/>
      <c r="AA1059" s="12"/>
      <c r="AB1059" s="12"/>
      <c r="AC1059" s="13"/>
      <c r="AD1059" s="13"/>
      <c r="AE1059" s="13"/>
      <c r="AF1059" s="13"/>
      <c r="AG1059" s="90"/>
      <c r="AH1059" s="90"/>
    </row>
    <row r="1060" spans="1:34" ht="15" customHeight="1" x14ac:dyDescent="0.15">
      <c r="A1060" s="661" t="s">
        <v>12</v>
      </c>
      <c r="B1060" s="493" t="s">
        <v>457</v>
      </c>
      <c r="C1060" s="475"/>
      <c r="D1060" s="475"/>
      <c r="E1060" s="475"/>
      <c r="F1060" s="475"/>
      <c r="G1060" s="475"/>
      <c r="H1060" s="475"/>
      <c r="I1060" s="475"/>
      <c r="J1060" s="475"/>
      <c r="K1060" s="475"/>
      <c r="L1060" s="475"/>
      <c r="M1060" s="475"/>
      <c r="N1060" s="475"/>
      <c r="O1060" s="475"/>
      <c r="P1060" s="475"/>
      <c r="Q1060" s="475"/>
      <c r="R1060" s="475"/>
      <c r="S1060" s="475"/>
      <c r="T1060" s="475"/>
      <c r="U1060" s="475"/>
      <c r="V1060" s="475"/>
      <c r="W1060" s="475"/>
      <c r="X1060" s="475"/>
      <c r="Y1060" s="475"/>
      <c r="Z1060" s="475"/>
      <c r="AA1060" s="475"/>
      <c r="AB1060" s="475"/>
      <c r="AC1060" s="475"/>
      <c r="AD1060" s="475"/>
      <c r="AE1060" s="475"/>
      <c r="AF1060" s="476"/>
      <c r="AG1060" s="524"/>
      <c r="AH1060" s="458"/>
    </row>
    <row r="1061" spans="1:34" ht="15" customHeight="1" x14ac:dyDescent="0.15">
      <c r="A1061" s="662"/>
      <c r="B1061" s="494"/>
      <c r="C1061" s="436"/>
      <c r="D1061" s="436"/>
      <c r="E1061" s="436"/>
      <c r="F1061" s="436"/>
      <c r="G1061" s="436"/>
      <c r="H1061" s="436"/>
      <c r="I1061" s="436"/>
      <c r="J1061" s="436"/>
      <c r="K1061" s="436"/>
      <c r="L1061" s="436"/>
      <c r="M1061" s="436"/>
      <c r="N1061" s="436"/>
      <c r="O1061" s="436"/>
      <c r="P1061" s="436"/>
      <c r="Q1061" s="436"/>
      <c r="R1061" s="436"/>
      <c r="S1061" s="436"/>
      <c r="T1061" s="436"/>
      <c r="U1061" s="436"/>
      <c r="V1061" s="436"/>
      <c r="W1061" s="436"/>
      <c r="X1061" s="436"/>
      <c r="Y1061" s="436"/>
      <c r="Z1061" s="436"/>
      <c r="AA1061" s="436"/>
      <c r="AB1061" s="436"/>
      <c r="AC1061" s="436"/>
      <c r="AD1061" s="436"/>
      <c r="AE1061" s="436"/>
      <c r="AF1061" s="437"/>
      <c r="AG1061" s="459"/>
      <c r="AH1061" s="460"/>
    </row>
    <row r="1062" spans="1:34" ht="22.5" customHeight="1" x14ac:dyDescent="0.15">
      <c r="A1062" s="442" t="s">
        <v>13</v>
      </c>
      <c r="B1062" s="493" t="s">
        <v>458</v>
      </c>
      <c r="C1062" s="475"/>
      <c r="D1062" s="475"/>
      <c r="E1062" s="475"/>
      <c r="F1062" s="475"/>
      <c r="G1062" s="475"/>
      <c r="H1062" s="475"/>
      <c r="I1062" s="475"/>
      <c r="J1062" s="475"/>
      <c r="K1062" s="475"/>
      <c r="L1062" s="475"/>
      <c r="M1062" s="475"/>
      <c r="N1062" s="475"/>
      <c r="O1062" s="475"/>
      <c r="P1062" s="475"/>
      <c r="Q1062" s="475"/>
      <c r="R1062" s="475"/>
      <c r="S1062" s="475"/>
      <c r="T1062" s="475"/>
      <c r="U1062" s="475"/>
      <c r="V1062" s="475"/>
      <c r="W1062" s="475"/>
      <c r="X1062" s="475"/>
      <c r="Y1062" s="475"/>
      <c r="Z1062" s="475"/>
      <c r="AA1062" s="475"/>
      <c r="AB1062" s="475"/>
      <c r="AC1062" s="475"/>
      <c r="AD1062" s="475"/>
      <c r="AE1062" s="475"/>
      <c r="AF1062" s="476"/>
      <c r="AG1062" s="524"/>
      <c r="AH1062" s="458"/>
    </row>
    <row r="1063" spans="1:34" ht="22.5" customHeight="1" x14ac:dyDescent="0.15">
      <c r="A1063" s="444"/>
      <c r="B1063" s="494"/>
      <c r="C1063" s="436"/>
      <c r="D1063" s="436"/>
      <c r="E1063" s="436"/>
      <c r="F1063" s="436"/>
      <c r="G1063" s="436"/>
      <c r="H1063" s="436"/>
      <c r="I1063" s="436"/>
      <c r="J1063" s="436"/>
      <c r="K1063" s="436"/>
      <c r="L1063" s="436"/>
      <c r="M1063" s="436"/>
      <c r="N1063" s="436"/>
      <c r="O1063" s="436"/>
      <c r="P1063" s="436"/>
      <c r="Q1063" s="436"/>
      <c r="R1063" s="436"/>
      <c r="S1063" s="436"/>
      <c r="T1063" s="436"/>
      <c r="U1063" s="436"/>
      <c r="V1063" s="436"/>
      <c r="W1063" s="436"/>
      <c r="X1063" s="436"/>
      <c r="Y1063" s="436"/>
      <c r="Z1063" s="436"/>
      <c r="AA1063" s="436"/>
      <c r="AB1063" s="436"/>
      <c r="AC1063" s="436"/>
      <c r="AD1063" s="436"/>
      <c r="AE1063" s="436"/>
      <c r="AF1063" s="437"/>
      <c r="AG1063" s="459"/>
      <c r="AH1063" s="460"/>
    </row>
    <row r="1065" spans="1:34" s="18" customFormat="1" ht="15" customHeight="1" x14ac:dyDescent="0.15">
      <c r="A1065" s="1" t="s">
        <v>1142</v>
      </c>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row>
    <row r="1066" spans="1:34" ht="15" customHeight="1" x14ac:dyDescent="0.15">
      <c r="A1066" s="442" t="s">
        <v>33</v>
      </c>
      <c r="B1066" s="449" t="s">
        <v>898</v>
      </c>
      <c r="C1066" s="450"/>
      <c r="D1066" s="450"/>
      <c r="E1066" s="450"/>
      <c r="F1066" s="450"/>
      <c r="G1066" s="450"/>
      <c r="H1066" s="450"/>
      <c r="I1066" s="450"/>
      <c r="J1066" s="450"/>
      <c r="K1066" s="450"/>
      <c r="L1066" s="450"/>
      <c r="M1066" s="450"/>
      <c r="N1066" s="450"/>
      <c r="O1066" s="450"/>
      <c r="P1066" s="450"/>
      <c r="Q1066" s="450"/>
      <c r="R1066" s="450"/>
      <c r="S1066" s="450"/>
      <c r="T1066" s="450"/>
      <c r="U1066" s="450"/>
      <c r="V1066" s="450"/>
      <c r="W1066" s="450"/>
      <c r="X1066" s="450"/>
      <c r="Y1066" s="450"/>
      <c r="Z1066" s="450"/>
      <c r="AA1066" s="450"/>
      <c r="AB1066" s="450"/>
      <c r="AC1066" s="451"/>
      <c r="AD1066" s="451"/>
      <c r="AE1066" s="451"/>
      <c r="AF1066" s="451"/>
      <c r="AG1066" s="457"/>
      <c r="AH1066" s="458"/>
    </row>
    <row r="1067" spans="1:34" ht="15" customHeight="1" x14ac:dyDescent="0.15">
      <c r="A1067" s="443"/>
      <c r="B1067" s="538"/>
      <c r="C1067" s="539"/>
      <c r="D1067" s="539"/>
      <c r="E1067" s="539"/>
      <c r="F1067" s="539"/>
      <c r="G1067" s="539"/>
      <c r="H1067" s="539"/>
      <c r="I1067" s="539"/>
      <c r="J1067" s="539"/>
      <c r="K1067" s="539"/>
      <c r="L1067" s="539"/>
      <c r="M1067" s="539"/>
      <c r="N1067" s="539"/>
      <c r="O1067" s="539"/>
      <c r="P1067" s="539"/>
      <c r="Q1067" s="539"/>
      <c r="R1067" s="539"/>
      <c r="S1067" s="539"/>
      <c r="T1067" s="539"/>
      <c r="U1067" s="539"/>
      <c r="V1067" s="539"/>
      <c r="W1067" s="539"/>
      <c r="X1067" s="539"/>
      <c r="Y1067" s="539"/>
      <c r="Z1067" s="539"/>
      <c r="AA1067" s="539"/>
      <c r="AB1067" s="539"/>
      <c r="AC1067" s="540"/>
      <c r="AD1067" s="540"/>
      <c r="AE1067" s="540"/>
      <c r="AF1067" s="540"/>
      <c r="AG1067" s="542"/>
      <c r="AH1067" s="543"/>
    </row>
    <row r="1068" spans="1:34" ht="15" customHeight="1" x14ac:dyDescent="0.15">
      <c r="A1068" s="444"/>
      <c r="B1068" s="453"/>
      <c r="C1068" s="454"/>
      <c r="D1068" s="454"/>
      <c r="E1068" s="454"/>
      <c r="F1068" s="454"/>
      <c r="G1068" s="454"/>
      <c r="H1068" s="454"/>
      <c r="I1068" s="454"/>
      <c r="J1068" s="454"/>
      <c r="K1068" s="454"/>
      <c r="L1068" s="454"/>
      <c r="M1068" s="454"/>
      <c r="N1068" s="454"/>
      <c r="O1068" s="454"/>
      <c r="P1068" s="454"/>
      <c r="Q1068" s="454"/>
      <c r="R1068" s="454"/>
      <c r="S1068" s="454"/>
      <c r="T1068" s="454"/>
      <c r="U1068" s="454"/>
      <c r="V1068" s="454"/>
      <c r="W1068" s="454"/>
      <c r="X1068" s="454"/>
      <c r="Y1068" s="454"/>
      <c r="Z1068" s="454"/>
      <c r="AA1068" s="454"/>
      <c r="AB1068" s="454"/>
      <c r="AC1068" s="455"/>
      <c r="AD1068" s="455"/>
      <c r="AE1068" s="455"/>
      <c r="AF1068" s="455"/>
      <c r="AG1068" s="459"/>
      <c r="AH1068" s="460"/>
    </row>
    <row r="1069" spans="1:34" ht="15" customHeight="1" x14ac:dyDescent="0.15">
      <c r="A1069" s="442" t="s">
        <v>34</v>
      </c>
      <c r="B1069" s="449" t="s">
        <v>900</v>
      </c>
      <c r="C1069" s="450"/>
      <c r="D1069" s="450"/>
      <c r="E1069" s="450"/>
      <c r="F1069" s="450"/>
      <c r="G1069" s="450"/>
      <c r="H1069" s="450"/>
      <c r="I1069" s="450"/>
      <c r="J1069" s="450"/>
      <c r="K1069" s="450"/>
      <c r="L1069" s="450"/>
      <c r="M1069" s="450"/>
      <c r="N1069" s="450"/>
      <c r="O1069" s="450"/>
      <c r="P1069" s="450"/>
      <c r="Q1069" s="450"/>
      <c r="R1069" s="450"/>
      <c r="S1069" s="450"/>
      <c r="T1069" s="450"/>
      <c r="U1069" s="450"/>
      <c r="V1069" s="450"/>
      <c r="W1069" s="450"/>
      <c r="X1069" s="450"/>
      <c r="Y1069" s="450"/>
      <c r="Z1069" s="450"/>
      <c r="AA1069" s="450"/>
      <c r="AB1069" s="450"/>
      <c r="AC1069" s="451"/>
      <c r="AD1069" s="451"/>
      <c r="AE1069" s="451"/>
      <c r="AF1069" s="452"/>
      <c r="AG1069" s="457"/>
      <c r="AH1069" s="458"/>
    </row>
    <row r="1070" spans="1:34" ht="15" customHeight="1" x14ac:dyDescent="0.15">
      <c r="A1070" s="444"/>
      <c r="B1070" s="453"/>
      <c r="C1070" s="454"/>
      <c r="D1070" s="454"/>
      <c r="E1070" s="454"/>
      <c r="F1070" s="454"/>
      <c r="G1070" s="454"/>
      <c r="H1070" s="454"/>
      <c r="I1070" s="454"/>
      <c r="J1070" s="454"/>
      <c r="K1070" s="454"/>
      <c r="L1070" s="454"/>
      <c r="M1070" s="454"/>
      <c r="N1070" s="454"/>
      <c r="O1070" s="454"/>
      <c r="P1070" s="454"/>
      <c r="Q1070" s="454"/>
      <c r="R1070" s="454"/>
      <c r="S1070" s="454"/>
      <c r="T1070" s="454"/>
      <c r="U1070" s="454"/>
      <c r="V1070" s="454"/>
      <c r="W1070" s="454"/>
      <c r="X1070" s="454"/>
      <c r="Y1070" s="454"/>
      <c r="Z1070" s="454"/>
      <c r="AA1070" s="454"/>
      <c r="AB1070" s="454"/>
      <c r="AC1070" s="455"/>
      <c r="AD1070" s="455"/>
      <c r="AE1070" s="455"/>
      <c r="AF1070" s="456"/>
      <c r="AG1070" s="459"/>
      <c r="AH1070" s="460"/>
    </row>
    <row r="1071" spans="1:34" ht="15" customHeight="1" x14ac:dyDescent="0.15">
      <c r="A1071" s="442" t="s">
        <v>35</v>
      </c>
      <c r="B1071" s="449" t="s">
        <v>899</v>
      </c>
      <c r="C1071" s="450"/>
      <c r="D1071" s="450"/>
      <c r="E1071" s="450"/>
      <c r="F1071" s="450"/>
      <c r="G1071" s="450"/>
      <c r="H1071" s="450"/>
      <c r="I1071" s="450"/>
      <c r="J1071" s="450"/>
      <c r="K1071" s="450"/>
      <c r="L1071" s="450"/>
      <c r="M1071" s="450"/>
      <c r="N1071" s="450"/>
      <c r="O1071" s="450"/>
      <c r="P1071" s="450"/>
      <c r="Q1071" s="450"/>
      <c r="R1071" s="450"/>
      <c r="S1071" s="450"/>
      <c r="T1071" s="450"/>
      <c r="U1071" s="450"/>
      <c r="V1071" s="450"/>
      <c r="W1071" s="450"/>
      <c r="X1071" s="450"/>
      <c r="Y1071" s="450"/>
      <c r="Z1071" s="450"/>
      <c r="AA1071" s="450"/>
      <c r="AB1071" s="450"/>
      <c r="AC1071" s="451"/>
      <c r="AD1071" s="451"/>
      <c r="AE1071" s="451"/>
      <c r="AF1071" s="451"/>
      <c r="AG1071" s="457"/>
      <c r="AH1071" s="458"/>
    </row>
    <row r="1072" spans="1:34" ht="15" customHeight="1" x14ac:dyDescent="0.15">
      <c r="A1072" s="443"/>
      <c r="B1072" s="538"/>
      <c r="C1072" s="539"/>
      <c r="D1072" s="539"/>
      <c r="E1072" s="539"/>
      <c r="F1072" s="539"/>
      <c r="G1072" s="539"/>
      <c r="H1072" s="539"/>
      <c r="I1072" s="539"/>
      <c r="J1072" s="539"/>
      <c r="K1072" s="539"/>
      <c r="L1072" s="539"/>
      <c r="M1072" s="539"/>
      <c r="N1072" s="539"/>
      <c r="O1072" s="539"/>
      <c r="P1072" s="539"/>
      <c r="Q1072" s="539"/>
      <c r="R1072" s="539"/>
      <c r="S1072" s="539"/>
      <c r="T1072" s="539"/>
      <c r="U1072" s="539"/>
      <c r="V1072" s="539"/>
      <c r="W1072" s="539"/>
      <c r="X1072" s="539"/>
      <c r="Y1072" s="539"/>
      <c r="Z1072" s="539"/>
      <c r="AA1072" s="539"/>
      <c r="AB1072" s="539"/>
      <c r="AC1072" s="540"/>
      <c r="AD1072" s="540"/>
      <c r="AE1072" s="540"/>
      <c r="AF1072" s="540"/>
      <c r="AG1072" s="544"/>
      <c r="AH1072" s="543"/>
    </row>
    <row r="1073" spans="1:34" ht="15" customHeight="1" x14ac:dyDescent="0.15">
      <c r="A1073" s="442" t="s">
        <v>36</v>
      </c>
      <c r="B1073" s="449" t="s">
        <v>87</v>
      </c>
      <c r="C1073" s="450"/>
      <c r="D1073" s="450"/>
      <c r="E1073" s="450"/>
      <c r="F1073" s="450"/>
      <c r="G1073" s="450"/>
      <c r="H1073" s="450"/>
      <c r="I1073" s="450"/>
      <c r="J1073" s="450"/>
      <c r="K1073" s="450"/>
      <c r="L1073" s="450"/>
      <c r="M1073" s="450"/>
      <c r="N1073" s="450"/>
      <c r="O1073" s="450"/>
      <c r="P1073" s="450"/>
      <c r="Q1073" s="450"/>
      <c r="R1073" s="450"/>
      <c r="S1073" s="450"/>
      <c r="T1073" s="450"/>
      <c r="U1073" s="450"/>
      <c r="V1073" s="450"/>
      <c r="W1073" s="450"/>
      <c r="X1073" s="450"/>
      <c r="Y1073" s="450"/>
      <c r="Z1073" s="450"/>
      <c r="AA1073" s="450"/>
      <c r="AB1073" s="450"/>
      <c r="AC1073" s="451"/>
      <c r="AD1073" s="451"/>
      <c r="AE1073" s="451"/>
      <c r="AF1073" s="451"/>
      <c r="AG1073" s="457"/>
      <c r="AH1073" s="458"/>
    </row>
    <row r="1074" spans="1:34" ht="15" customHeight="1" x14ac:dyDescent="0.15">
      <c r="A1074" s="444"/>
      <c r="B1074" s="453"/>
      <c r="C1074" s="454"/>
      <c r="D1074" s="454"/>
      <c r="E1074" s="454"/>
      <c r="F1074" s="454"/>
      <c r="G1074" s="454"/>
      <c r="H1074" s="454"/>
      <c r="I1074" s="454"/>
      <c r="J1074" s="454"/>
      <c r="K1074" s="454"/>
      <c r="L1074" s="454"/>
      <c r="M1074" s="454"/>
      <c r="N1074" s="454"/>
      <c r="O1074" s="454"/>
      <c r="P1074" s="454"/>
      <c r="Q1074" s="454"/>
      <c r="R1074" s="454"/>
      <c r="S1074" s="454"/>
      <c r="T1074" s="454"/>
      <c r="U1074" s="454"/>
      <c r="V1074" s="454"/>
      <c r="W1074" s="454"/>
      <c r="X1074" s="454"/>
      <c r="Y1074" s="454"/>
      <c r="Z1074" s="454"/>
      <c r="AA1074" s="454"/>
      <c r="AB1074" s="454"/>
      <c r="AC1074" s="455"/>
      <c r="AD1074" s="455"/>
      <c r="AE1074" s="455"/>
      <c r="AF1074" s="455"/>
      <c r="AG1074" s="459"/>
      <c r="AH1074" s="460"/>
    </row>
    <row r="1075" spans="1:34" ht="15" customHeight="1" x14ac:dyDescent="0.15">
      <c r="A1075" s="442" t="s">
        <v>37</v>
      </c>
      <c r="B1075" s="449" t="s">
        <v>901</v>
      </c>
      <c r="C1075" s="450"/>
      <c r="D1075" s="450"/>
      <c r="E1075" s="450"/>
      <c r="F1075" s="450"/>
      <c r="G1075" s="450"/>
      <c r="H1075" s="450"/>
      <c r="I1075" s="450"/>
      <c r="J1075" s="450"/>
      <c r="K1075" s="450"/>
      <c r="L1075" s="450"/>
      <c r="M1075" s="450"/>
      <c r="N1075" s="450"/>
      <c r="O1075" s="450"/>
      <c r="P1075" s="450"/>
      <c r="Q1075" s="450"/>
      <c r="R1075" s="450"/>
      <c r="S1075" s="450"/>
      <c r="T1075" s="450"/>
      <c r="U1075" s="450"/>
      <c r="V1075" s="450"/>
      <c r="W1075" s="450"/>
      <c r="X1075" s="450"/>
      <c r="Y1075" s="450"/>
      <c r="Z1075" s="450"/>
      <c r="AA1075" s="450"/>
      <c r="AB1075" s="450"/>
      <c r="AC1075" s="451"/>
      <c r="AD1075" s="451"/>
      <c r="AE1075" s="451"/>
      <c r="AF1075" s="451"/>
      <c r="AG1075" s="457"/>
      <c r="AH1075" s="458"/>
    </row>
    <row r="1076" spans="1:34" ht="15" customHeight="1" x14ac:dyDescent="0.15">
      <c r="A1076" s="444"/>
      <c r="B1076" s="453"/>
      <c r="C1076" s="454"/>
      <c r="D1076" s="454"/>
      <c r="E1076" s="454"/>
      <c r="F1076" s="454"/>
      <c r="G1076" s="454"/>
      <c r="H1076" s="454"/>
      <c r="I1076" s="454"/>
      <c r="J1076" s="454"/>
      <c r="K1076" s="454"/>
      <c r="L1076" s="454"/>
      <c r="M1076" s="454"/>
      <c r="N1076" s="454"/>
      <c r="O1076" s="454"/>
      <c r="P1076" s="454"/>
      <c r="Q1076" s="454"/>
      <c r="R1076" s="454"/>
      <c r="S1076" s="454"/>
      <c r="T1076" s="454"/>
      <c r="U1076" s="454"/>
      <c r="V1076" s="454"/>
      <c r="W1076" s="454"/>
      <c r="X1076" s="454"/>
      <c r="Y1076" s="454"/>
      <c r="Z1076" s="454"/>
      <c r="AA1076" s="454"/>
      <c r="AB1076" s="454"/>
      <c r="AC1076" s="455"/>
      <c r="AD1076" s="455"/>
      <c r="AE1076" s="455"/>
      <c r="AF1076" s="455"/>
      <c r="AG1076" s="459"/>
      <c r="AH1076" s="460"/>
    </row>
    <row r="1077" spans="1:34" ht="15" customHeight="1" x14ac:dyDescent="0.15"/>
    <row r="1078" spans="1:34" s="18" customFormat="1" ht="15" customHeight="1" x14ac:dyDescent="0.15">
      <c r="A1078" s="1" t="s">
        <v>1143</v>
      </c>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row>
    <row r="1079" spans="1:34" ht="15" customHeight="1" x14ac:dyDescent="0.15">
      <c r="A1079" s="442" t="s">
        <v>33</v>
      </c>
      <c r="B1079" s="449" t="s">
        <v>910</v>
      </c>
      <c r="C1079" s="450"/>
      <c r="D1079" s="450"/>
      <c r="E1079" s="450"/>
      <c r="F1079" s="450"/>
      <c r="G1079" s="450"/>
      <c r="H1079" s="450"/>
      <c r="I1079" s="450"/>
      <c r="J1079" s="450"/>
      <c r="K1079" s="450"/>
      <c r="L1079" s="450"/>
      <c r="M1079" s="450"/>
      <c r="N1079" s="450"/>
      <c r="O1079" s="450"/>
      <c r="P1079" s="450"/>
      <c r="Q1079" s="450"/>
      <c r="R1079" s="450"/>
      <c r="S1079" s="450"/>
      <c r="T1079" s="450"/>
      <c r="U1079" s="450"/>
      <c r="V1079" s="450"/>
      <c r="W1079" s="450"/>
      <c r="X1079" s="450"/>
      <c r="Y1079" s="450"/>
      <c r="Z1079" s="450"/>
      <c r="AA1079" s="450"/>
      <c r="AB1079" s="450"/>
      <c r="AC1079" s="451"/>
      <c r="AD1079" s="451"/>
      <c r="AE1079" s="451"/>
      <c r="AF1079" s="451"/>
      <c r="AG1079" s="457"/>
      <c r="AH1079" s="458"/>
    </row>
    <row r="1080" spans="1:34" ht="15" customHeight="1" x14ac:dyDescent="0.15">
      <c r="A1080" s="443"/>
      <c r="B1080" s="538"/>
      <c r="C1080" s="539"/>
      <c r="D1080" s="539"/>
      <c r="E1080" s="539"/>
      <c r="F1080" s="539"/>
      <c r="G1080" s="539"/>
      <c r="H1080" s="539"/>
      <c r="I1080" s="539"/>
      <c r="J1080" s="539"/>
      <c r="K1080" s="539"/>
      <c r="L1080" s="539"/>
      <c r="M1080" s="539"/>
      <c r="N1080" s="539"/>
      <c r="O1080" s="539"/>
      <c r="P1080" s="539"/>
      <c r="Q1080" s="539"/>
      <c r="R1080" s="539"/>
      <c r="S1080" s="539"/>
      <c r="T1080" s="539"/>
      <c r="U1080" s="539"/>
      <c r="V1080" s="539"/>
      <c r="W1080" s="539"/>
      <c r="X1080" s="539"/>
      <c r="Y1080" s="539"/>
      <c r="Z1080" s="539"/>
      <c r="AA1080" s="539"/>
      <c r="AB1080" s="539"/>
      <c r="AC1080" s="540"/>
      <c r="AD1080" s="540"/>
      <c r="AE1080" s="540"/>
      <c r="AF1080" s="540"/>
      <c r="AG1080" s="542"/>
      <c r="AH1080" s="543"/>
    </row>
    <row r="1081" spans="1:34" ht="15" customHeight="1" x14ac:dyDescent="0.15">
      <c r="A1081" s="444"/>
      <c r="B1081" s="453"/>
      <c r="C1081" s="454"/>
      <c r="D1081" s="454"/>
      <c r="E1081" s="454"/>
      <c r="F1081" s="454"/>
      <c r="G1081" s="454"/>
      <c r="H1081" s="454"/>
      <c r="I1081" s="454"/>
      <c r="J1081" s="454"/>
      <c r="K1081" s="454"/>
      <c r="L1081" s="454"/>
      <c r="M1081" s="454"/>
      <c r="N1081" s="454"/>
      <c r="O1081" s="454"/>
      <c r="P1081" s="454"/>
      <c r="Q1081" s="454"/>
      <c r="R1081" s="454"/>
      <c r="S1081" s="454"/>
      <c r="T1081" s="454"/>
      <c r="U1081" s="454"/>
      <c r="V1081" s="454"/>
      <c r="W1081" s="454"/>
      <c r="X1081" s="454"/>
      <c r="Y1081" s="454"/>
      <c r="Z1081" s="454"/>
      <c r="AA1081" s="454"/>
      <c r="AB1081" s="454"/>
      <c r="AC1081" s="455"/>
      <c r="AD1081" s="455"/>
      <c r="AE1081" s="455"/>
      <c r="AF1081" s="455"/>
      <c r="AG1081" s="459"/>
      <c r="AH1081" s="460"/>
    </row>
    <row r="1082" spans="1:34" ht="15" customHeight="1" x14ac:dyDescent="0.15">
      <c r="A1082" s="442" t="s">
        <v>34</v>
      </c>
      <c r="B1082" s="449" t="s">
        <v>911</v>
      </c>
      <c r="C1082" s="450"/>
      <c r="D1082" s="450"/>
      <c r="E1082" s="450"/>
      <c r="F1082" s="450"/>
      <c r="G1082" s="450"/>
      <c r="H1082" s="450"/>
      <c r="I1082" s="450"/>
      <c r="J1082" s="450"/>
      <c r="K1082" s="450"/>
      <c r="L1082" s="450"/>
      <c r="M1082" s="450"/>
      <c r="N1082" s="450"/>
      <c r="O1082" s="450"/>
      <c r="P1082" s="450"/>
      <c r="Q1082" s="450"/>
      <c r="R1082" s="450"/>
      <c r="S1082" s="450"/>
      <c r="T1082" s="450"/>
      <c r="U1082" s="450"/>
      <c r="V1082" s="450"/>
      <c r="W1082" s="450"/>
      <c r="X1082" s="450"/>
      <c r="Y1082" s="450"/>
      <c r="Z1082" s="450"/>
      <c r="AA1082" s="450"/>
      <c r="AB1082" s="450"/>
      <c r="AC1082" s="451"/>
      <c r="AD1082" s="451"/>
      <c r="AE1082" s="451"/>
      <c r="AF1082" s="452"/>
      <c r="AG1082" s="457"/>
      <c r="AH1082" s="458"/>
    </row>
    <row r="1083" spans="1:34" ht="15" customHeight="1" x14ac:dyDescent="0.15">
      <c r="A1083" s="443"/>
      <c r="B1083" s="538"/>
      <c r="C1083" s="539"/>
      <c r="D1083" s="539"/>
      <c r="E1083" s="539"/>
      <c r="F1083" s="539"/>
      <c r="G1083" s="539"/>
      <c r="H1083" s="539"/>
      <c r="I1083" s="539"/>
      <c r="J1083" s="539"/>
      <c r="K1083" s="539"/>
      <c r="L1083" s="539"/>
      <c r="M1083" s="539"/>
      <c r="N1083" s="539"/>
      <c r="O1083" s="539"/>
      <c r="P1083" s="539"/>
      <c r="Q1083" s="539"/>
      <c r="R1083" s="539"/>
      <c r="S1083" s="539"/>
      <c r="T1083" s="539"/>
      <c r="U1083" s="539"/>
      <c r="V1083" s="539"/>
      <c r="W1083" s="539"/>
      <c r="X1083" s="539"/>
      <c r="Y1083" s="539"/>
      <c r="Z1083" s="539"/>
      <c r="AA1083" s="539"/>
      <c r="AB1083" s="539"/>
      <c r="AC1083" s="540"/>
      <c r="AD1083" s="540"/>
      <c r="AE1083" s="540"/>
      <c r="AF1083" s="541"/>
      <c r="AG1083" s="542"/>
      <c r="AH1083" s="543"/>
    </row>
    <row r="1084" spans="1:34" ht="15" customHeight="1" x14ac:dyDescent="0.15">
      <c r="A1084" s="444"/>
      <c r="B1084" s="453"/>
      <c r="C1084" s="454"/>
      <c r="D1084" s="454"/>
      <c r="E1084" s="454"/>
      <c r="F1084" s="454"/>
      <c r="G1084" s="454"/>
      <c r="H1084" s="454"/>
      <c r="I1084" s="454"/>
      <c r="J1084" s="454"/>
      <c r="K1084" s="454"/>
      <c r="L1084" s="454"/>
      <c r="M1084" s="454"/>
      <c r="N1084" s="454"/>
      <c r="O1084" s="454"/>
      <c r="P1084" s="454"/>
      <c r="Q1084" s="454"/>
      <c r="R1084" s="454"/>
      <c r="S1084" s="454"/>
      <c r="T1084" s="454"/>
      <c r="U1084" s="454"/>
      <c r="V1084" s="454"/>
      <c r="W1084" s="454"/>
      <c r="X1084" s="454"/>
      <c r="Y1084" s="454"/>
      <c r="Z1084" s="454"/>
      <c r="AA1084" s="454"/>
      <c r="AB1084" s="454"/>
      <c r="AC1084" s="455"/>
      <c r="AD1084" s="455"/>
      <c r="AE1084" s="455"/>
      <c r="AF1084" s="456"/>
      <c r="AG1084" s="459"/>
      <c r="AH1084" s="460"/>
    </row>
    <row r="1085" spans="1:34" s="72" customFormat="1" ht="15" customHeight="1" x14ac:dyDescent="0.15">
      <c r="A1085" s="442" t="s">
        <v>35</v>
      </c>
      <c r="B1085" s="449" t="s">
        <v>909</v>
      </c>
      <c r="C1085" s="450"/>
      <c r="D1085" s="450"/>
      <c r="E1085" s="450"/>
      <c r="F1085" s="450"/>
      <c r="G1085" s="450"/>
      <c r="H1085" s="450"/>
      <c r="I1085" s="450"/>
      <c r="J1085" s="450"/>
      <c r="K1085" s="450"/>
      <c r="L1085" s="450"/>
      <c r="M1085" s="450"/>
      <c r="N1085" s="450"/>
      <c r="O1085" s="450"/>
      <c r="P1085" s="450"/>
      <c r="Q1085" s="450"/>
      <c r="R1085" s="450"/>
      <c r="S1085" s="450"/>
      <c r="T1085" s="450"/>
      <c r="U1085" s="450"/>
      <c r="V1085" s="450"/>
      <c r="W1085" s="450"/>
      <c r="X1085" s="450"/>
      <c r="Y1085" s="450"/>
      <c r="Z1085" s="450"/>
      <c r="AA1085" s="450"/>
      <c r="AB1085" s="450"/>
      <c r="AC1085" s="451"/>
      <c r="AD1085" s="451"/>
      <c r="AE1085" s="451"/>
      <c r="AF1085" s="451"/>
      <c r="AG1085" s="457"/>
      <c r="AH1085" s="458"/>
    </row>
    <row r="1086" spans="1:34" ht="15" customHeight="1" x14ac:dyDescent="0.15">
      <c r="A1086" s="443"/>
      <c r="B1086" s="538"/>
      <c r="C1086" s="539"/>
      <c r="D1086" s="539"/>
      <c r="E1086" s="539"/>
      <c r="F1086" s="539"/>
      <c r="G1086" s="539"/>
      <c r="H1086" s="539"/>
      <c r="I1086" s="539"/>
      <c r="J1086" s="539"/>
      <c r="K1086" s="539"/>
      <c r="L1086" s="539"/>
      <c r="M1086" s="539"/>
      <c r="N1086" s="539"/>
      <c r="O1086" s="539"/>
      <c r="P1086" s="539"/>
      <c r="Q1086" s="539"/>
      <c r="R1086" s="539"/>
      <c r="S1086" s="539"/>
      <c r="T1086" s="539"/>
      <c r="U1086" s="539"/>
      <c r="V1086" s="539"/>
      <c r="W1086" s="539"/>
      <c r="X1086" s="539"/>
      <c r="Y1086" s="539"/>
      <c r="Z1086" s="539"/>
      <c r="AA1086" s="539"/>
      <c r="AB1086" s="539"/>
      <c r="AC1086" s="540"/>
      <c r="AD1086" s="540"/>
      <c r="AE1086" s="540"/>
      <c r="AF1086" s="540"/>
      <c r="AG1086" s="544"/>
      <c r="AH1086" s="543"/>
    </row>
    <row r="1087" spans="1:34" ht="15" customHeight="1" x14ac:dyDescent="0.15">
      <c r="A1087" s="442" t="s">
        <v>36</v>
      </c>
      <c r="B1087" s="449" t="s">
        <v>908</v>
      </c>
      <c r="C1087" s="450"/>
      <c r="D1087" s="450"/>
      <c r="E1087" s="450"/>
      <c r="F1087" s="450"/>
      <c r="G1087" s="450"/>
      <c r="H1087" s="450"/>
      <c r="I1087" s="450"/>
      <c r="J1087" s="450"/>
      <c r="K1087" s="450"/>
      <c r="L1087" s="450"/>
      <c r="M1087" s="450"/>
      <c r="N1087" s="450"/>
      <c r="O1087" s="450"/>
      <c r="P1087" s="450"/>
      <c r="Q1087" s="450"/>
      <c r="R1087" s="450"/>
      <c r="S1087" s="450"/>
      <c r="T1087" s="450"/>
      <c r="U1087" s="450"/>
      <c r="V1087" s="450"/>
      <c r="W1087" s="450"/>
      <c r="X1087" s="450"/>
      <c r="Y1087" s="450"/>
      <c r="Z1087" s="450"/>
      <c r="AA1087" s="450"/>
      <c r="AB1087" s="450"/>
      <c r="AC1087" s="451"/>
      <c r="AD1087" s="451"/>
      <c r="AE1087" s="451"/>
      <c r="AF1087" s="451"/>
      <c r="AG1087" s="457"/>
      <c r="AH1087" s="458"/>
    </row>
    <row r="1088" spans="1:34" ht="15" customHeight="1" x14ac:dyDescent="0.15">
      <c r="A1088" s="444"/>
      <c r="B1088" s="453"/>
      <c r="C1088" s="454"/>
      <c r="D1088" s="454"/>
      <c r="E1088" s="454"/>
      <c r="F1088" s="454"/>
      <c r="G1088" s="454"/>
      <c r="H1088" s="454"/>
      <c r="I1088" s="454"/>
      <c r="J1088" s="454"/>
      <c r="K1088" s="454"/>
      <c r="L1088" s="454"/>
      <c r="M1088" s="454"/>
      <c r="N1088" s="454"/>
      <c r="O1088" s="454"/>
      <c r="P1088" s="454"/>
      <c r="Q1088" s="454"/>
      <c r="R1088" s="454"/>
      <c r="S1088" s="454"/>
      <c r="T1088" s="454"/>
      <c r="U1088" s="454"/>
      <c r="V1088" s="454"/>
      <c r="W1088" s="454"/>
      <c r="X1088" s="454"/>
      <c r="Y1088" s="454"/>
      <c r="Z1088" s="454"/>
      <c r="AA1088" s="454"/>
      <c r="AB1088" s="454"/>
      <c r="AC1088" s="455"/>
      <c r="AD1088" s="455"/>
      <c r="AE1088" s="455"/>
      <c r="AF1088" s="455"/>
      <c r="AG1088" s="459"/>
      <c r="AH1088" s="460"/>
    </row>
    <row r="1089" spans="1:34" ht="15" customHeight="1" x14ac:dyDescent="0.15">
      <c r="A1089" s="442" t="s">
        <v>37</v>
      </c>
      <c r="B1089" s="449" t="s">
        <v>907</v>
      </c>
      <c r="C1089" s="450"/>
      <c r="D1089" s="450"/>
      <c r="E1089" s="450"/>
      <c r="F1089" s="450"/>
      <c r="G1089" s="450"/>
      <c r="H1089" s="450"/>
      <c r="I1089" s="450"/>
      <c r="J1089" s="450"/>
      <c r="K1089" s="450"/>
      <c r="L1089" s="450"/>
      <c r="M1089" s="450"/>
      <c r="N1089" s="450"/>
      <c r="O1089" s="450"/>
      <c r="P1089" s="450"/>
      <c r="Q1089" s="450"/>
      <c r="R1089" s="450"/>
      <c r="S1089" s="450"/>
      <c r="T1089" s="450"/>
      <c r="U1089" s="450"/>
      <c r="V1089" s="450"/>
      <c r="W1089" s="450"/>
      <c r="X1089" s="450"/>
      <c r="Y1089" s="450"/>
      <c r="Z1089" s="450"/>
      <c r="AA1089" s="450"/>
      <c r="AB1089" s="450"/>
      <c r="AC1089" s="451"/>
      <c r="AD1089" s="451"/>
      <c r="AE1089" s="451"/>
      <c r="AF1089" s="452"/>
      <c r="AG1089" s="457"/>
      <c r="AH1089" s="458"/>
    </row>
    <row r="1090" spans="1:34" ht="15" customHeight="1" x14ac:dyDescent="0.15">
      <c r="A1090" s="443"/>
      <c r="B1090" s="538"/>
      <c r="C1090" s="539"/>
      <c r="D1090" s="539"/>
      <c r="E1090" s="539"/>
      <c r="F1090" s="539"/>
      <c r="G1090" s="539"/>
      <c r="H1090" s="539"/>
      <c r="I1090" s="539"/>
      <c r="J1090" s="539"/>
      <c r="K1090" s="539"/>
      <c r="L1090" s="539"/>
      <c r="M1090" s="539"/>
      <c r="N1090" s="539"/>
      <c r="O1090" s="539"/>
      <c r="P1090" s="539"/>
      <c r="Q1090" s="539"/>
      <c r="R1090" s="539"/>
      <c r="S1090" s="539"/>
      <c r="T1090" s="539"/>
      <c r="U1090" s="539"/>
      <c r="V1090" s="539"/>
      <c r="W1090" s="539"/>
      <c r="X1090" s="539"/>
      <c r="Y1090" s="539"/>
      <c r="Z1090" s="539"/>
      <c r="AA1090" s="539"/>
      <c r="AB1090" s="539"/>
      <c r="AC1090" s="540"/>
      <c r="AD1090" s="540"/>
      <c r="AE1090" s="540"/>
      <c r="AF1090" s="541"/>
      <c r="AG1090" s="542"/>
      <c r="AH1090" s="543"/>
    </row>
    <row r="1091" spans="1:34" ht="15" customHeight="1" x14ac:dyDescent="0.15">
      <c r="A1091" s="444"/>
      <c r="B1091" s="453"/>
      <c r="C1091" s="454"/>
      <c r="D1091" s="454"/>
      <c r="E1091" s="454"/>
      <c r="F1091" s="454"/>
      <c r="G1091" s="454"/>
      <c r="H1091" s="454"/>
      <c r="I1091" s="454"/>
      <c r="J1091" s="454"/>
      <c r="K1091" s="454"/>
      <c r="L1091" s="454"/>
      <c r="M1091" s="454"/>
      <c r="N1091" s="454"/>
      <c r="O1091" s="454"/>
      <c r="P1091" s="454"/>
      <c r="Q1091" s="454"/>
      <c r="R1091" s="454"/>
      <c r="S1091" s="454"/>
      <c r="T1091" s="454"/>
      <c r="U1091" s="454"/>
      <c r="V1091" s="454"/>
      <c r="W1091" s="454"/>
      <c r="X1091" s="454"/>
      <c r="Y1091" s="454"/>
      <c r="Z1091" s="454"/>
      <c r="AA1091" s="454"/>
      <c r="AB1091" s="454"/>
      <c r="AC1091" s="455"/>
      <c r="AD1091" s="455"/>
      <c r="AE1091" s="455"/>
      <c r="AF1091" s="456"/>
      <c r="AG1091" s="459"/>
      <c r="AH1091" s="460"/>
    </row>
    <row r="1092" spans="1:34" ht="15" customHeight="1" x14ac:dyDescent="0.15">
      <c r="A1092" s="442" t="s">
        <v>38</v>
      </c>
      <c r="B1092" s="449" t="s">
        <v>906</v>
      </c>
      <c r="C1092" s="450"/>
      <c r="D1092" s="450"/>
      <c r="E1092" s="450"/>
      <c r="F1092" s="450"/>
      <c r="G1092" s="450"/>
      <c r="H1092" s="450"/>
      <c r="I1092" s="450"/>
      <c r="J1092" s="450"/>
      <c r="K1092" s="450"/>
      <c r="L1092" s="450"/>
      <c r="M1092" s="450"/>
      <c r="N1092" s="450"/>
      <c r="O1092" s="450"/>
      <c r="P1092" s="450"/>
      <c r="Q1092" s="450"/>
      <c r="R1092" s="450"/>
      <c r="S1092" s="450"/>
      <c r="T1092" s="450"/>
      <c r="U1092" s="450"/>
      <c r="V1092" s="450"/>
      <c r="W1092" s="450"/>
      <c r="X1092" s="450"/>
      <c r="Y1092" s="450"/>
      <c r="Z1092" s="450"/>
      <c r="AA1092" s="450"/>
      <c r="AB1092" s="450"/>
      <c r="AC1092" s="451"/>
      <c r="AD1092" s="451"/>
      <c r="AE1092" s="451"/>
      <c r="AF1092" s="451"/>
      <c r="AG1092" s="457"/>
      <c r="AH1092" s="458"/>
    </row>
    <row r="1093" spans="1:34" ht="15" customHeight="1" x14ac:dyDescent="0.15">
      <c r="A1093" s="444"/>
      <c r="B1093" s="453"/>
      <c r="C1093" s="454"/>
      <c r="D1093" s="454"/>
      <c r="E1093" s="454"/>
      <c r="F1093" s="454"/>
      <c r="G1093" s="454"/>
      <c r="H1093" s="454"/>
      <c r="I1093" s="454"/>
      <c r="J1093" s="454"/>
      <c r="K1093" s="454"/>
      <c r="L1093" s="454"/>
      <c r="M1093" s="454"/>
      <c r="N1093" s="454"/>
      <c r="O1093" s="454"/>
      <c r="P1093" s="454"/>
      <c r="Q1093" s="454"/>
      <c r="R1093" s="454"/>
      <c r="S1093" s="454"/>
      <c r="T1093" s="454"/>
      <c r="U1093" s="454"/>
      <c r="V1093" s="454"/>
      <c r="W1093" s="454"/>
      <c r="X1093" s="454"/>
      <c r="Y1093" s="454"/>
      <c r="Z1093" s="454"/>
      <c r="AA1093" s="454"/>
      <c r="AB1093" s="454"/>
      <c r="AC1093" s="455"/>
      <c r="AD1093" s="455"/>
      <c r="AE1093" s="455"/>
      <c r="AF1093" s="455"/>
      <c r="AG1093" s="459"/>
      <c r="AH1093" s="460"/>
    </row>
    <row r="1094" spans="1:34" ht="15" customHeight="1" x14ac:dyDescent="0.15">
      <c r="A1094" s="442" t="s">
        <v>39</v>
      </c>
      <c r="B1094" s="449" t="s">
        <v>905</v>
      </c>
      <c r="C1094" s="450"/>
      <c r="D1094" s="450"/>
      <c r="E1094" s="450"/>
      <c r="F1094" s="450"/>
      <c r="G1094" s="450"/>
      <c r="H1094" s="450"/>
      <c r="I1094" s="450"/>
      <c r="J1094" s="450"/>
      <c r="K1094" s="450"/>
      <c r="L1094" s="450"/>
      <c r="M1094" s="450"/>
      <c r="N1094" s="450"/>
      <c r="O1094" s="450"/>
      <c r="P1094" s="450"/>
      <c r="Q1094" s="450"/>
      <c r="R1094" s="450"/>
      <c r="S1094" s="450"/>
      <c r="T1094" s="450"/>
      <c r="U1094" s="450"/>
      <c r="V1094" s="450"/>
      <c r="W1094" s="450"/>
      <c r="X1094" s="450"/>
      <c r="Y1094" s="450"/>
      <c r="Z1094" s="450"/>
      <c r="AA1094" s="450"/>
      <c r="AB1094" s="450"/>
      <c r="AC1094" s="451"/>
      <c r="AD1094" s="451"/>
      <c r="AE1094" s="451"/>
      <c r="AF1094" s="451"/>
      <c r="AG1094" s="457"/>
      <c r="AH1094" s="458"/>
    </row>
    <row r="1095" spans="1:34" s="72" customFormat="1" ht="15" customHeight="1" x14ac:dyDescent="0.15">
      <c r="A1095" s="444"/>
      <c r="B1095" s="453"/>
      <c r="C1095" s="454"/>
      <c r="D1095" s="454"/>
      <c r="E1095" s="454"/>
      <c r="F1095" s="454"/>
      <c r="G1095" s="454"/>
      <c r="H1095" s="454"/>
      <c r="I1095" s="454"/>
      <c r="J1095" s="454"/>
      <c r="K1095" s="454"/>
      <c r="L1095" s="454"/>
      <c r="M1095" s="454"/>
      <c r="N1095" s="454"/>
      <c r="O1095" s="454"/>
      <c r="P1095" s="454"/>
      <c r="Q1095" s="454"/>
      <c r="R1095" s="454"/>
      <c r="S1095" s="454"/>
      <c r="T1095" s="454"/>
      <c r="U1095" s="454"/>
      <c r="V1095" s="454"/>
      <c r="W1095" s="454"/>
      <c r="X1095" s="454"/>
      <c r="Y1095" s="454"/>
      <c r="Z1095" s="454"/>
      <c r="AA1095" s="454"/>
      <c r="AB1095" s="454"/>
      <c r="AC1095" s="455"/>
      <c r="AD1095" s="455"/>
      <c r="AE1095" s="455"/>
      <c r="AF1095" s="455"/>
      <c r="AG1095" s="459"/>
      <c r="AH1095" s="460"/>
    </row>
    <row r="1096" spans="1:34" ht="15" customHeight="1" x14ac:dyDescent="0.15">
      <c r="A1096" s="442" t="s">
        <v>40</v>
      </c>
      <c r="B1096" s="449" t="s">
        <v>904</v>
      </c>
      <c r="C1096" s="450"/>
      <c r="D1096" s="450"/>
      <c r="E1096" s="450"/>
      <c r="F1096" s="450"/>
      <c r="G1096" s="450"/>
      <c r="H1096" s="450"/>
      <c r="I1096" s="450"/>
      <c r="J1096" s="450"/>
      <c r="K1096" s="450"/>
      <c r="L1096" s="450"/>
      <c r="M1096" s="450"/>
      <c r="N1096" s="450"/>
      <c r="O1096" s="450"/>
      <c r="P1096" s="450"/>
      <c r="Q1096" s="450"/>
      <c r="R1096" s="450"/>
      <c r="S1096" s="450"/>
      <c r="T1096" s="450"/>
      <c r="U1096" s="450"/>
      <c r="V1096" s="450"/>
      <c r="W1096" s="450"/>
      <c r="X1096" s="450"/>
      <c r="Y1096" s="450"/>
      <c r="Z1096" s="450"/>
      <c r="AA1096" s="450"/>
      <c r="AB1096" s="450"/>
      <c r="AC1096" s="451"/>
      <c r="AD1096" s="451"/>
      <c r="AE1096" s="451"/>
      <c r="AF1096" s="451"/>
      <c r="AG1096" s="457"/>
      <c r="AH1096" s="458"/>
    </row>
    <row r="1097" spans="1:34" ht="15" customHeight="1" x14ac:dyDescent="0.15">
      <c r="A1097" s="443"/>
      <c r="B1097" s="538"/>
      <c r="C1097" s="539"/>
      <c r="D1097" s="539"/>
      <c r="E1097" s="539"/>
      <c r="F1097" s="539"/>
      <c r="G1097" s="539"/>
      <c r="H1097" s="539"/>
      <c r="I1097" s="539"/>
      <c r="J1097" s="539"/>
      <c r="K1097" s="539"/>
      <c r="L1097" s="539"/>
      <c r="M1097" s="539"/>
      <c r="N1097" s="539"/>
      <c r="O1097" s="539"/>
      <c r="P1097" s="539"/>
      <c r="Q1097" s="539"/>
      <c r="R1097" s="539"/>
      <c r="S1097" s="539"/>
      <c r="T1097" s="539"/>
      <c r="U1097" s="539"/>
      <c r="V1097" s="539"/>
      <c r="W1097" s="539"/>
      <c r="X1097" s="539"/>
      <c r="Y1097" s="539"/>
      <c r="Z1097" s="539"/>
      <c r="AA1097" s="539"/>
      <c r="AB1097" s="539"/>
      <c r="AC1097" s="540"/>
      <c r="AD1097" s="540"/>
      <c r="AE1097" s="540"/>
      <c r="AF1097" s="540"/>
      <c r="AG1097" s="544"/>
      <c r="AH1097" s="543"/>
    </row>
    <row r="1098" spans="1:34" ht="15" customHeight="1" x14ac:dyDescent="0.15">
      <c r="A1098" s="442" t="s">
        <v>41</v>
      </c>
      <c r="B1098" s="449" t="s">
        <v>903</v>
      </c>
      <c r="C1098" s="450"/>
      <c r="D1098" s="450"/>
      <c r="E1098" s="450"/>
      <c r="F1098" s="450"/>
      <c r="G1098" s="450"/>
      <c r="H1098" s="450"/>
      <c r="I1098" s="450"/>
      <c r="J1098" s="450"/>
      <c r="K1098" s="450"/>
      <c r="L1098" s="450"/>
      <c r="M1098" s="450"/>
      <c r="N1098" s="450"/>
      <c r="O1098" s="450"/>
      <c r="P1098" s="450"/>
      <c r="Q1098" s="450"/>
      <c r="R1098" s="450"/>
      <c r="S1098" s="450"/>
      <c r="T1098" s="450"/>
      <c r="U1098" s="450"/>
      <c r="V1098" s="450"/>
      <c r="W1098" s="450"/>
      <c r="X1098" s="450"/>
      <c r="Y1098" s="450"/>
      <c r="Z1098" s="450"/>
      <c r="AA1098" s="450"/>
      <c r="AB1098" s="450"/>
      <c r="AC1098" s="451"/>
      <c r="AD1098" s="451"/>
      <c r="AE1098" s="451"/>
      <c r="AF1098" s="451"/>
      <c r="AG1098" s="457"/>
      <c r="AH1098" s="458"/>
    </row>
    <row r="1099" spans="1:34" ht="15" customHeight="1" x14ac:dyDescent="0.15">
      <c r="A1099" s="443"/>
      <c r="B1099" s="538"/>
      <c r="C1099" s="539"/>
      <c r="D1099" s="539"/>
      <c r="E1099" s="539"/>
      <c r="F1099" s="539"/>
      <c r="G1099" s="539"/>
      <c r="H1099" s="539"/>
      <c r="I1099" s="539"/>
      <c r="J1099" s="539"/>
      <c r="K1099" s="539"/>
      <c r="L1099" s="539"/>
      <c r="M1099" s="539"/>
      <c r="N1099" s="539"/>
      <c r="O1099" s="539"/>
      <c r="P1099" s="539"/>
      <c r="Q1099" s="539"/>
      <c r="R1099" s="539"/>
      <c r="S1099" s="539"/>
      <c r="T1099" s="539"/>
      <c r="U1099" s="539"/>
      <c r="V1099" s="539"/>
      <c r="W1099" s="539"/>
      <c r="X1099" s="539"/>
      <c r="Y1099" s="539"/>
      <c r="Z1099" s="539"/>
      <c r="AA1099" s="539"/>
      <c r="AB1099" s="539"/>
      <c r="AC1099" s="540"/>
      <c r="AD1099" s="540"/>
      <c r="AE1099" s="540"/>
      <c r="AF1099" s="540"/>
      <c r="AG1099" s="544"/>
      <c r="AH1099" s="543"/>
    </row>
    <row r="1100" spans="1:34" ht="15" customHeight="1" x14ac:dyDescent="0.15">
      <c r="A1100" s="442" t="s">
        <v>42</v>
      </c>
      <c r="B1100" s="449" t="s">
        <v>902</v>
      </c>
      <c r="C1100" s="450"/>
      <c r="D1100" s="450"/>
      <c r="E1100" s="450"/>
      <c r="F1100" s="450"/>
      <c r="G1100" s="450"/>
      <c r="H1100" s="450"/>
      <c r="I1100" s="450"/>
      <c r="J1100" s="450"/>
      <c r="K1100" s="450"/>
      <c r="L1100" s="450"/>
      <c r="M1100" s="450"/>
      <c r="N1100" s="450"/>
      <c r="O1100" s="450"/>
      <c r="P1100" s="450"/>
      <c r="Q1100" s="450"/>
      <c r="R1100" s="450"/>
      <c r="S1100" s="450"/>
      <c r="T1100" s="450"/>
      <c r="U1100" s="450"/>
      <c r="V1100" s="450"/>
      <c r="W1100" s="450"/>
      <c r="X1100" s="450"/>
      <c r="Y1100" s="450"/>
      <c r="Z1100" s="450"/>
      <c r="AA1100" s="450"/>
      <c r="AB1100" s="450"/>
      <c r="AC1100" s="451"/>
      <c r="AD1100" s="451"/>
      <c r="AE1100" s="451"/>
      <c r="AF1100" s="451"/>
      <c r="AG1100" s="457"/>
      <c r="AH1100" s="458"/>
    </row>
    <row r="1101" spans="1:34" s="72" customFormat="1" ht="15" customHeight="1" x14ac:dyDescent="0.15">
      <c r="A1101" s="443"/>
      <c r="B1101" s="538"/>
      <c r="C1101" s="539"/>
      <c r="D1101" s="539"/>
      <c r="E1101" s="539"/>
      <c r="F1101" s="539"/>
      <c r="G1101" s="539"/>
      <c r="H1101" s="539"/>
      <c r="I1101" s="539"/>
      <c r="J1101" s="539"/>
      <c r="K1101" s="539"/>
      <c r="L1101" s="539"/>
      <c r="M1101" s="539"/>
      <c r="N1101" s="539"/>
      <c r="O1101" s="539"/>
      <c r="P1101" s="539"/>
      <c r="Q1101" s="539"/>
      <c r="R1101" s="539"/>
      <c r="S1101" s="539"/>
      <c r="T1101" s="539"/>
      <c r="U1101" s="539"/>
      <c r="V1101" s="539"/>
      <c r="W1101" s="539"/>
      <c r="X1101" s="539"/>
      <c r="Y1101" s="539"/>
      <c r="Z1101" s="539"/>
      <c r="AA1101" s="539"/>
      <c r="AB1101" s="539"/>
      <c r="AC1101" s="540"/>
      <c r="AD1101" s="540"/>
      <c r="AE1101" s="540"/>
      <c r="AF1101" s="540"/>
      <c r="AG1101" s="544"/>
      <c r="AH1101" s="543"/>
    </row>
    <row r="1102" spans="1:34" ht="15" customHeight="1" x14ac:dyDescent="0.15">
      <c r="A1102" s="442" t="s">
        <v>43</v>
      </c>
      <c r="B1102" s="449" t="s">
        <v>180</v>
      </c>
      <c r="C1102" s="450"/>
      <c r="D1102" s="450"/>
      <c r="E1102" s="450"/>
      <c r="F1102" s="450"/>
      <c r="G1102" s="450"/>
      <c r="H1102" s="450"/>
      <c r="I1102" s="450"/>
      <c r="J1102" s="450"/>
      <c r="K1102" s="450"/>
      <c r="L1102" s="450"/>
      <c r="M1102" s="450"/>
      <c r="N1102" s="450"/>
      <c r="O1102" s="450"/>
      <c r="P1102" s="450"/>
      <c r="Q1102" s="450"/>
      <c r="R1102" s="450"/>
      <c r="S1102" s="450"/>
      <c r="T1102" s="450"/>
      <c r="U1102" s="450"/>
      <c r="V1102" s="450"/>
      <c r="W1102" s="450"/>
      <c r="X1102" s="450"/>
      <c r="Y1102" s="450"/>
      <c r="Z1102" s="450"/>
      <c r="AA1102" s="450"/>
      <c r="AB1102" s="450"/>
      <c r="AC1102" s="451"/>
      <c r="AD1102" s="451"/>
      <c r="AE1102" s="451"/>
      <c r="AF1102" s="451"/>
      <c r="AG1102" s="457"/>
      <c r="AH1102" s="458"/>
    </row>
    <row r="1103" spans="1:34" ht="15" customHeight="1" x14ac:dyDescent="0.15">
      <c r="A1103" s="444"/>
      <c r="B1103" s="453"/>
      <c r="C1103" s="454"/>
      <c r="D1103" s="454"/>
      <c r="E1103" s="454"/>
      <c r="F1103" s="454"/>
      <c r="G1103" s="454"/>
      <c r="H1103" s="454"/>
      <c r="I1103" s="454"/>
      <c r="J1103" s="454"/>
      <c r="K1103" s="454"/>
      <c r="L1103" s="454"/>
      <c r="M1103" s="454"/>
      <c r="N1103" s="454"/>
      <c r="O1103" s="454"/>
      <c r="P1103" s="454"/>
      <c r="Q1103" s="454"/>
      <c r="R1103" s="454"/>
      <c r="S1103" s="454"/>
      <c r="T1103" s="454"/>
      <c r="U1103" s="454"/>
      <c r="V1103" s="454"/>
      <c r="W1103" s="454"/>
      <c r="X1103" s="454"/>
      <c r="Y1103" s="454"/>
      <c r="Z1103" s="454"/>
      <c r="AA1103" s="454"/>
      <c r="AB1103" s="454"/>
      <c r="AC1103" s="455"/>
      <c r="AD1103" s="455"/>
      <c r="AE1103" s="455"/>
      <c r="AF1103" s="455"/>
      <c r="AG1103" s="459"/>
      <c r="AH1103" s="460"/>
    </row>
    <row r="1104" spans="1:34" s="72" customFormat="1" ht="15" customHeight="1" x14ac:dyDescent="0.15">
      <c r="A1104" s="18"/>
      <c r="B1104" s="3"/>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row>
    <row r="1105" spans="1:34" s="72" customFormat="1" ht="15" customHeight="1" x14ac:dyDescent="0.15">
      <c r="A1105" s="120" t="s">
        <v>1144</v>
      </c>
      <c r="B1105" s="3"/>
      <c r="C1105" s="3"/>
      <c r="D1105" s="3"/>
      <c r="E1105" s="3"/>
      <c r="F1105" s="3"/>
      <c r="G1105" s="3"/>
      <c r="H1105" s="3"/>
      <c r="I1105" s="3"/>
      <c r="J1105" s="3"/>
      <c r="K1105" s="3"/>
      <c r="L1105" s="3"/>
      <c r="M1105" s="3"/>
      <c r="N1105" s="3"/>
      <c r="O1105" s="3"/>
      <c r="P1105" s="3"/>
      <c r="Q1105" s="3"/>
      <c r="R1105" s="3"/>
      <c r="S1105" s="3"/>
      <c r="T1105" s="3"/>
      <c r="U1105" s="3"/>
      <c r="V1105" s="3"/>
      <c r="W1105" s="3"/>
      <c r="X1105" s="3"/>
      <c r="Y1105" s="3"/>
      <c r="Z1105" s="3"/>
      <c r="AA1105" s="3"/>
      <c r="AB1105" s="3"/>
      <c r="AC1105" s="3"/>
      <c r="AD1105" s="3"/>
      <c r="AE1105" s="3"/>
      <c r="AF1105" s="3"/>
      <c r="AG1105" s="3"/>
      <c r="AH1105" s="3"/>
    </row>
    <row r="1106" spans="1:34" s="18" customFormat="1" ht="15" customHeight="1" x14ac:dyDescent="0.15">
      <c r="A1106" s="1" t="s">
        <v>866</v>
      </c>
      <c r="AH1106" s="121"/>
    </row>
    <row r="1107" spans="1:34" ht="15" customHeight="1" x14ac:dyDescent="0.15">
      <c r="A1107" s="653" t="s">
        <v>33</v>
      </c>
      <c r="B1107" s="654" t="s">
        <v>867</v>
      </c>
      <c r="C1107" s="654"/>
      <c r="D1107" s="654"/>
      <c r="E1107" s="654"/>
      <c r="F1107" s="654"/>
      <c r="G1107" s="654"/>
      <c r="H1107" s="654"/>
      <c r="I1107" s="654"/>
      <c r="J1107" s="654"/>
      <c r="K1107" s="654"/>
      <c r="L1107" s="654"/>
      <c r="M1107" s="654"/>
      <c r="N1107" s="654"/>
      <c r="O1107" s="654"/>
      <c r="P1107" s="654"/>
      <c r="Q1107" s="654"/>
      <c r="R1107" s="654"/>
      <c r="S1107" s="654"/>
      <c r="T1107" s="654"/>
      <c r="U1107" s="654"/>
      <c r="V1107" s="654"/>
      <c r="W1107" s="654"/>
      <c r="X1107" s="654"/>
      <c r="Y1107" s="654"/>
      <c r="Z1107" s="654"/>
      <c r="AA1107" s="654"/>
      <c r="AB1107" s="654"/>
      <c r="AC1107" s="655"/>
      <c r="AD1107" s="655"/>
      <c r="AE1107" s="655"/>
      <c r="AF1107" s="655"/>
      <c r="AG1107" s="656"/>
      <c r="AH1107" s="657"/>
    </row>
    <row r="1108" spans="1:34" ht="15" customHeight="1" x14ac:dyDescent="0.15">
      <c r="A1108" s="653"/>
      <c r="B1108" s="654"/>
      <c r="C1108" s="654"/>
      <c r="D1108" s="654"/>
      <c r="E1108" s="654"/>
      <c r="F1108" s="654"/>
      <c r="G1108" s="654"/>
      <c r="H1108" s="654"/>
      <c r="I1108" s="654"/>
      <c r="J1108" s="654"/>
      <c r="K1108" s="654"/>
      <c r="L1108" s="654"/>
      <c r="M1108" s="654"/>
      <c r="N1108" s="654"/>
      <c r="O1108" s="654"/>
      <c r="P1108" s="654"/>
      <c r="Q1108" s="654"/>
      <c r="R1108" s="654"/>
      <c r="S1108" s="654"/>
      <c r="T1108" s="654"/>
      <c r="U1108" s="654"/>
      <c r="V1108" s="654"/>
      <c r="W1108" s="654"/>
      <c r="X1108" s="654"/>
      <c r="Y1108" s="654"/>
      <c r="Z1108" s="654"/>
      <c r="AA1108" s="654"/>
      <c r="AB1108" s="654"/>
      <c r="AC1108" s="655"/>
      <c r="AD1108" s="655"/>
      <c r="AE1108" s="655"/>
      <c r="AF1108" s="655"/>
      <c r="AG1108" s="656"/>
      <c r="AH1108" s="657"/>
    </row>
    <row r="1109" spans="1:34" ht="15" customHeight="1" x14ac:dyDescent="0.15">
      <c r="A1109" s="653"/>
      <c r="B1109" s="654"/>
      <c r="C1109" s="654"/>
      <c r="D1109" s="654"/>
      <c r="E1109" s="654"/>
      <c r="F1109" s="654"/>
      <c r="G1109" s="654"/>
      <c r="H1109" s="654"/>
      <c r="I1109" s="654"/>
      <c r="J1109" s="654"/>
      <c r="K1109" s="654"/>
      <c r="L1109" s="654"/>
      <c r="M1109" s="654"/>
      <c r="N1109" s="654"/>
      <c r="O1109" s="654"/>
      <c r="P1109" s="654"/>
      <c r="Q1109" s="654"/>
      <c r="R1109" s="654"/>
      <c r="S1109" s="654"/>
      <c r="T1109" s="654"/>
      <c r="U1109" s="654"/>
      <c r="V1109" s="654"/>
      <c r="W1109" s="654"/>
      <c r="X1109" s="654"/>
      <c r="Y1109" s="654"/>
      <c r="Z1109" s="654"/>
      <c r="AA1109" s="654"/>
      <c r="AB1109" s="654"/>
      <c r="AC1109" s="655"/>
      <c r="AD1109" s="655"/>
      <c r="AE1109" s="655"/>
      <c r="AF1109" s="655"/>
      <c r="AG1109" s="656"/>
      <c r="AH1109" s="657"/>
    </row>
    <row r="1110" spans="1:34" ht="15" customHeight="1" x14ac:dyDescent="0.15">
      <c r="A1110" s="653"/>
      <c r="B1110" s="654"/>
      <c r="C1110" s="654"/>
      <c r="D1110" s="654"/>
      <c r="E1110" s="654"/>
      <c r="F1110" s="654"/>
      <c r="G1110" s="654"/>
      <c r="H1110" s="654"/>
      <c r="I1110" s="654"/>
      <c r="J1110" s="654"/>
      <c r="K1110" s="654"/>
      <c r="L1110" s="654"/>
      <c r="M1110" s="654"/>
      <c r="N1110" s="654"/>
      <c r="O1110" s="654"/>
      <c r="P1110" s="654"/>
      <c r="Q1110" s="654"/>
      <c r="R1110" s="654"/>
      <c r="S1110" s="654"/>
      <c r="T1110" s="654"/>
      <c r="U1110" s="654"/>
      <c r="V1110" s="654"/>
      <c r="W1110" s="654"/>
      <c r="X1110" s="654"/>
      <c r="Y1110" s="654"/>
      <c r="Z1110" s="654"/>
      <c r="AA1110" s="654"/>
      <c r="AB1110" s="654"/>
      <c r="AC1110" s="655"/>
      <c r="AD1110" s="655"/>
      <c r="AE1110" s="655"/>
      <c r="AF1110" s="655"/>
      <c r="AG1110" s="656"/>
      <c r="AH1110" s="657"/>
    </row>
    <row r="1111" spans="1:34" ht="15" customHeight="1" x14ac:dyDescent="0.15">
      <c r="A1111" s="653"/>
      <c r="B1111" s="654"/>
      <c r="C1111" s="654"/>
      <c r="D1111" s="654"/>
      <c r="E1111" s="654"/>
      <c r="F1111" s="654"/>
      <c r="G1111" s="654"/>
      <c r="H1111" s="654"/>
      <c r="I1111" s="654"/>
      <c r="J1111" s="654"/>
      <c r="K1111" s="654"/>
      <c r="L1111" s="654"/>
      <c r="M1111" s="654"/>
      <c r="N1111" s="654"/>
      <c r="O1111" s="654"/>
      <c r="P1111" s="654"/>
      <c r="Q1111" s="654"/>
      <c r="R1111" s="654"/>
      <c r="S1111" s="654"/>
      <c r="T1111" s="654"/>
      <c r="U1111" s="654"/>
      <c r="V1111" s="654"/>
      <c r="W1111" s="654"/>
      <c r="X1111" s="654"/>
      <c r="Y1111" s="654"/>
      <c r="Z1111" s="654"/>
      <c r="AA1111" s="654"/>
      <c r="AB1111" s="654"/>
      <c r="AC1111" s="655"/>
      <c r="AD1111" s="655"/>
      <c r="AE1111" s="655"/>
      <c r="AF1111" s="655"/>
      <c r="AG1111" s="656"/>
      <c r="AH1111" s="657"/>
    </row>
    <row r="1112" spans="1:34" ht="15" customHeight="1" x14ac:dyDescent="0.15">
      <c r="A1112" s="653"/>
      <c r="B1112" s="654"/>
      <c r="C1112" s="654"/>
      <c r="D1112" s="654"/>
      <c r="E1112" s="654"/>
      <c r="F1112" s="654"/>
      <c r="G1112" s="654"/>
      <c r="H1112" s="654"/>
      <c r="I1112" s="654"/>
      <c r="J1112" s="654"/>
      <c r="K1112" s="654"/>
      <c r="L1112" s="654"/>
      <c r="M1112" s="654"/>
      <c r="N1112" s="654"/>
      <c r="O1112" s="654"/>
      <c r="P1112" s="654"/>
      <c r="Q1112" s="654"/>
      <c r="R1112" s="654"/>
      <c r="S1112" s="654"/>
      <c r="T1112" s="654"/>
      <c r="U1112" s="654"/>
      <c r="V1112" s="654"/>
      <c r="W1112" s="654"/>
      <c r="X1112" s="654"/>
      <c r="Y1112" s="654"/>
      <c r="Z1112" s="654"/>
      <c r="AA1112" s="654"/>
      <c r="AB1112" s="654"/>
      <c r="AC1112" s="655"/>
      <c r="AD1112" s="655"/>
      <c r="AE1112" s="655"/>
      <c r="AF1112" s="655"/>
      <c r="AG1112" s="657"/>
      <c r="AH1112" s="657"/>
    </row>
    <row r="1113" spans="1:34" ht="15" customHeight="1" x14ac:dyDescent="0.15">
      <c r="A1113" s="97"/>
      <c r="B1113" s="12"/>
      <c r="C1113" s="12"/>
      <c r="D1113" s="12"/>
      <c r="E1113" s="12"/>
      <c r="F1113" s="12"/>
      <c r="G1113" s="12"/>
      <c r="H1113" s="12"/>
      <c r="I1113" s="12"/>
      <c r="J1113" s="12"/>
      <c r="K1113" s="12"/>
      <c r="L1113" s="12"/>
      <c r="M1113" s="12"/>
      <c r="N1113" s="12"/>
      <c r="O1113" s="12"/>
      <c r="P1113" s="12"/>
      <c r="Q1113" s="12"/>
      <c r="R1113" s="12"/>
      <c r="S1113" s="12"/>
      <c r="T1113" s="12"/>
      <c r="U1113" s="12"/>
      <c r="V1113" s="12"/>
      <c r="W1113" s="12"/>
      <c r="X1113" s="12"/>
      <c r="Y1113" s="12"/>
      <c r="Z1113" s="12"/>
      <c r="AA1113" s="12"/>
      <c r="AB1113" s="12"/>
      <c r="AC1113" s="13"/>
      <c r="AD1113" s="13"/>
      <c r="AE1113" s="13"/>
      <c r="AF1113" s="13"/>
      <c r="AG1113" s="90"/>
      <c r="AH1113" s="90"/>
    </row>
    <row r="1114" spans="1:34" s="18" customFormat="1" ht="15" customHeight="1" x14ac:dyDescent="0.15">
      <c r="A1114" s="1" t="s">
        <v>359</v>
      </c>
      <c r="B1114" s="40"/>
      <c r="C1114" s="40"/>
      <c r="D1114" s="40"/>
      <c r="E1114" s="40"/>
      <c r="F1114" s="40"/>
      <c r="G1114" s="40"/>
      <c r="H1114" s="40"/>
      <c r="I1114" s="40"/>
      <c r="J1114" s="40"/>
      <c r="K1114" s="40"/>
      <c r="L1114" s="40"/>
      <c r="M1114" s="40"/>
      <c r="N1114" s="40"/>
      <c r="O1114" s="40"/>
      <c r="P1114" s="40"/>
      <c r="Q1114" s="40"/>
      <c r="R1114" s="40"/>
      <c r="S1114" s="40"/>
      <c r="T1114" s="40"/>
      <c r="U1114" s="40"/>
      <c r="V1114" s="40"/>
      <c r="W1114" s="40"/>
      <c r="X1114" s="40"/>
      <c r="Y1114" s="40"/>
      <c r="Z1114" s="40"/>
      <c r="AA1114" s="40"/>
      <c r="AB1114" s="40"/>
      <c r="AC1114" s="40"/>
      <c r="AD1114" s="40"/>
      <c r="AE1114" s="40"/>
      <c r="AF1114" s="40"/>
      <c r="AG1114" s="40"/>
      <c r="AH1114" s="40"/>
    </row>
    <row r="1115" spans="1:34" s="18" customFormat="1" ht="15" customHeight="1" x14ac:dyDescent="0.15">
      <c r="A1115" s="1" t="s">
        <v>337</v>
      </c>
      <c r="AH1115" s="121"/>
    </row>
    <row r="1116" spans="1:34" ht="15" customHeight="1" x14ac:dyDescent="0.15">
      <c r="A1116" s="442" t="s">
        <v>33</v>
      </c>
      <c r="B1116" s="449" t="s">
        <v>338</v>
      </c>
      <c r="C1116" s="450"/>
      <c r="D1116" s="450"/>
      <c r="E1116" s="450"/>
      <c r="F1116" s="450"/>
      <c r="G1116" s="450"/>
      <c r="H1116" s="450"/>
      <c r="I1116" s="450"/>
      <c r="J1116" s="450"/>
      <c r="K1116" s="450"/>
      <c r="L1116" s="450"/>
      <c r="M1116" s="450"/>
      <c r="N1116" s="450"/>
      <c r="O1116" s="450"/>
      <c r="P1116" s="450"/>
      <c r="Q1116" s="450"/>
      <c r="R1116" s="450"/>
      <c r="S1116" s="450"/>
      <c r="T1116" s="450"/>
      <c r="U1116" s="450"/>
      <c r="V1116" s="450"/>
      <c r="W1116" s="450"/>
      <c r="X1116" s="450"/>
      <c r="Y1116" s="450"/>
      <c r="Z1116" s="450"/>
      <c r="AA1116" s="450"/>
      <c r="AB1116" s="450"/>
      <c r="AC1116" s="451"/>
      <c r="AD1116" s="451"/>
      <c r="AE1116" s="451"/>
      <c r="AF1116" s="451"/>
      <c r="AG1116" s="457"/>
      <c r="AH1116" s="458"/>
    </row>
    <row r="1117" spans="1:34" ht="15" customHeight="1" x14ac:dyDescent="0.15">
      <c r="A1117" s="444"/>
      <c r="B1117" s="538"/>
      <c r="C1117" s="539"/>
      <c r="D1117" s="539"/>
      <c r="E1117" s="539"/>
      <c r="F1117" s="539"/>
      <c r="G1117" s="539"/>
      <c r="H1117" s="539"/>
      <c r="I1117" s="539"/>
      <c r="J1117" s="539"/>
      <c r="K1117" s="539"/>
      <c r="L1117" s="539"/>
      <c r="M1117" s="539"/>
      <c r="N1117" s="539"/>
      <c r="O1117" s="539"/>
      <c r="P1117" s="539"/>
      <c r="Q1117" s="539"/>
      <c r="R1117" s="539"/>
      <c r="S1117" s="539"/>
      <c r="T1117" s="539"/>
      <c r="U1117" s="539"/>
      <c r="V1117" s="539"/>
      <c r="W1117" s="539"/>
      <c r="X1117" s="539"/>
      <c r="Y1117" s="539"/>
      <c r="Z1117" s="539"/>
      <c r="AA1117" s="539"/>
      <c r="AB1117" s="539"/>
      <c r="AC1117" s="540"/>
      <c r="AD1117" s="540"/>
      <c r="AE1117" s="540"/>
      <c r="AF1117" s="540"/>
      <c r="AG1117" s="459"/>
      <c r="AH1117" s="460"/>
    </row>
    <row r="1118" spans="1:34" ht="15" customHeight="1" x14ac:dyDescent="0.15">
      <c r="A1118" s="442" t="s">
        <v>34</v>
      </c>
      <c r="B1118" s="449" t="s">
        <v>0</v>
      </c>
      <c r="C1118" s="450"/>
      <c r="D1118" s="450"/>
      <c r="E1118" s="450"/>
      <c r="F1118" s="450"/>
      <c r="G1118" s="450"/>
      <c r="H1118" s="450"/>
      <c r="I1118" s="450"/>
      <c r="J1118" s="450"/>
      <c r="K1118" s="450"/>
      <c r="L1118" s="450"/>
      <c r="M1118" s="450"/>
      <c r="N1118" s="450"/>
      <c r="O1118" s="450"/>
      <c r="P1118" s="450"/>
      <c r="Q1118" s="450"/>
      <c r="R1118" s="450"/>
      <c r="S1118" s="450"/>
      <c r="T1118" s="450"/>
      <c r="U1118" s="450"/>
      <c r="V1118" s="450"/>
      <c r="W1118" s="450"/>
      <c r="X1118" s="450"/>
      <c r="Y1118" s="450"/>
      <c r="Z1118" s="450"/>
      <c r="AA1118" s="450"/>
      <c r="AB1118" s="450"/>
      <c r="AC1118" s="451"/>
      <c r="AD1118" s="451"/>
      <c r="AE1118" s="451"/>
      <c r="AF1118" s="451"/>
      <c r="AG1118" s="457"/>
      <c r="AH1118" s="458"/>
    </row>
    <row r="1119" spans="1:34" ht="15" customHeight="1" x14ac:dyDescent="0.15">
      <c r="A1119" s="444"/>
      <c r="B1119" s="453"/>
      <c r="C1119" s="454"/>
      <c r="D1119" s="454"/>
      <c r="E1119" s="454"/>
      <c r="F1119" s="454"/>
      <c r="G1119" s="454"/>
      <c r="H1119" s="454"/>
      <c r="I1119" s="454"/>
      <c r="J1119" s="454"/>
      <c r="K1119" s="454"/>
      <c r="L1119" s="454"/>
      <c r="M1119" s="454"/>
      <c r="N1119" s="454"/>
      <c r="O1119" s="454"/>
      <c r="P1119" s="454"/>
      <c r="Q1119" s="454"/>
      <c r="R1119" s="454"/>
      <c r="S1119" s="454"/>
      <c r="T1119" s="454"/>
      <c r="U1119" s="454"/>
      <c r="V1119" s="454"/>
      <c r="W1119" s="454"/>
      <c r="X1119" s="454"/>
      <c r="Y1119" s="454"/>
      <c r="Z1119" s="454"/>
      <c r="AA1119" s="454"/>
      <c r="AB1119" s="454"/>
      <c r="AC1119" s="455"/>
      <c r="AD1119" s="455"/>
      <c r="AE1119" s="455"/>
      <c r="AF1119" s="455"/>
      <c r="AG1119" s="459"/>
      <c r="AH1119" s="460"/>
    </row>
    <row r="1120" spans="1:34" ht="15" customHeight="1" x14ac:dyDescent="0.15">
      <c r="A1120" s="442" t="s">
        <v>35</v>
      </c>
      <c r="B1120" s="449" t="s">
        <v>10</v>
      </c>
      <c r="C1120" s="450"/>
      <c r="D1120" s="450"/>
      <c r="E1120" s="450"/>
      <c r="F1120" s="450"/>
      <c r="G1120" s="450"/>
      <c r="H1120" s="450"/>
      <c r="I1120" s="450"/>
      <c r="J1120" s="450"/>
      <c r="K1120" s="450"/>
      <c r="L1120" s="450"/>
      <c r="M1120" s="450"/>
      <c r="N1120" s="450"/>
      <c r="O1120" s="450"/>
      <c r="P1120" s="450"/>
      <c r="Q1120" s="450"/>
      <c r="R1120" s="450"/>
      <c r="S1120" s="450"/>
      <c r="T1120" s="450"/>
      <c r="U1120" s="450"/>
      <c r="V1120" s="450"/>
      <c r="W1120" s="450"/>
      <c r="X1120" s="450"/>
      <c r="Y1120" s="450"/>
      <c r="Z1120" s="450"/>
      <c r="AA1120" s="450"/>
      <c r="AB1120" s="450"/>
      <c r="AC1120" s="451"/>
      <c r="AD1120" s="451"/>
      <c r="AE1120" s="451"/>
      <c r="AF1120" s="451"/>
      <c r="AG1120" s="457"/>
      <c r="AH1120" s="458"/>
    </row>
    <row r="1121" spans="1:34" ht="15" customHeight="1" x14ac:dyDescent="0.15">
      <c r="A1121" s="444"/>
      <c r="B1121" s="453"/>
      <c r="C1121" s="454"/>
      <c r="D1121" s="454"/>
      <c r="E1121" s="454"/>
      <c r="F1121" s="454"/>
      <c r="G1121" s="454"/>
      <c r="H1121" s="454"/>
      <c r="I1121" s="454"/>
      <c r="J1121" s="454"/>
      <c r="K1121" s="454"/>
      <c r="L1121" s="454"/>
      <c r="M1121" s="454"/>
      <c r="N1121" s="454"/>
      <c r="O1121" s="454"/>
      <c r="P1121" s="454"/>
      <c r="Q1121" s="454"/>
      <c r="R1121" s="454"/>
      <c r="S1121" s="454"/>
      <c r="T1121" s="454"/>
      <c r="U1121" s="454"/>
      <c r="V1121" s="454"/>
      <c r="W1121" s="454"/>
      <c r="X1121" s="454"/>
      <c r="Y1121" s="454"/>
      <c r="Z1121" s="454"/>
      <c r="AA1121" s="454"/>
      <c r="AB1121" s="454"/>
      <c r="AC1121" s="455"/>
      <c r="AD1121" s="455"/>
      <c r="AE1121" s="455"/>
      <c r="AF1121" s="455"/>
      <c r="AG1121" s="459"/>
      <c r="AH1121" s="460"/>
    </row>
    <row r="1122" spans="1:34" ht="15" customHeight="1" x14ac:dyDescent="0.15">
      <c r="A1122" s="442" t="s">
        <v>36</v>
      </c>
      <c r="B1122" s="449" t="s">
        <v>339</v>
      </c>
      <c r="C1122" s="450"/>
      <c r="D1122" s="450"/>
      <c r="E1122" s="450"/>
      <c r="F1122" s="450"/>
      <c r="G1122" s="450"/>
      <c r="H1122" s="450"/>
      <c r="I1122" s="450"/>
      <c r="J1122" s="450"/>
      <c r="K1122" s="450"/>
      <c r="L1122" s="450"/>
      <c r="M1122" s="450"/>
      <c r="N1122" s="450"/>
      <c r="O1122" s="450"/>
      <c r="P1122" s="450"/>
      <c r="Q1122" s="450"/>
      <c r="R1122" s="450"/>
      <c r="S1122" s="450"/>
      <c r="T1122" s="450"/>
      <c r="U1122" s="450"/>
      <c r="V1122" s="450"/>
      <c r="W1122" s="450"/>
      <c r="X1122" s="450"/>
      <c r="Y1122" s="450"/>
      <c r="Z1122" s="450"/>
      <c r="AA1122" s="450"/>
      <c r="AB1122" s="450"/>
      <c r="AC1122" s="451"/>
      <c r="AD1122" s="451"/>
      <c r="AE1122" s="451"/>
      <c r="AF1122" s="451"/>
      <c r="AG1122" s="457"/>
      <c r="AH1122" s="458"/>
    </row>
    <row r="1123" spans="1:34" ht="15" customHeight="1" x14ac:dyDescent="0.15">
      <c r="A1123" s="443"/>
      <c r="B1123" s="538"/>
      <c r="C1123" s="539"/>
      <c r="D1123" s="539"/>
      <c r="E1123" s="539"/>
      <c r="F1123" s="539"/>
      <c r="G1123" s="539"/>
      <c r="H1123" s="539"/>
      <c r="I1123" s="539"/>
      <c r="J1123" s="539"/>
      <c r="K1123" s="539"/>
      <c r="L1123" s="539"/>
      <c r="M1123" s="539"/>
      <c r="N1123" s="539"/>
      <c r="O1123" s="539"/>
      <c r="P1123" s="539"/>
      <c r="Q1123" s="539"/>
      <c r="R1123" s="539"/>
      <c r="S1123" s="539"/>
      <c r="T1123" s="539"/>
      <c r="U1123" s="539"/>
      <c r="V1123" s="539"/>
      <c r="W1123" s="539"/>
      <c r="X1123" s="539"/>
      <c r="Y1123" s="539"/>
      <c r="Z1123" s="539"/>
      <c r="AA1123" s="539"/>
      <c r="AB1123" s="539"/>
      <c r="AC1123" s="540"/>
      <c r="AD1123" s="540"/>
      <c r="AE1123" s="540"/>
      <c r="AF1123" s="540"/>
      <c r="AG1123" s="542"/>
      <c r="AH1123" s="543"/>
    </row>
    <row r="1124" spans="1:34" ht="15" customHeight="1" x14ac:dyDescent="0.15">
      <c r="A1124" s="443"/>
      <c r="B1124" s="538"/>
      <c r="C1124" s="539"/>
      <c r="D1124" s="539"/>
      <c r="E1124" s="539"/>
      <c r="F1124" s="539"/>
      <c r="G1124" s="539"/>
      <c r="H1124" s="539"/>
      <c r="I1124" s="539"/>
      <c r="J1124" s="539"/>
      <c r="K1124" s="539"/>
      <c r="L1124" s="539"/>
      <c r="M1124" s="539"/>
      <c r="N1124" s="539"/>
      <c r="O1124" s="539"/>
      <c r="P1124" s="539"/>
      <c r="Q1124" s="539"/>
      <c r="R1124" s="539"/>
      <c r="S1124" s="539"/>
      <c r="T1124" s="539"/>
      <c r="U1124" s="539"/>
      <c r="V1124" s="539"/>
      <c r="W1124" s="539"/>
      <c r="X1124" s="539"/>
      <c r="Y1124" s="539"/>
      <c r="Z1124" s="539"/>
      <c r="AA1124" s="539"/>
      <c r="AB1124" s="539"/>
      <c r="AC1124" s="540"/>
      <c r="AD1124" s="540"/>
      <c r="AE1124" s="540"/>
      <c r="AF1124" s="540"/>
      <c r="AG1124" s="542"/>
      <c r="AH1124" s="543"/>
    </row>
    <row r="1125" spans="1:34" ht="15" customHeight="1" x14ac:dyDescent="0.15">
      <c r="A1125" s="444"/>
      <c r="B1125" s="538"/>
      <c r="C1125" s="539"/>
      <c r="D1125" s="539"/>
      <c r="E1125" s="539"/>
      <c r="F1125" s="539"/>
      <c r="G1125" s="539"/>
      <c r="H1125" s="539"/>
      <c r="I1125" s="539"/>
      <c r="J1125" s="539"/>
      <c r="K1125" s="539"/>
      <c r="L1125" s="539"/>
      <c r="M1125" s="539"/>
      <c r="N1125" s="539"/>
      <c r="O1125" s="539"/>
      <c r="P1125" s="539"/>
      <c r="Q1125" s="539"/>
      <c r="R1125" s="539"/>
      <c r="S1125" s="539"/>
      <c r="T1125" s="539"/>
      <c r="U1125" s="539"/>
      <c r="V1125" s="539"/>
      <c r="W1125" s="539"/>
      <c r="X1125" s="539"/>
      <c r="Y1125" s="539"/>
      <c r="Z1125" s="539"/>
      <c r="AA1125" s="539"/>
      <c r="AB1125" s="539"/>
      <c r="AC1125" s="540"/>
      <c r="AD1125" s="540"/>
      <c r="AE1125" s="540"/>
      <c r="AF1125" s="540"/>
      <c r="AG1125" s="459"/>
      <c r="AH1125" s="460"/>
    </row>
    <row r="1126" spans="1:34" ht="15" customHeight="1" x14ac:dyDescent="0.15">
      <c r="A1126" s="442" t="s">
        <v>37</v>
      </c>
      <c r="B1126" s="449" t="s">
        <v>340</v>
      </c>
      <c r="C1126" s="450"/>
      <c r="D1126" s="450"/>
      <c r="E1126" s="450"/>
      <c r="F1126" s="450"/>
      <c r="G1126" s="450"/>
      <c r="H1126" s="450"/>
      <c r="I1126" s="450"/>
      <c r="J1126" s="450"/>
      <c r="K1126" s="450"/>
      <c r="L1126" s="450"/>
      <c r="M1126" s="450"/>
      <c r="N1126" s="450"/>
      <c r="O1126" s="450"/>
      <c r="P1126" s="450"/>
      <c r="Q1126" s="450"/>
      <c r="R1126" s="450"/>
      <c r="S1126" s="450"/>
      <c r="T1126" s="450"/>
      <c r="U1126" s="450"/>
      <c r="V1126" s="450"/>
      <c r="W1126" s="450"/>
      <c r="X1126" s="450"/>
      <c r="Y1126" s="450"/>
      <c r="Z1126" s="450"/>
      <c r="AA1126" s="450"/>
      <c r="AB1126" s="450"/>
      <c r="AC1126" s="451"/>
      <c r="AD1126" s="451"/>
      <c r="AE1126" s="451"/>
      <c r="AF1126" s="451"/>
      <c r="AG1126" s="457"/>
      <c r="AH1126" s="458"/>
    </row>
    <row r="1127" spans="1:34" ht="15" customHeight="1" x14ac:dyDescent="0.15">
      <c r="A1127" s="443"/>
      <c r="B1127" s="538"/>
      <c r="C1127" s="539"/>
      <c r="D1127" s="539"/>
      <c r="E1127" s="539"/>
      <c r="F1127" s="539"/>
      <c r="G1127" s="539"/>
      <c r="H1127" s="539"/>
      <c r="I1127" s="539"/>
      <c r="J1127" s="539"/>
      <c r="K1127" s="539"/>
      <c r="L1127" s="539"/>
      <c r="M1127" s="539"/>
      <c r="N1127" s="539"/>
      <c r="O1127" s="539"/>
      <c r="P1127" s="539"/>
      <c r="Q1127" s="539"/>
      <c r="R1127" s="539"/>
      <c r="S1127" s="539"/>
      <c r="T1127" s="539"/>
      <c r="U1127" s="539"/>
      <c r="V1127" s="539"/>
      <c r="W1127" s="539"/>
      <c r="X1127" s="539"/>
      <c r="Y1127" s="539"/>
      <c r="Z1127" s="539"/>
      <c r="AA1127" s="539"/>
      <c r="AB1127" s="539"/>
      <c r="AC1127" s="540"/>
      <c r="AD1127" s="540"/>
      <c r="AE1127" s="540"/>
      <c r="AF1127" s="540"/>
      <c r="AG1127" s="542"/>
      <c r="AH1127" s="543"/>
    </row>
    <row r="1128" spans="1:34" ht="15" customHeight="1" x14ac:dyDescent="0.15">
      <c r="A1128" s="444"/>
      <c r="B1128" s="453"/>
      <c r="C1128" s="454"/>
      <c r="D1128" s="454"/>
      <c r="E1128" s="454"/>
      <c r="F1128" s="454"/>
      <c r="G1128" s="454"/>
      <c r="H1128" s="454"/>
      <c r="I1128" s="454"/>
      <c r="J1128" s="454"/>
      <c r="K1128" s="454"/>
      <c r="L1128" s="454"/>
      <c r="M1128" s="454"/>
      <c r="N1128" s="454"/>
      <c r="O1128" s="454"/>
      <c r="P1128" s="454"/>
      <c r="Q1128" s="454"/>
      <c r="R1128" s="454"/>
      <c r="S1128" s="454"/>
      <c r="T1128" s="454"/>
      <c r="U1128" s="454"/>
      <c r="V1128" s="454"/>
      <c r="W1128" s="454"/>
      <c r="X1128" s="454"/>
      <c r="Y1128" s="454"/>
      <c r="Z1128" s="454"/>
      <c r="AA1128" s="454"/>
      <c r="AB1128" s="454"/>
      <c r="AC1128" s="455"/>
      <c r="AD1128" s="455"/>
      <c r="AE1128" s="455"/>
      <c r="AF1128" s="455"/>
      <c r="AG1128" s="459"/>
      <c r="AH1128" s="460"/>
    </row>
    <row r="1129" spans="1:34" ht="15" customHeight="1" x14ac:dyDescent="0.15">
      <c r="A1129" s="442" t="s">
        <v>38</v>
      </c>
      <c r="B1129" s="449" t="s">
        <v>77</v>
      </c>
      <c r="C1129" s="450"/>
      <c r="D1129" s="450"/>
      <c r="E1129" s="450"/>
      <c r="F1129" s="450"/>
      <c r="G1129" s="450"/>
      <c r="H1129" s="450"/>
      <c r="I1129" s="450"/>
      <c r="J1129" s="450"/>
      <c r="K1129" s="450"/>
      <c r="L1129" s="450"/>
      <c r="M1129" s="450"/>
      <c r="N1129" s="450"/>
      <c r="O1129" s="450"/>
      <c r="P1129" s="450"/>
      <c r="Q1129" s="450"/>
      <c r="R1129" s="450"/>
      <c r="S1129" s="450"/>
      <c r="T1129" s="450"/>
      <c r="U1129" s="450"/>
      <c r="V1129" s="450"/>
      <c r="W1129" s="450"/>
      <c r="X1129" s="450"/>
      <c r="Y1129" s="450"/>
      <c r="Z1129" s="450"/>
      <c r="AA1129" s="450"/>
      <c r="AB1129" s="450"/>
      <c r="AC1129" s="451"/>
      <c r="AD1129" s="451"/>
      <c r="AE1129" s="451"/>
      <c r="AF1129" s="451"/>
      <c r="AG1129" s="457"/>
      <c r="AH1129" s="458"/>
    </row>
    <row r="1130" spans="1:34" ht="15" customHeight="1" x14ac:dyDescent="0.15">
      <c r="A1130" s="444"/>
      <c r="B1130" s="453"/>
      <c r="C1130" s="454"/>
      <c r="D1130" s="454"/>
      <c r="E1130" s="454"/>
      <c r="F1130" s="454"/>
      <c r="G1130" s="454"/>
      <c r="H1130" s="454"/>
      <c r="I1130" s="454"/>
      <c r="J1130" s="454"/>
      <c r="K1130" s="454"/>
      <c r="L1130" s="454"/>
      <c r="M1130" s="454"/>
      <c r="N1130" s="454"/>
      <c r="O1130" s="454"/>
      <c r="P1130" s="454"/>
      <c r="Q1130" s="454"/>
      <c r="R1130" s="454"/>
      <c r="S1130" s="454"/>
      <c r="T1130" s="454"/>
      <c r="U1130" s="454"/>
      <c r="V1130" s="454"/>
      <c r="W1130" s="454"/>
      <c r="X1130" s="454"/>
      <c r="Y1130" s="454"/>
      <c r="Z1130" s="454"/>
      <c r="AA1130" s="454"/>
      <c r="AB1130" s="454"/>
      <c r="AC1130" s="455"/>
      <c r="AD1130" s="455"/>
      <c r="AE1130" s="455"/>
      <c r="AF1130" s="455"/>
      <c r="AG1130" s="459"/>
      <c r="AH1130" s="460"/>
    </row>
    <row r="1131" spans="1:34" ht="15" customHeight="1" x14ac:dyDescent="0.15">
      <c r="A1131" s="442" t="s">
        <v>39</v>
      </c>
      <c r="B1131" s="449" t="s">
        <v>341</v>
      </c>
      <c r="C1131" s="450"/>
      <c r="D1131" s="450"/>
      <c r="E1131" s="450"/>
      <c r="F1131" s="450"/>
      <c r="G1131" s="450"/>
      <c r="H1131" s="450"/>
      <c r="I1131" s="450"/>
      <c r="J1131" s="450"/>
      <c r="K1131" s="450"/>
      <c r="L1131" s="450"/>
      <c r="M1131" s="450"/>
      <c r="N1131" s="450"/>
      <c r="O1131" s="450"/>
      <c r="P1131" s="450"/>
      <c r="Q1131" s="450"/>
      <c r="R1131" s="450"/>
      <c r="S1131" s="450"/>
      <c r="T1131" s="450"/>
      <c r="U1131" s="450"/>
      <c r="V1131" s="450"/>
      <c r="W1131" s="450"/>
      <c r="X1131" s="450"/>
      <c r="Y1131" s="450"/>
      <c r="Z1131" s="450"/>
      <c r="AA1131" s="450"/>
      <c r="AB1131" s="450"/>
      <c r="AC1131" s="451"/>
      <c r="AD1131" s="451"/>
      <c r="AE1131" s="451"/>
      <c r="AF1131" s="451"/>
      <c r="AG1131" s="457"/>
      <c r="AH1131" s="458"/>
    </row>
    <row r="1132" spans="1:34" ht="15" customHeight="1" x14ac:dyDescent="0.15">
      <c r="A1132" s="444"/>
      <c r="B1132" s="453"/>
      <c r="C1132" s="454"/>
      <c r="D1132" s="454"/>
      <c r="E1132" s="454"/>
      <c r="F1132" s="454"/>
      <c r="G1132" s="454"/>
      <c r="H1132" s="454"/>
      <c r="I1132" s="454"/>
      <c r="J1132" s="454"/>
      <c r="K1132" s="454"/>
      <c r="L1132" s="454"/>
      <c r="M1132" s="454"/>
      <c r="N1132" s="454"/>
      <c r="O1132" s="454"/>
      <c r="P1132" s="454"/>
      <c r="Q1132" s="454"/>
      <c r="R1132" s="454"/>
      <c r="S1132" s="454"/>
      <c r="T1132" s="454"/>
      <c r="U1132" s="454"/>
      <c r="V1132" s="454"/>
      <c r="W1132" s="454"/>
      <c r="X1132" s="454"/>
      <c r="Y1132" s="454"/>
      <c r="Z1132" s="454"/>
      <c r="AA1132" s="454"/>
      <c r="AB1132" s="454"/>
      <c r="AC1132" s="455"/>
      <c r="AD1132" s="455"/>
      <c r="AE1132" s="455"/>
      <c r="AF1132" s="455"/>
      <c r="AG1132" s="459"/>
      <c r="AH1132" s="460"/>
    </row>
    <row r="1133" spans="1:34" ht="15" customHeight="1" x14ac:dyDescent="0.15">
      <c r="A1133" s="653" t="s">
        <v>40</v>
      </c>
      <c r="B1133" s="641" t="s">
        <v>1</v>
      </c>
      <c r="C1133" s="641"/>
      <c r="D1133" s="641"/>
      <c r="E1133" s="641"/>
      <c r="F1133" s="641"/>
      <c r="G1133" s="641"/>
      <c r="H1133" s="641"/>
      <c r="I1133" s="641"/>
      <c r="J1133" s="641"/>
      <c r="K1133" s="641"/>
      <c r="L1133" s="641"/>
      <c r="M1133" s="641"/>
      <c r="N1133" s="641"/>
      <c r="O1133" s="641"/>
      <c r="P1133" s="641"/>
      <c r="Q1133" s="641"/>
      <c r="R1133" s="641"/>
      <c r="S1133" s="641"/>
      <c r="T1133" s="641"/>
      <c r="U1133" s="641"/>
      <c r="V1133" s="641"/>
      <c r="W1133" s="641"/>
      <c r="X1133" s="641"/>
      <c r="Y1133" s="641"/>
      <c r="Z1133" s="641"/>
      <c r="AA1133" s="641"/>
      <c r="AB1133" s="641"/>
      <c r="AC1133" s="641"/>
      <c r="AD1133" s="641"/>
      <c r="AE1133" s="641"/>
      <c r="AF1133" s="641"/>
      <c r="AG1133" s="656"/>
      <c r="AH1133" s="656"/>
    </row>
    <row r="1134" spans="1:34" s="72" customFormat="1" ht="15" customHeight="1" x14ac:dyDescent="0.15">
      <c r="A1134" s="653"/>
      <c r="B1134" s="641"/>
      <c r="C1134" s="641"/>
      <c r="D1134" s="641"/>
      <c r="E1134" s="641"/>
      <c r="F1134" s="641"/>
      <c r="G1134" s="641"/>
      <c r="H1134" s="641"/>
      <c r="I1134" s="641"/>
      <c r="J1134" s="641"/>
      <c r="K1134" s="641"/>
      <c r="L1134" s="641"/>
      <c r="M1134" s="641"/>
      <c r="N1134" s="641"/>
      <c r="O1134" s="641"/>
      <c r="P1134" s="641"/>
      <c r="Q1134" s="641"/>
      <c r="R1134" s="641"/>
      <c r="S1134" s="641"/>
      <c r="T1134" s="641"/>
      <c r="U1134" s="641"/>
      <c r="V1134" s="641"/>
      <c r="W1134" s="641"/>
      <c r="X1134" s="641"/>
      <c r="Y1134" s="641"/>
      <c r="Z1134" s="641"/>
      <c r="AA1134" s="641"/>
      <c r="AB1134" s="641"/>
      <c r="AC1134" s="641"/>
      <c r="AD1134" s="641"/>
      <c r="AE1134" s="641"/>
      <c r="AF1134" s="641"/>
      <c r="AG1134" s="656"/>
      <c r="AH1134" s="656"/>
    </row>
    <row r="1135" spans="1:34" s="72" customFormat="1" ht="15" customHeight="1" x14ac:dyDescent="0.15">
      <c r="A1135" s="653"/>
      <c r="B1135" s="641"/>
      <c r="C1135" s="641"/>
      <c r="D1135" s="641"/>
      <c r="E1135" s="641"/>
      <c r="F1135" s="641"/>
      <c r="G1135" s="641"/>
      <c r="H1135" s="641"/>
      <c r="I1135" s="641"/>
      <c r="J1135" s="641"/>
      <c r="K1135" s="641"/>
      <c r="L1135" s="641"/>
      <c r="M1135" s="641"/>
      <c r="N1135" s="641"/>
      <c r="O1135" s="641"/>
      <c r="P1135" s="641"/>
      <c r="Q1135" s="641"/>
      <c r="R1135" s="641"/>
      <c r="S1135" s="641"/>
      <c r="T1135" s="641"/>
      <c r="U1135" s="641"/>
      <c r="V1135" s="641"/>
      <c r="W1135" s="641"/>
      <c r="X1135" s="641"/>
      <c r="Y1135" s="641"/>
      <c r="Z1135" s="641"/>
      <c r="AA1135" s="641"/>
      <c r="AB1135" s="641"/>
      <c r="AC1135" s="641"/>
      <c r="AD1135" s="641"/>
      <c r="AE1135" s="641"/>
      <c r="AF1135" s="641"/>
      <c r="AG1135" s="656"/>
      <c r="AH1135" s="656"/>
    </row>
    <row r="1136" spans="1:34" s="72" customFormat="1" ht="13.5" x14ac:dyDescent="0.15">
      <c r="A1136" s="18"/>
      <c r="B1136" s="3"/>
      <c r="C1136" s="3"/>
      <c r="D1136" s="3"/>
      <c r="E1136" s="3"/>
      <c r="F1136" s="3"/>
      <c r="G1136" s="3"/>
      <c r="H1136" s="3"/>
      <c r="I1136" s="3"/>
      <c r="J1136" s="3"/>
      <c r="K1136" s="3"/>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row>
    <row r="1137" spans="1:34" s="1" customFormat="1" ht="15" customHeight="1" x14ac:dyDescent="0.15">
      <c r="A1137" s="1" t="s">
        <v>360</v>
      </c>
      <c r="B1137" s="18"/>
      <c r="C1137" s="18"/>
      <c r="D1137" s="18"/>
      <c r="E1137" s="18"/>
      <c r="F1137" s="18"/>
      <c r="G1137" s="18"/>
      <c r="H1137" s="18"/>
      <c r="I1137" s="18"/>
      <c r="J1137" s="18"/>
      <c r="K1137" s="18"/>
      <c r="L1137" s="18"/>
      <c r="M1137" s="18"/>
      <c r="N1137" s="18"/>
      <c r="O1137" s="18"/>
      <c r="P1137" s="18"/>
      <c r="Q1137" s="18"/>
      <c r="R1137" s="18"/>
      <c r="S1137" s="18"/>
      <c r="T1137" s="18"/>
      <c r="U1137" s="18"/>
      <c r="V1137" s="18"/>
      <c r="W1137" s="18"/>
      <c r="X1137" s="18"/>
      <c r="Y1137" s="18"/>
      <c r="Z1137" s="18"/>
      <c r="AA1137" s="18"/>
      <c r="AB1137" s="18"/>
      <c r="AC1137" s="18"/>
      <c r="AD1137" s="18"/>
      <c r="AE1137" s="18"/>
      <c r="AF1137" s="18"/>
      <c r="AG1137" s="18"/>
      <c r="AH1137" s="18"/>
    </row>
    <row r="1138" spans="1:34" s="18" customFormat="1" ht="15" customHeight="1" x14ac:dyDescent="0.15">
      <c r="A1138" s="1" t="s">
        <v>342</v>
      </c>
    </row>
    <row r="1139" spans="1:34" ht="15" customHeight="1" x14ac:dyDescent="0.15">
      <c r="A1139" s="442" t="s">
        <v>33</v>
      </c>
      <c r="B1139" s="449" t="s">
        <v>912</v>
      </c>
      <c r="C1139" s="968"/>
      <c r="D1139" s="968"/>
      <c r="E1139" s="968"/>
      <c r="F1139" s="968"/>
      <c r="G1139" s="968"/>
      <c r="H1139" s="968"/>
      <c r="I1139" s="968"/>
      <c r="J1139" s="968"/>
      <c r="K1139" s="968"/>
      <c r="L1139" s="968"/>
      <c r="M1139" s="968"/>
      <c r="N1139" s="968"/>
      <c r="O1139" s="968"/>
      <c r="P1139" s="968"/>
      <c r="Q1139" s="968"/>
      <c r="R1139" s="968"/>
      <c r="S1139" s="968"/>
      <c r="T1139" s="968"/>
      <c r="U1139" s="968"/>
      <c r="V1139" s="968"/>
      <c r="W1139" s="968"/>
      <c r="X1139" s="968"/>
      <c r="Y1139" s="968"/>
      <c r="Z1139" s="968"/>
      <c r="AA1139" s="968"/>
      <c r="AB1139" s="968"/>
      <c r="AC1139" s="968"/>
      <c r="AD1139" s="968"/>
      <c r="AE1139" s="968"/>
      <c r="AF1139" s="446"/>
      <c r="AG1139" s="457"/>
      <c r="AH1139" s="458"/>
    </row>
    <row r="1140" spans="1:34" ht="15" customHeight="1" x14ac:dyDescent="0.15">
      <c r="A1140" s="444"/>
      <c r="B1140" s="958"/>
      <c r="C1140" s="969"/>
      <c r="D1140" s="969"/>
      <c r="E1140" s="969"/>
      <c r="F1140" s="969"/>
      <c r="G1140" s="969"/>
      <c r="H1140" s="969"/>
      <c r="I1140" s="969"/>
      <c r="J1140" s="969"/>
      <c r="K1140" s="969"/>
      <c r="L1140" s="969"/>
      <c r="M1140" s="969"/>
      <c r="N1140" s="969"/>
      <c r="O1140" s="969"/>
      <c r="P1140" s="969"/>
      <c r="Q1140" s="969"/>
      <c r="R1140" s="969"/>
      <c r="S1140" s="969"/>
      <c r="T1140" s="969"/>
      <c r="U1140" s="969"/>
      <c r="V1140" s="969"/>
      <c r="W1140" s="969"/>
      <c r="X1140" s="969"/>
      <c r="Y1140" s="969"/>
      <c r="Z1140" s="969"/>
      <c r="AA1140" s="969"/>
      <c r="AB1140" s="969"/>
      <c r="AC1140" s="969"/>
      <c r="AD1140" s="969"/>
      <c r="AE1140" s="969"/>
      <c r="AF1140" s="959"/>
      <c r="AG1140" s="459"/>
      <c r="AH1140" s="460"/>
    </row>
    <row r="1141" spans="1:34" ht="15" customHeight="1" x14ac:dyDescent="0.15">
      <c r="A1141" s="442" t="s">
        <v>920</v>
      </c>
      <c r="B1141" s="518" t="s">
        <v>913</v>
      </c>
      <c r="C1141" s="519"/>
      <c r="D1141" s="519"/>
      <c r="E1141" s="519"/>
      <c r="F1141" s="519"/>
      <c r="G1141" s="519"/>
      <c r="H1141" s="519"/>
      <c r="I1141" s="519"/>
      <c r="J1141" s="519"/>
      <c r="K1141" s="519"/>
      <c r="L1141" s="519"/>
      <c r="M1141" s="519"/>
      <c r="N1141" s="519"/>
      <c r="O1141" s="519"/>
      <c r="P1141" s="519"/>
      <c r="Q1141" s="519"/>
      <c r="R1141" s="519"/>
      <c r="S1141" s="519"/>
      <c r="T1141" s="519"/>
      <c r="U1141" s="519"/>
      <c r="V1141" s="519"/>
      <c r="W1141" s="519"/>
      <c r="X1141" s="519"/>
      <c r="Y1141" s="519"/>
      <c r="Z1141" s="519"/>
      <c r="AA1141" s="519"/>
      <c r="AB1141" s="519"/>
      <c r="AC1141" s="519"/>
      <c r="AD1141" s="519"/>
      <c r="AE1141" s="519"/>
      <c r="AF1141" s="520"/>
      <c r="AG1141" s="524"/>
      <c r="AH1141" s="458"/>
    </row>
    <row r="1142" spans="1:34" ht="15" customHeight="1" x14ac:dyDescent="0.15">
      <c r="A1142" s="444"/>
      <c r="B1142" s="521"/>
      <c r="C1142" s="522"/>
      <c r="D1142" s="522"/>
      <c r="E1142" s="522"/>
      <c r="F1142" s="522"/>
      <c r="G1142" s="522"/>
      <c r="H1142" s="522"/>
      <c r="I1142" s="522"/>
      <c r="J1142" s="522"/>
      <c r="K1142" s="522"/>
      <c r="L1142" s="522"/>
      <c r="M1142" s="522"/>
      <c r="N1142" s="522"/>
      <c r="O1142" s="522"/>
      <c r="P1142" s="522"/>
      <c r="Q1142" s="522"/>
      <c r="R1142" s="522"/>
      <c r="S1142" s="522"/>
      <c r="T1142" s="522"/>
      <c r="U1142" s="522"/>
      <c r="V1142" s="522"/>
      <c r="W1142" s="522"/>
      <c r="X1142" s="522"/>
      <c r="Y1142" s="522"/>
      <c r="Z1142" s="522"/>
      <c r="AA1142" s="522"/>
      <c r="AB1142" s="522"/>
      <c r="AC1142" s="522"/>
      <c r="AD1142" s="522"/>
      <c r="AE1142" s="522"/>
      <c r="AF1142" s="523"/>
      <c r="AG1142" s="459"/>
      <c r="AH1142" s="460"/>
    </row>
    <row r="1143" spans="1:34" ht="15" customHeight="1" x14ac:dyDescent="0.15">
      <c r="A1143" s="442" t="s">
        <v>35</v>
      </c>
      <c r="B1143" s="449" t="s">
        <v>940</v>
      </c>
      <c r="C1143" s="450"/>
      <c r="D1143" s="450"/>
      <c r="E1143" s="450"/>
      <c r="F1143" s="450"/>
      <c r="G1143" s="450"/>
      <c r="H1143" s="450"/>
      <c r="I1143" s="450"/>
      <c r="J1143" s="450"/>
      <c r="K1143" s="450"/>
      <c r="L1143" s="450"/>
      <c r="M1143" s="450"/>
      <c r="N1143" s="450"/>
      <c r="O1143" s="450"/>
      <c r="P1143" s="450"/>
      <c r="Q1143" s="450"/>
      <c r="R1143" s="450"/>
      <c r="S1143" s="450"/>
      <c r="T1143" s="450"/>
      <c r="U1143" s="450"/>
      <c r="V1143" s="450"/>
      <c r="W1143" s="450"/>
      <c r="X1143" s="450"/>
      <c r="Y1143" s="450"/>
      <c r="Z1143" s="450"/>
      <c r="AA1143" s="450"/>
      <c r="AB1143" s="450"/>
      <c r="AC1143" s="450"/>
      <c r="AD1143" s="450"/>
      <c r="AE1143" s="450"/>
      <c r="AF1143" s="484"/>
      <c r="AG1143" s="457"/>
      <c r="AH1143" s="495"/>
    </row>
    <row r="1144" spans="1:34" ht="15" customHeight="1" x14ac:dyDescent="0.15">
      <c r="A1144" s="444"/>
      <c r="B1144" s="453"/>
      <c r="C1144" s="454"/>
      <c r="D1144" s="454"/>
      <c r="E1144" s="454"/>
      <c r="F1144" s="454"/>
      <c r="G1144" s="454"/>
      <c r="H1144" s="454"/>
      <c r="I1144" s="454"/>
      <c r="J1144" s="454"/>
      <c r="K1144" s="454"/>
      <c r="L1144" s="454"/>
      <c r="M1144" s="454"/>
      <c r="N1144" s="454"/>
      <c r="O1144" s="454"/>
      <c r="P1144" s="454"/>
      <c r="Q1144" s="454"/>
      <c r="R1144" s="454"/>
      <c r="S1144" s="454"/>
      <c r="T1144" s="454"/>
      <c r="U1144" s="454"/>
      <c r="V1144" s="454"/>
      <c r="W1144" s="454"/>
      <c r="X1144" s="454"/>
      <c r="Y1144" s="454"/>
      <c r="Z1144" s="454"/>
      <c r="AA1144" s="454"/>
      <c r="AB1144" s="454"/>
      <c r="AC1144" s="454"/>
      <c r="AD1144" s="454"/>
      <c r="AE1144" s="454"/>
      <c r="AF1144" s="485"/>
      <c r="AG1144" s="496"/>
      <c r="AH1144" s="497"/>
    </row>
    <row r="1145" spans="1:34" ht="15" customHeight="1" x14ac:dyDescent="0.15">
      <c r="A1145" s="442" t="s">
        <v>36</v>
      </c>
      <c r="B1145" s="449" t="s">
        <v>914</v>
      </c>
      <c r="C1145" s="450"/>
      <c r="D1145" s="450"/>
      <c r="E1145" s="450"/>
      <c r="F1145" s="450"/>
      <c r="G1145" s="450"/>
      <c r="H1145" s="450"/>
      <c r="I1145" s="450"/>
      <c r="J1145" s="450"/>
      <c r="K1145" s="450"/>
      <c r="L1145" s="450"/>
      <c r="M1145" s="450"/>
      <c r="N1145" s="450"/>
      <c r="O1145" s="450"/>
      <c r="P1145" s="450"/>
      <c r="Q1145" s="450"/>
      <c r="R1145" s="450"/>
      <c r="S1145" s="450"/>
      <c r="T1145" s="450"/>
      <c r="U1145" s="450"/>
      <c r="V1145" s="450"/>
      <c r="W1145" s="450"/>
      <c r="X1145" s="450"/>
      <c r="Y1145" s="450"/>
      <c r="Z1145" s="450"/>
      <c r="AA1145" s="450"/>
      <c r="AB1145" s="450"/>
      <c r="AC1145" s="450"/>
      <c r="AD1145" s="450"/>
      <c r="AE1145" s="450"/>
      <c r="AF1145" s="484"/>
      <c r="AG1145" s="457"/>
      <c r="AH1145" s="495"/>
    </row>
    <row r="1146" spans="1:34" ht="15" customHeight="1" x14ac:dyDescent="0.15">
      <c r="A1146" s="444"/>
      <c r="B1146" s="453"/>
      <c r="C1146" s="454"/>
      <c r="D1146" s="454"/>
      <c r="E1146" s="454"/>
      <c r="F1146" s="454"/>
      <c r="G1146" s="454"/>
      <c r="H1146" s="454"/>
      <c r="I1146" s="454"/>
      <c r="J1146" s="454"/>
      <c r="K1146" s="454"/>
      <c r="L1146" s="454"/>
      <c r="M1146" s="454"/>
      <c r="N1146" s="454"/>
      <c r="O1146" s="454"/>
      <c r="P1146" s="454"/>
      <c r="Q1146" s="454"/>
      <c r="R1146" s="454"/>
      <c r="S1146" s="454"/>
      <c r="T1146" s="454"/>
      <c r="U1146" s="454"/>
      <c r="V1146" s="454"/>
      <c r="W1146" s="454"/>
      <c r="X1146" s="454"/>
      <c r="Y1146" s="454"/>
      <c r="Z1146" s="454"/>
      <c r="AA1146" s="454"/>
      <c r="AB1146" s="454"/>
      <c r="AC1146" s="454"/>
      <c r="AD1146" s="454"/>
      <c r="AE1146" s="454"/>
      <c r="AF1146" s="485"/>
      <c r="AG1146" s="496"/>
      <c r="AH1146" s="497"/>
    </row>
    <row r="1147" spans="1:34" ht="15" customHeight="1" x14ac:dyDescent="0.15">
      <c r="A1147" s="442" t="s">
        <v>921</v>
      </c>
      <c r="B1147" s="493" t="s">
        <v>915</v>
      </c>
      <c r="C1147" s="475"/>
      <c r="D1147" s="475"/>
      <c r="E1147" s="475"/>
      <c r="F1147" s="475"/>
      <c r="G1147" s="475"/>
      <c r="H1147" s="475"/>
      <c r="I1147" s="475"/>
      <c r="J1147" s="475"/>
      <c r="K1147" s="475"/>
      <c r="L1147" s="475"/>
      <c r="M1147" s="475"/>
      <c r="N1147" s="475"/>
      <c r="O1147" s="475"/>
      <c r="P1147" s="475"/>
      <c r="Q1147" s="475"/>
      <c r="R1147" s="475"/>
      <c r="S1147" s="475"/>
      <c r="T1147" s="475"/>
      <c r="U1147" s="475"/>
      <c r="V1147" s="475"/>
      <c r="W1147" s="475"/>
      <c r="X1147" s="475"/>
      <c r="Y1147" s="475"/>
      <c r="Z1147" s="475"/>
      <c r="AA1147" s="475"/>
      <c r="AB1147" s="475"/>
      <c r="AC1147" s="475"/>
      <c r="AD1147" s="475"/>
      <c r="AE1147" s="475"/>
      <c r="AF1147" s="476"/>
      <c r="AG1147" s="457"/>
      <c r="AH1147" s="495"/>
    </row>
    <row r="1148" spans="1:34" ht="15" customHeight="1" x14ac:dyDescent="0.15">
      <c r="A1148" s="444"/>
      <c r="B1148" s="494"/>
      <c r="C1148" s="436"/>
      <c r="D1148" s="436"/>
      <c r="E1148" s="436"/>
      <c r="F1148" s="436"/>
      <c r="G1148" s="436"/>
      <c r="H1148" s="436"/>
      <c r="I1148" s="436"/>
      <c r="J1148" s="436"/>
      <c r="K1148" s="436"/>
      <c r="L1148" s="436"/>
      <c r="M1148" s="436"/>
      <c r="N1148" s="436"/>
      <c r="O1148" s="436"/>
      <c r="P1148" s="436"/>
      <c r="Q1148" s="436"/>
      <c r="R1148" s="436"/>
      <c r="S1148" s="436"/>
      <c r="T1148" s="436"/>
      <c r="U1148" s="436"/>
      <c r="V1148" s="436"/>
      <c r="W1148" s="436"/>
      <c r="X1148" s="436"/>
      <c r="Y1148" s="436"/>
      <c r="Z1148" s="436"/>
      <c r="AA1148" s="436"/>
      <c r="AB1148" s="436"/>
      <c r="AC1148" s="436"/>
      <c r="AD1148" s="436"/>
      <c r="AE1148" s="436"/>
      <c r="AF1148" s="437"/>
      <c r="AG1148" s="496"/>
      <c r="AH1148" s="497"/>
    </row>
    <row r="1149" spans="1:34" ht="22.5" customHeight="1" x14ac:dyDescent="0.15">
      <c r="A1149" s="442" t="s">
        <v>38</v>
      </c>
      <c r="B1149" s="449" t="s">
        <v>916</v>
      </c>
      <c r="C1149" s="450"/>
      <c r="D1149" s="450"/>
      <c r="E1149" s="450"/>
      <c r="F1149" s="450"/>
      <c r="G1149" s="450"/>
      <c r="H1149" s="450"/>
      <c r="I1149" s="450"/>
      <c r="J1149" s="450"/>
      <c r="K1149" s="450"/>
      <c r="L1149" s="450"/>
      <c r="M1149" s="450"/>
      <c r="N1149" s="450"/>
      <c r="O1149" s="450"/>
      <c r="P1149" s="450"/>
      <c r="Q1149" s="450"/>
      <c r="R1149" s="450"/>
      <c r="S1149" s="450"/>
      <c r="T1149" s="450"/>
      <c r="U1149" s="450"/>
      <c r="V1149" s="450"/>
      <c r="W1149" s="450"/>
      <c r="X1149" s="450"/>
      <c r="Y1149" s="450"/>
      <c r="Z1149" s="450"/>
      <c r="AA1149" s="450"/>
      <c r="AB1149" s="450"/>
      <c r="AC1149" s="451"/>
      <c r="AD1149" s="451"/>
      <c r="AE1149" s="451"/>
      <c r="AF1149" s="452"/>
      <c r="AG1149" s="457"/>
      <c r="AH1149" s="458"/>
    </row>
    <row r="1150" spans="1:34" ht="22.5" customHeight="1" x14ac:dyDescent="0.15">
      <c r="A1150" s="444"/>
      <c r="B1150" s="453"/>
      <c r="C1150" s="454"/>
      <c r="D1150" s="454"/>
      <c r="E1150" s="454"/>
      <c r="F1150" s="454"/>
      <c r="G1150" s="454"/>
      <c r="H1150" s="454"/>
      <c r="I1150" s="454"/>
      <c r="J1150" s="454"/>
      <c r="K1150" s="454"/>
      <c r="L1150" s="454"/>
      <c r="M1150" s="454"/>
      <c r="N1150" s="454"/>
      <c r="O1150" s="454"/>
      <c r="P1150" s="454"/>
      <c r="Q1150" s="454"/>
      <c r="R1150" s="454"/>
      <c r="S1150" s="454"/>
      <c r="T1150" s="454"/>
      <c r="U1150" s="454"/>
      <c r="V1150" s="454"/>
      <c r="W1150" s="454"/>
      <c r="X1150" s="454"/>
      <c r="Y1150" s="454"/>
      <c r="Z1150" s="454"/>
      <c r="AA1150" s="454"/>
      <c r="AB1150" s="454"/>
      <c r="AC1150" s="455"/>
      <c r="AD1150" s="455"/>
      <c r="AE1150" s="455"/>
      <c r="AF1150" s="456"/>
      <c r="AG1150" s="459"/>
      <c r="AH1150" s="460"/>
    </row>
    <row r="1151" spans="1:34" ht="15" customHeight="1" x14ac:dyDescent="0.15">
      <c r="A1151" s="442" t="s">
        <v>39</v>
      </c>
      <c r="B1151" s="449" t="s">
        <v>917</v>
      </c>
      <c r="C1151" s="450"/>
      <c r="D1151" s="450"/>
      <c r="E1151" s="450"/>
      <c r="F1151" s="450"/>
      <c r="G1151" s="450"/>
      <c r="H1151" s="450"/>
      <c r="I1151" s="450"/>
      <c r="J1151" s="450"/>
      <c r="K1151" s="450"/>
      <c r="L1151" s="450"/>
      <c r="M1151" s="450"/>
      <c r="N1151" s="450"/>
      <c r="O1151" s="450"/>
      <c r="P1151" s="450"/>
      <c r="Q1151" s="450"/>
      <c r="R1151" s="450"/>
      <c r="S1151" s="450"/>
      <c r="T1151" s="450"/>
      <c r="U1151" s="450"/>
      <c r="V1151" s="450"/>
      <c r="W1151" s="450"/>
      <c r="X1151" s="450"/>
      <c r="Y1151" s="450"/>
      <c r="Z1151" s="450"/>
      <c r="AA1151" s="450"/>
      <c r="AB1151" s="450"/>
      <c r="AC1151" s="451"/>
      <c r="AD1151" s="451"/>
      <c r="AE1151" s="451"/>
      <c r="AF1151" s="452"/>
      <c r="AG1151" s="457"/>
      <c r="AH1151" s="458"/>
    </row>
    <row r="1152" spans="1:34" ht="15" customHeight="1" x14ac:dyDescent="0.15">
      <c r="A1152" s="444"/>
      <c r="B1152" s="453"/>
      <c r="C1152" s="454"/>
      <c r="D1152" s="454"/>
      <c r="E1152" s="454"/>
      <c r="F1152" s="454"/>
      <c r="G1152" s="454"/>
      <c r="H1152" s="454"/>
      <c r="I1152" s="454"/>
      <c r="J1152" s="454"/>
      <c r="K1152" s="454"/>
      <c r="L1152" s="454"/>
      <c r="M1152" s="454"/>
      <c r="N1152" s="454"/>
      <c r="O1152" s="454"/>
      <c r="P1152" s="454"/>
      <c r="Q1152" s="454"/>
      <c r="R1152" s="454"/>
      <c r="S1152" s="454"/>
      <c r="T1152" s="454"/>
      <c r="U1152" s="454"/>
      <c r="V1152" s="454"/>
      <c r="W1152" s="454"/>
      <c r="X1152" s="454"/>
      <c r="Y1152" s="454"/>
      <c r="Z1152" s="454"/>
      <c r="AA1152" s="454"/>
      <c r="AB1152" s="454"/>
      <c r="AC1152" s="455"/>
      <c r="AD1152" s="455"/>
      <c r="AE1152" s="455"/>
      <c r="AF1152" s="456"/>
      <c r="AG1152" s="459"/>
      <c r="AH1152" s="460"/>
    </row>
    <row r="1153" spans="1:34" ht="15" customHeight="1" x14ac:dyDescent="0.15">
      <c r="A1153" s="442" t="s">
        <v>40</v>
      </c>
      <c r="B1153" s="449" t="s">
        <v>918</v>
      </c>
      <c r="C1153" s="450"/>
      <c r="D1153" s="450"/>
      <c r="E1153" s="450"/>
      <c r="F1153" s="450"/>
      <c r="G1153" s="450"/>
      <c r="H1153" s="450"/>
      <c r="I1153" s="450"/>
      <c r="J1153" s="450"/>
      <c r="K1153" s="450"/>
      <c r="L1153" s="450"/>
      <c r="M1153" s="450"/>
      <c r="N1153" s="450"/>
      <c r="O1153" s="450"/>
      <c r="P1153" s="450"/>
      <c r="Q1153" s="450"/>
      <c r="R1153" s="450"/>
      <c r="S1153" s="450"/>
      <c r="T1153" s="450"/>
      <c r="U1153" s="450"/>
      <c r="V1153" s="450"/>
      <c r="W1153" s="450"/>
      <c r="X1153" s="450"/>
      <c r="Y1153" s="450"/>
      <c r="Z1153" s="450"/>
      <c r="AA1153" s="450"/>
      <c r="AB1153" s="450"/>
      <c r="AC1153" s="451"/>
      <c r="AD1153" s="451"/>
      <c r="AE1153" s="451"/>
      <c r="AF1153" s="452"/>
      <c r="AG1153" s="457"/>
      <c r="AH1153" s="458"/>
    </row>
    <row r="1154" spans="1:34" ht="15" customHeight="1" x14ac:dyDescent="0.15">
      <c r="A1154" s="444"/>
      <c r="B1154" s="453"/>
      <c r="C1154" s="454"/>
      <c r="D1154" s="454"/>
      <c r="E1154" s="454"/>
      <c r="F1154" s="454"/>
      <c r="G1154" s="454"/>
      <c r="H1154" s="454"/>
      <c r="I1154" s="454"/>
      <c r="J1154" s="454"/>
      <c r="K1154" s="454"/>
      <c r="L1154" s="454"/>
      <c r="M1154" s="454"/>
      <c r="N1154" s="454"/>
      <c r="O1154" s="454"/>
      <c r="P1154" s="454"/>
      <c r="Q1154" s="454"/>
      <c r="R1154" s="454"/>
      <c r="S1154" s="454"/>
      <c r="T1154" s="454"/>
      <c r="U1154" s="454"/>
      <c r="V1154" s="454"/>
      <c r="W1154" s="454"/>
      <c r="X1154" s="454"/>
      <c r="Y1154" s="454"/>
      <c r="Z1154" s="454"/>
      <c r="AA1154" s="454"/>
      <c r="AB1154" s="454"/>
      <c r="AC1154" s="455"/>
      <c r="AD1154" s="455"/>
      <c r="AE1154" s="455"/>
      <c r="AF1154" s="456"/>
      <c r="AG1154" s="459"/>
      <c r="AH1154" s="460"/>
    </row>
    <row r="1155" spans="1:34" ht="15" customHeight="1" x14ac:dyDescent="0.15">
      <c r="A1155" s="442" t="s">
        <v>41</v>
      </c>
      <c r="B1155" s="449" t="s">
        <v>922</v>
      </c>
      <c r="C1155" s="450"/>
      <c r="D1155" s="450"/>
      <c r="E1155" s="450"/>
      <c r="F1155" s="450"/>
      <c r="G1155" s="450"/>
      <c r="H1155" s="450"/>
      <c r="I1155" s="450"/>
      <c r="J1155" s="450"/>
      <c r="K1155" s="450"/>
      <c r="L1155" s="450"/>
      <c r="M1155" s="450"/>
      <c r="N1155" s="450"/>
      <c r="O1155" s="450"/>
      <c r="P1155" s="450"/>
      <c r="Q1155" s="450"/>
      <c r="R1155" s="450"/>
      <c r="S1155" s="450"/>
      <c r="T1155" s="450"/>
      <c r="U1155" s="450"/>
      <c r="V1155" s="450"/>
      <c r="W1155" s="450"/>
      <c r="X1155" s="450"/>
      <c r="Y1155" s="450"/>
      <c r="Z1155" s="450"/>
      <c r="AA1155" s="450"/>
      <c r="AB1155" s="450"/>
      <c r="AC1155" s="451"/>
      <c r="AD1155" s="451"/>
      <c r="AE1155" s="451"/>
      <c r="AF1155" s="452"/>
      <c r="AG1155" s="457"/>
      <c r="AH1155" s="458"/>
    </row>
    <row r="1156" spans="1:34" x14ac:dyDescent="0.15">
      <c r="A1156" s="444"/>
      <c r="B1156" s="453"/>
      <c r="C1156" s="454"/>
      <c r="D1156" s="454"/>
      <c r="E1156" s="454"/>
      <c r="F1156" s="454"/>
      <c r="G1156" s="454"/>
      <c r="H1156" s="454"/>
      <c r="I1156" s="454"/>
      <c r="J1156" s="454"/>
      <c r="K1156" s="454"/>
      <c r="L1156" s="454"/>
      <c r="M1156" s="454"/>
      <c r="N1156" s="454"/>
      <c r="O1156" s="454"/>
      <c r="P1156" s="454"/>
      <c r="Q1156" s="454"/>
      <c r="R1156" s="454"/>
      <c r="S1156" s="454"/>
      <c r="T1156" s="454"/>
      <c r="U1156" s="454"/>
      <c r="V1156" s="454"/>
      <c r="W1156" s="454"/>
      <c r="X1156" s="454"/>
      <c r="Y1156" s="454"/>
      <c r="Z1156" s="454"/>
      <c r="AA1156" s="454"/>
      <c r="AB1156" s="454"/>
      <c r="AC1156" s="455"/>
      <c r="AD1156" s="455"/>
      <c r="AE1156" s="455"/>
      <c r="AF1156" s="456"/>
      <c r="AG1156" s="459"/>
      <c r="AH1156" s="460"/>
    </row>
    <row r="1157" spans="1:34" ht="30" customHeight="1" x14ac:dyDescent="0.15">
      <c r="A1157" s="442" t="s">
        <v>40</v>
      </c>
      <c r="B1157" s="449" t="s">
        <v>919</v>
      </c>
      <c r="C1157" s="450"/>
      <c r="D1157" s="450"/>
      <c r="E1157" s="450"/>
      <c r="F1157" s="450"/>
      <c r="G1157" s="450"/>
      <c r="H1157" s="450"/>
      <c r="I1157" s="450"/>
      <c r="J1157" s="450"/>
      <c r="K1157" s="450"/>
      <c r="L1157" s="450"/>
      <c r="M1157" s="450"/>
      <c r="N1157" s="450"/>
      <c r="O1157" s="450"/>
      <c r="P1157" s="450"/>
      <c r="Q1157" s="450"/>
      <c r="R1157" s="450"/>
      <c r="S1157" s="450"/>
      <c r="T1157" s="450"/>
      <c r="U1157" s="450"/>
      <c r="V1157" s="450"/>
      <c r="W1157" s="450"/>
      <c r="X1157" s="450"/>
      <c r="Y1157" s="450"/>
      <c r="Z1157" s="450"/>
      <c r="AA1157" s="450"/>
      <c r="AB1157" s="450"/>
      <c r="AC1157" s="451"/>
      <c r="AD1157" s="451"/>
      <c r="AE1157" s="451"/>
      <c r="AF1157" s="452"/>
      <c r="AG1157" s="457"/>
      <c r="AH1157" s="458"/>
    </row>
    <row r="1158" spans="1:34" ht="26.25" customHeight="1" x14ac:dyDescent="0.15">
      <c r="A1158" s="444"/>
      <c r="B1158" s="453"/>
      <c r="C1158" s="454"/>
      <c r="D1158" s="454"/>
      <c r="E1158" s="454"/>
      <c r="F1158" s="454"/>
      <c r="G1158" s="454"/>
      <c r="H1158" s="454"/>
      <c r="I1158" s="454"/>
      <c r="J1158" s="454"/>
      <c r="K1158" s="454"/>
      <c r="L1158" s="454"/>
      <c r="M1158" s="454"/>
      <c r="N1158" s="454"/>
      <c r="O1158" s="454"/>
      <c r="P1158" s="454"/>
      <c r="Q1158" s="454"/>
      <c r="R1158" s="454"/>
      <c r="S1158" s="454"/>
      <c r="T1158" s="454"/>
      <c r="U1158" s="454"/>
      <c r="V1158" s="454"/>
      <c r="W1158" s="454"/>
      <c r="X1158" s="454"/>
      <c r="Y1158" s="454"/>
      <c r="Z1158" s="454"/>
      <c r="AA1158" s="454"/>
      <c r="AB1158" s="454"/>
      <c r="AC1158" s="455"/>
      <c r="AD1158" s="455"/>
      <c r="AE1158" s="455"/>
      <c r="AF1158" s="456"/>
      <c r="AG1158" s="459"/>
      <c r="AH1158" s="460"/>
    </row>
    <row r="1159" spans="1:34" ht="15" customHeight="1" x14ac:dyDescent="0.15">
      <c r="AE1159" s="100"/>
      <c r="AF1159" s="100"/>
      <c r="AG1159" s="100"/>
      <c r="AH1159" s="100"/>
    </row>
    <row r="1160" spans="1:34" s="18" customFormat="1" ht="15" customHeight="1" x14ac:dyDescent="0.15">
      <c r="A1160" s="1" t="s">
        <v>343</v>
      </c>
      <c r="B1160" s="1"/>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c r="AE1160" s="36"/>
      <c r="AF1160" s="36"/>
      <c r="AG1160" s="36"/>
      <c r="AH1160" s="36"/>
    </row>
    <row r="1161" spans="1:34" s="72" customFormat="1" ht="15" customHeight="1" x14ac:dyDescent="0.15">
      <c r="A1161" s="442" t="s">
        <v>33</v>
      </c>
      <c r="B1161" s="449" t="s">
        <v>924</v>
      </c>
      <c r="C1161" s="450"/>
      <c r="D1161" s="450"/>
      <c r="E1161" s="450"/>
      <c r="F1161" s="450"/>
      <c r="G1161" s="450"/>
      <c r="H1161" s="450"/>
      <c r="I1161" s="450"/>
      <c r="J1161" s="450"/>
      <c r="K1161" s="450"/>
      <c r="L1161" s="450"/>
      <c r="M1161" s="450"/>
      <c r="N1161" s="450"/>
      <c r="O1161" s="450"/>
      <c r="P1161" s="450"/>
      <c r="Q1161" s="450"/>
      <c r="R1161" s="450"/>
      <c r="S1161" s="450"/>
      <c r="T1161" s="450"/>
      <c r="U1161" s="450"/>
      <c r="V1161" s="450"/>
      <c r="W1161" s="450"/>
      <c r="X1161" s="450"/>
      <c r="Y1161" s="450"/>
      <c r="Z1161" s="450"/>
      <c r="AA1161" s="450"/>
      <c r="AB1161" s="450"/>
      <c r="AC1161" s="480"/>
      <c r="AD1161" s="480"/>
      <c r="AE1161" s="970"/>
      <c r="AF1161" s="971"/>
      <c r="AG1161" s="958"/>
      <c r="AH1161" s="959"/>
    </row>
    <row r="1162" spans="1:34" ht="15" customHeight="1" x14ac:dyDescent="0.15">
      <c r="A1162" s="444"/>
      <c r="B1162" s="453"/>
      <c r="C1162" s="454"/>
      <c r="D1162" s="454"/>
      <c r="E1162" s="454"/>
      <c r="F1162" s="454"/>
      <c r="G1162" s="454"/>
      <c r="H1162" s="454"/>
      <c r="I1162" s="454"/>
      <c r="J1162" s="454"/>
      <c r="K1162" s="454"/>
      <c r="L1162" s="454"/>
      <c r="M1162" s="454"/>
      <c r="N1162" s="454"/>
      <c r="O1162" s="454"/>
      <c r="P1162" s="454"/>
      <c r="Q1162" s="454"/>
      <c r="R1162" s="454"/>
      <c r="S1162" s="454"/>
      <c r="T1162" s="454"/>
      <c r="U1162" s="454"/>
      <c r="V1162" s="454"/>
      <c r="W1162" s="454"/>
      <c r="X1162" s="454"/>
      <c r="Y1162" s="454"/>
      <c r="Z1162" s="454"/>
      <c r="AA1162" s="454"/>
      <c r="AB1162" s="454"/>
      <c r="AC1162" s="482"/>
      <c r="AD1162" s="482"/>
      <c r="AE1162" s="482"/>
      <c r="AF1162" s="483"/>
      <c r="AG1162" s="447"/>
      <c r="AH1162" s="448"/>
    </row>
    <row r="1163" spans="1:34" ht="15" customHeight="1" x14ac:dyDescent="0.15">
      <c r="A1163" s="442" t="s">
        <v>215</v>
      </c>
      <c r="B1163" s="493" t="s">
        <v>923</v>
      </c>
      <c r="C1163" s="475"/>
      <c r="D1163" s="475"/>
      <c r="E1163" s="475"/>
      <c r="F1163" s="475"/>
      <c r="G1163" s="475"/>
      <c r="H1163" s="475"/>
      <c r="I1163" s="475"/>
      <c r="J1163" s="475"/>
      <c r="K1163" s="475"/>
      <c r="L1163" s="475"/>
      <c r="M1163" s="475"/>
      <c r="N1163" s="475"/>
      <c r="O1163" s="475"/>
      <c r="P1163" s="475"/>
      <c r="Q1163" s="475"/>
      <c r="R1163" s="475"/>
      <c r="S1163" s="475"/>
      <c r="T1163" s="475"/>
      <c r="U1163" s="475"/>
      <c r="V1163" s="475"/>
      <c r="W1163" s="475"/>
      <c r="X1163" s="475"/>
      <c r="Y1163" s="475"/>
      <c r="Z1163" s="475"/>
      <c r="AA1163" s="475"/>
      <c r="AB1163" s="475"/>
      <c r="AC1163" s="475"/>
      <c r="AD1163" s="475"/>
      <c r="AE1163" s="475"/>
      <c r="AF1163" s="476"/>
      <c r="AG1163" s="438"/>
      <c r="AH1163" s="439"/>
    </row>
    <row r="1164" spans="1:34" ht="15" customHeight="1" x14ac:dyDescent="0.15">
      <c r="A1164" s="444"/>
      <c r="B1164" s="494"/>
      <c r="C1164" s="436"/>
      <c r="D1164" s="436"/>
      <c r="E1164" s="436"/>
      <c r="F1164" s="436"/>
      <c r="G1164" s="436"/>
      <c r="H1164" s="436"/>
      <c r="I1164" s="436"/>
      <c r="J1164" s="436"/>
      <c r="K1164" s="436"/>
      <c r="L1164" s="436"/>
      <c r="M1164" s="436"/>
      <c r="N1164" s="436"/>
      <c r="O1164" s="436"/>
      <c r="P1164" s="436"/>
      <c r="Q1164" s="436"/>
      <c r="R1164" s="436"/>
      <c r="S1164" s="436"/>
      <c r="T1164" s="436"/>
      <c r="U1164" s="436"/>
      <c r="V1164" s="436"/>
      <c r="W1164" s="436"/>
      <c r="X1164" s="436"/>
      <c r="Y1164" s="436"/>
      <c r="Z1164" s="436"/>
      <c r="AA1164" s="436"/>
      <c r="AB1164" s="436"/>
      <c r="AC1164" s="436"/>
      <c r="AD1164" s="436"/>
      <c r="AE1164" s="436"/>
      <c r="AF1164" s="437"/>
      <c r="AG1164" s="440"/>
      <c r="AH1164" s="441"/>
    </row>
    <row r="1165" spans="1:34" ht="22.5" customHeight="1" x14ac:dyDescent="0.15">
      <c r="A1165" s="442" t="s">
        <v>35</v>
      </c>
      <c r="B1165" s="449" t="s">
        <v>925</v>
      </c>
      <c r="C1165" s="450"/>
      <c r="D1165" s="450"/>
      <c r="E1165" s="450"/>
      <c r="F1165" s="450"/>
      <c r="G1165" s="450"/>
      <c r="H1165" s="450"/>
      <c r="I1165" s="450"/>
      <c r="J1165" s="450"/>
      <c r="K1165" s="450"/>
      <c r="L1165" s="450"/>
      <c r="M1165" s="450"/>
      <c r="N1165" s="450"/>
      <c r="O1165" s="450"/>
      <c r="P1165" s="450"/>
      <c r="Q1165" s="450"/>
      <c r="R1165" s="450"/>
      <c r="S1165" s="450"/>
      <c r="T1165" s="450"/>
      <c r="U1165" s="450"/>
      <c r="V1165" s="450"/>
      <c r="W1165" s="450"/>
      <c r="X1165" s="450"/>
      <c r="Y1165" s="450"/>
      <c r="Z1165" s="450"/>
      <c r="AA1165" s="450"/>
      <c r="AB1165" s="450"/>
      <c r="AC1165" s="480"/>
      <c r="AD1165" s="480"/>
      <c r="AE1165" s="480"/>
      <c r="AF1165" s="481"/>
      <c r="AG1165" s="445"/>
      <c r="AH1165" s="446"/>
    </row>
    <row r="1166" spans="1:34" ht="22.5" customHeight="1" x14ac:dyDescent="0.15">
      <c r="A1166" s="444"/>
      <c r="B1166" s="453"/>
      <c r="C1166" s="454"/>
      <c r="D1166" s="454"/>
      <c r="E1166" s="454"/>
      <c r="F1166" s="454"/>
      <c r="G1166" s="454"/>
      <c r="H1166" s="454"/>
      <c r="I1166" s="454"/>
      <c r="J1166" s="454"/>
      <c r="K1166" s="454"/>
      <c r="L1166" s="454"/>
      <c r="M1166" s="454"/>
      <c r="N1166" s="454"/>
      <c r="O1166" s="454"/>
      <c r="P1166" s="454"/>
      <c r="Q1166" s="454"/>
      <c r="R1166" s="454"/>
      <c r="S1166" s="454"/>
      <c r="T1166" s="454"/>
      <c r="U1166" s="454"/>
      <c r="V1166" s="454"/>
      <c r="W1166" s="454"/>
      <c r="X1166" s="454"/>
      <c r="Y1166" s="454"/>
      <c r="Z1166" s="454"/>
      <c r="AA1166" s="454"/>
      <c r="AB1166" s="454"/>
      <c r="AC1166" s="482"/>
      <c r="AD1166" s="482"/>
      <c r="AE1166" s="482"/>
      <c r="AF1166" s="483"/>
      <c r="AG1166" s="447"/>
      <c r="AH1166" s="448"/>
    </row>
    <row r="1167" spans="1:34" ht="30" customHeight="1" x14ac:dyDescent="0.15">
      <c r="A1167" s="442" t="s">
        <v>36</v>
      </c>
      <c r="B1167" s="449" t="s">
        <v>930</v>
      </c>
      <c r="C1167" s="450"/>
      <c r="D1167" s="450"/>
      <c r="E1167" s="450"/>
      <c r="F1167" s="450"/>
      <c r="G1167" s="450"/>
      <c r="H1167" s="450"/>
      <c r="I1167" s="450"/>
      <c r="J1167" s="450"/>
      <c r="K1167" s="450"/>
      <c r="L1167" s="450"/>
      <c r="M1167" s="450"/>
      <c r="N1167" s="450"/>
      <c r="O1167" s="450"/>
      <c r="P1167" s="450"/>
      <c r="Q1167" s="450"/>
      <c r="R1167" s="450"/>
      <c r="S1167" s="450"/>
      <c r="T1167" s="450"/>
      <c r="U1167" s="450"/>
      <c r="V1167" s="450"/>
      <c r="W1167" s="450"/>
      <c r="X1167" s="450"/>
      <c r="Y1167" s="450"/>
      <c r="Z1167" s="450"/>
      <c r="AA1167" s="450"/>
      <c r="AB1167" s="450"/>
      <c r="AC1167" s="450"/>
      <c r="AD1167" s="450"/>
      <c r="AE1167" s="450"/>
      <c r="AF1167" s="484"/>
      <c r="AG1167" s="445"/>
      <c r="AH1167" s="446"/>
    </row>
    <row r="1168" spans="1:34" ht="26.25" customHeight="1" x14ac:dyDescent="0.15">
      <c r="A1168" s="444"/>
      <c r="B1168" s="453"/>
      <c r="C1168" s="454"/>
      <c r="D1168" s="454"/>
      <c r="E1168" s="454"/>
      <c r="F1168" s="454"/>
      <c r="G1168" s="454"/>
      <c r="H1168" s="454"/>
      <c r="I1168" s="454"/>
      <c r="J1168" s="454"/>
      <c r="K1168" s="454"/>
      <c r="L1168" s="454"/>
      <c r="M1168" s="454"/>
      <c r="N1168" s="454"/>
      <c r="O1168" s="454"/>
      <c r="P1168" s="454"/>
      <c r="Q1168" s="454"/>
      <c r="R1168" s="454"/>
      <c r="S1168" s="454"/>
      <c r="T1168" s="454"/>
      <c r="U1168" s="454"/>
      <c r="V1168" s="454"/>
      <c r="W1168" s="454"/>
      <c r="X1168" s="454"/>
      <c r="Y1168" s="454"/>
      <c r="Z1168" s="454"/>
      <c r="AA1168" s="454"/>
      <c r="AB1168" s="454"/>
      <c r="AC1168" s="454"/>
      <c r="AD1168" s="454"/>
      <c r="AE1168" s="454"/>
      <c r="AF1168" s="485"/>
      <c r="AG1168" s="447"/>
      <c r="AH1168" s="448"/>
    </row>
    <row r="1169" spans="1:34" ht="15" customHeight="1" x14ac:dyDescent="0.15"/>
    <row r="1170" spans="1:34" s="18" customFormat="1" ht="15" customHeight="1" x14ac:dyDescent="0.15">
      <c r="A1170" s="1" t="s">
        <v>406</v>
      </c>
      <c r="B1170" s="1"/>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c r="AH1170" s="36"/>
    </row>
    <row r="1171" spans="1:34" ht="15" customHeight="1" x14ac:dyDescent="0.15">
      <c r="A1171" s="442" t="s">
        <v>33</v>
      </c>
      <c r="B1171" s="449" t="s">
        <v>926</v>
      </c>
      <c r="C1171" s="450"/>
      <c r="D1171" s="450"/>
      <c r="E1171" s="450"/>
      <c r="F1171" s="450"/>
      <c r="G1171" s="450"/>
      <c r="H1171" s="450"/>
      <c r="I1171" s="450"/>
      <c r="J1171" s="450"/>
      <c r="K1171" s="450"/>
      <c r="L1171" s="450"/>
      <c r="M1171" s="450"/>
      <c r="N1171" s="450"/>
      <c r="O1171" s="450"/>
      <c r="P1171" s="450"/>
      <c r="Q1171" s="450"/>
      <c r="R1171" s="450"/>
      <c r="S1171" s="450"/>
      <c r="T1171" s="450"/>
      <c r="U1171" s="450"/>
      <c r="V1171" s="450"/>
      <c r="W1171" s="450"/>
      <c r="X1171" s="450"/>
      <c r="Y1171" s="450"/>
      <c r="Z1171" s="450"/>
      <c r="AA1171" s="450"/>
      <c r="AB1171" s="450"/>
      <c r="AC1171" s="480"/>
      <c r="AD1171" s="480"/>
      <c r="AE1171" s="480"/>
      <c r="AF1171" s="481"/>
      <c r="AG1171" s="445"/>
      <c r="AH1171" s="959"/>
    </row>
    <row r="1172" spans="1:34" ht="15" customHeight="1" x14ac:dyDescent="0.15">
      <c r="A1172" s="444"/>
      <c r="B1172" s="453"/>
      <c r="C1172" s="454"/>
      <c r="D1172" s="454"/>
      <c r="E1172" s="454"/>
      <c r="F1172" s="454"/>
      <c r="G1172" s="454"/>
      <c r="H1172" s="454"/>
      <c r="I1172" s="454"/>
      <c r="J1172" s="454"/>
      <c r="K1172" s="454"/>
      <c r="L1172" s="454"/>
      <c r="M1172" s="454"/>
      <c r="N1172" s="454"/>
      <c r="O1172" s="454"/>
      <c r="P1172" s="454"/>
      <c r="Q1172" s="454"/>
      <c r="R1172" s="454"/>
      <c r="S1172" s="454"/>
      <c r="T1172" s="454"/>
      <c r="U1172" s="454"/>
      <c r="V1172" s="454"/>
      <c r="W1172" s="454"/>
      <c r="X1172" s="454"/>
      <c r="Y1172" s="454"/>
      <c r="Z1172" s="454"/>
      <c r="AA1172" s="454"/>
      <c r="AB1172" s="454"/>
      <c r="AC1172" s="482"/>
      <c r="AD1172" s="482"/>
      <c r="AE1172" s="482"/>
      <c r="AF1172" s="483"/>
      <c r="AG1172" s="447"/>
      <c r="AH1172" s="448"/>
    </row>
    <row r="1173" spans="1:34" ht="15" customHeight="1" x14ac:dyDescent="0.15">
      <c r="A1173" s="442" t="s">
        <v>34</v>
      </c>
      <c r="B1173" s="449" t="s">
        <v>939</v>
      </c>
      <c r="C1173" s="450"/>
      <c r="D1173" s="450"/>
      <c r="E1173" s="450"/>
      <c r="F1173" s="450"/>
      <c r="G1173" s="450"/>
      <c r="H1173" s="450"/>
      <c r="I1173" s="450"/>
      <c r="J1173" s="450"/>
      <c r="K1173" s="450"/>
      <c r="L1173" s="450"/>
      <c r="M1173" s="450"/>
      <c r="N1173" s="450"/>
      <c r="O1173" s="450"/>
      <c r="P1173" s="450"/>
      <c r="Q1173" s="450"/>
      <c r="R1173" s="450"/>
      <c r="S1173" s="450"/>
      <c r="T1173" s="450"/>
      <c r="U1173" s="450"/>
      <c r="V1173" s="450"/>
      <c r="W1173" s="450"/>
      <c r="X1173" s="450"/>
      <c r="Y1173" s="450"/>
      <c r="Z1173" s="450"/>
      <c r="AA1173" s="450"/>
      <c r="AB1173" s="450"/>
      <c r="AC1173" s="480"/>
      <c r="AD1173" s="480"/>
      <c r="AE1173" s="480"/>
      <c r="AF1173" s="481"/>
      <c r="AG1173" s="445"/>
      <c r="AH1173" s="446"/>
    </row>
    <row r="1174" spans="1:34" ht="15" customHeight="1" x14ac:dyDescent="0.15">
      <c r="A1174" s="444"/>
      <c r="B1174" s="453"/>
      <c r="C1174" s="454"/>
      <c r="D1174" s="454"/>
      <c r="E1174" s="454"/>
      <c r="F1174" s="454"/>
      <c r="G1174" s="454"/>
      <c r="H1174" s="454"/>
      <c r="I1174" s="454"/>
      <c r="J1174" s="454"/>
      <c r="K1174" s="454"/>
      <c r="L1174" s="454"/>
      <c r="M1174" s="454"/>
      <c r="N1174" s="454"/>
      <c r="O1174" s="454"/>
      <c r="P1174" s="454"/>
      <c r="Q1174" s="454"/>
      <c r="R1174" s="454"/>
      <c r="S1174" s="454"/>
      <c r="T1174" s="454"/>
      <c r="U1174" s="454"/>
      <c r="V1174" s="454"/>
      <c r="W1174" s="454"/>
      <c r="X1174" s="454"/>
      <c r="Y1174" s="454"/>
      <c r="Z1174" s="454"/>
      <c r="AA1174" s="454"/>
      <c r="AB1174" s="454"/>
      <c r="AC1174" s="482"/>
      <c r="AD1174" s="482"/>
      <c r="AE1174" s="482"/>
      <c r="AF1174" s="483"/>
      <c r="AG1174" s="447"/>
      <c r="AH1174" s="448"/>
    </row>
    <row r="1175" spans="1:34" ht="15" customHeight="1" x14ac:dyDescent="0.15">
      <c r="A1175" s="442" t="s">
        <v>35</v>
      </c>
      <c r="B1175" s="449" t="s">
        <v>941</v>
      </c>
      <c r="C1175" s="450"/>
      <c r="D1175" s="450"/>
      <c r="E1175" s="450"/>
      <c r="F1175" s="450"/>
      <c r="G1175" s="450"/>
      <c r="H1175" s="450"/>
      <c r="I1175" s="450"/>
      <c r="J1175" s="450"/>
      <c r="K1175" s="450"/>
      <c r="L1175" s="450"/>
      <c r="M1175" s="450"/>
      <c r="N1175" s="450"/>
      <c r="O1175" s="450"/>
      <c r="P1175" s="450"/>
      <c r="Q1175" s="450"/>
      <c r="R1175" s="450"/>
      <c r="S1175" s="450"/>
      <c r="T1175" s="450"/>
      <c r="U1175" s="450"/>
      <c r="V1175" s="450"/>
      <c r="W1175" s="450"/>
      <c r="X1175" s="450"/>
      <c r="Y1175" s="450"/>
      <c r="Z1175" s="450"/>
      <c r="AA1175" s="450"/>
      <c r="AB1175" s="450"/>
      <c r="AC1175" s="480"/>
      <c r="AD1175" s="480"/>
      <c r="AE1175" s="480"/>
      <c r="AF1175" s="481"/>
      <c r="AG1175" s="445"/>
      <c r="AH1175" s="446"/>
    </row>
    <row r="1176" spans="1:34" ht="15" customHeight="1" x14ac:dyDescent="0.15">
      <c r="A1176" s="444"/>
      <c r="B1176" s="453"/>
      <c r="C1176" s="454"/>
      <c r="D1176" s="454"/>
      <c r="E1176" s="454"/>
      <c r="F1176" s="454"/>
      <c r="G1176" s="454"/>
      <c r="H1176" s="454"/>
      <c r="I1176" s="454"/>
      <c r="J1176" s="454"/>
      <c r="K1176" s="454"/>
      <c r="L1176" s="454"/>
      <c r="M1176" s="454"/>
      <c r="N1176" s="454"/>
      <c r="O1176" s="454"/>
      <c r="P1176" s="454"/>
      <c r="Q1176" s="454"/>
      <c r="R1176" s="454"/>
      <c r="S1176" s="454"/>
      <c r="T1176" s="454"/>
      <c r="U1176" s="454"/>
      <c r="V1176" s="454"/>
      <c r="W1176" s="454"/>
      <c r="X1176" s="454"/>
      <c r="Y1176" s="454"/>
      <c r="Z1176" s="454"/>
      <c r="AA1176" s="454"/>
      <c r="AB1176" s="454"/>
      <c r="AC1176" s="482"/>
      <c r="AD1176" s="482"/>
      <c r="AE1176" s="482"/>
      <c r="AF1176" s="483"/>
      <c r="AG1176" s="447"/>
      <c r="AH1176" s="448"/>
    </row>
    <row r="1177" spans="1:34" ht="15" customHeight="1" x14ac:dyDescent="0.15">
      <c r="A1177" s="442" t="s">
        <v>36</v>
      </c>
      <c r="B1177" s="449" t="s">
        <v>927</v>
      </c>
      <c r="C1177" s="450"/>
      <c r="D1177" s="450"/>
      <c r="E1177" s="450"/>
      <c r="F1177" s="450"/>
      <c r="G1177" s="450"/>
      <c r="H1177" s="450"/>
      <c r="I1177" s="450"/>
      <c r="J1177" s="450"/>
      <c r="K1177" s="450"/>
      <c r="L1177" s="450"/>
      <c r="M1177" s="450"/>
      <c r="N1177" s="450"/>
      <c r="O1177" s="450"/>
      <c r="P1177" s="450"/>
      <c r="Q1177" s="450"/>
      <c r="R1177" s="450"/>
      <c r="S1177" s="450"/>
      <c r="T1177" s="450"/>
      <c r="U1177" s="450"/>
      <c r="V1177" s="450"/>
      <c r="W1177" s="450"/>
      <c r="X1177" s="450"/>
      <c r="Y1177" s="450"/>
      <c r="Z1177" s="450"/>
      <c r="AA1177" s="450"/>
      <c r="AB1177" s="450"/>
      <c r="AC1177" s="480"/>
      <c r="AD1177" s="480"/>
      <c r="AE1177" s="480"/>
      <c r="AF1177" s="481"/>
      <c r="AG1177" s="445"/>
      <c r="AH1177" s="446"/>
    </row>
    <row r="1178" spans="1:34" ht="15" customHeight="1" x14ac:dyDescent="0.15">
      <c r="A1178" s="444"/>
      <c r="B1178" s="453"/>
      <c r="C1178" s="454"/>
      <c r="D1178" s="454"/>
      <c r="E1178" s="454"/>
      <c r="F1178" s="454"/>
      <c r="G1178" s="454"/>
      <c r="H1178" s="454"/>
      <c r="I1178" s="454"/>
      <c r="J1178" s="454"/>
      <c r="K1178" s="454"/>
      <c r="L1178" s="454"/>
      <c r="M1178" s="454"/>
      <c r="N1178" s="454"/>
      <c r="O1178" s="454"/>
      <c r="P1178" s="454"/>
      <c r="Q1178" s="454"/>
      <c r="R1178" s="454"/>
      <c r="S1178" s="454"/>
      <c r="T1178" s="454"/>
      <c r="U1178" s="454"/>
      <c r="V1178" s="454"/>
      <c r="W1178" s="454"/>
      <c r="X1178" s="454"/>
      <c r="Y1178" s="454"/>
      <c r="Z1178" s="454"/>
      <c r="AA1178" s="454"/>
      <c r="AB1178" s="454"/>
      <c r="AC1178" s="482"/>
      <c r="AD1178" s="482"/>
      <c r="AE1178" s="482"/>
      <c r="AF1178" s="483"/>
      <c r="AG1178" s="447"/>
      <c r="AH1178" s="448"/>
    </row>
    <row r="1179" spans="1:34" ht="15" customHeight="1" x14ac:dyDescent="0.15">
      <c r="A1179" s="442" t="s">
        <v>37</v>
      </c>
      <c r="B1179" s="449" t="s">
        <v>928</v>
      </c>
      <c r="C1179" s="450"/>
      <c r="D1179" s="450"/>
      <c r="E1179" s="450"/>
      <c r="F1179" s="450"/>
      <c r="G1179" s="450"/>
      <c r="H1179" s="450"/>
      <c r="I1179" s="450"/>
      <c r="J1179" s="450"/>
      <c r="K1179" s="450"/>
      <c r="L1179" s="450"/>
      <c r="M1179" s="450"/>
      <c r="N1179" s="450"/>
      <c r="O1179" s="450"/>
      <c r="P1179" s="450"/>
      <c r="Q1179" s="450"/>
      <c r="R1179" s="450"/>
      <c r="S1179" s="450"/>
      <c r="T1179" s="450"/>
      <c r="U1179" s="450"/>
      <c r="V1179" s="450"/>
      <c r="W1179" s="450"/>
      <c r="X1179" s="450"/>
      <c r="Y1179" s="450"/>
      <c r="Z1179" s="450"/>
      <c r="AA1179" s="450"/>
      <c r="AB1179" s="450"/>
      <c r="AC1179" s="480"/>
      <c r="AD1179" s="480"/>
      <c r="AE1179" s="480"/>
      <c r="AF1179" s="481"/>
      <c r="AG1179" s="445"/>
      <c r="AH1179" s="446"/>
    </row>
    <row r="1180" spans="1:34" ht="15" customHeight="1" x14ac:dyDescent="0.15">
      <c r="A1180" s="444"/>
      <c r="B1180" s="453"/>
      <c r="C1180" s="454"/>
      <c r="D1180" s="454"/>
      <c r="E1180" s="454"/>
      <c r="F1180" s="454"/>
      <c r="G1180" s="454"/>
      <c r="H1180" s="454"/>
      <c r="I1180" s="454"/>
      <c r="J1180" s="454"/>
      <c r="K1180" s="454"/>
      <c r="L1180" s="454"/>
      <c r="M1180" s="454"/>
      <c r="N1180" s="454"/>
      <c r="O1180" s="454"/>
      <c r="P1180" s="454"/>
      <c r="Q1180" s="454"/>
      <c r="R1180" s="454"/>
      <c r="S1180" s="454"/>
      <c r="T1180" s="454"/>
      <c r="U1180" s="454"/>
      <c r="V1180" s="454"/>
      <c r="W1180" s="454"/>
      <c r="X1180" s="454"/>
      <c r="Y1180" s="454"/>
      <c r="Z1180" s="454"/>
      <c r="AA1180" s="454"/>
      <c r="AB1180" s="454"/>
      <c r="AC1180" s="482"/>
      <c r="AD1180" s="482"/>
      <c r="AE1180" s="482"/>
      <c r="AF1180" s="483"/>
      <c r="AG1180" s="447"/>
      <c r="AH1180" s="448"/>
    </row>
    <row r="1181" spans="1:34" ht="21.75" customHeight="1" x14ac:dyDescent="0.15">
      <c r="A1181" s="442" t="s">
        <v>38</v>
      </c>
      <c r="B1181" s="449" t="s">
        <v>407</v>
      </c>
      <c r="C1181" s="450"/>
      <c r="D1181" s="450"/>
      <c r="E1181" s="450"/>
      <c r="F1181" s="450"/>
      <c r="G1181" s="450"/>
      <c r="H1181" s="450"/>
      <c r="I1181" s="450"/>
      <c r="J1181" s="450"/>
      <c r="K1181" s="450"/>
      <c r="L1181" s="450"/>
      <c r="M1181" s="450"/>
      <c r="N1181" s="450"/>
      <c r="O1181" s="450"/>
      <c r="P1181" s="450"/>
      <c r="Q1181" s="450"/>
      <c r="R1181" s="450"/>
      <c r="S1181" s="450"/>
      <c r="T1181" s="450"/>
      <c r="U1181" s="450"/>
      <c r="V1181" s="450"/>
      <c r="W1181" s="450"/>
      <c r="X1181" s="450"/>
      <c r="Y1181" s="450"/>
      <c r="Z1181" s="450"/>
      <c r="AA1181" s="450"/>
      <c r="AB1181" s="450"/>
      <c r="AC1181" s="480"/>
      <c r="AD1181" s="480"/>
      <c r="AE1181" s="480"/>
      <c r="AF1181" s="481"/>
      <c r="AG1181" s="445"/>
      <c r="AH1181" s="446"/>
    </row>
    <row r="1182" spans="1:34" ht="22.5" customHeight="1" x14ac:dyDescent="0.15">
      <c r="A1182" s="444"/>
      <c r="B1182" s="453"/>
      <c r="C1182" s="454"/>
      <c r="D1182" s="454"/>
      <c r="E1182" s="454"/>
      <c r="F1182" s="454"/>
      <c r="G1182" s="454"/>
      <c r="H1182" s="454"/>
      <c r="I1182" s="454"/>
      <c r="J1182" s="454"/>
      <c r="K1182" s="454"/>
      <c r="L1182" s="454"/>
      <c r="M1182" s="454"/>
      <c r="N1182" s="454"/>
      <c r="O1182" s="454"/>
      <c r="P1182" s="454"/>
      <c r="Q1182" s="454"/>
      <c r="R1182" s="454"/>
      <c r="S1182" s="454"/>
      <c r="T1182" s="454"/>
      <c r="U1182" s="454"/>
      <c r="V1182" s="454"/>
      <c r="W1182" s="454"/>
      <c r="X1182" s="454"/>
      <c r="Y1182" s="454"/>
      <c r="Z1182" s="454"/>
      <c r="AA1182" s="454"/>
      <c r="AB1182" s="454"/>
      <c r="AC1182" s="482"/>
      <c r="AD1182" s="482"/>
      <c r="AE1182" s="482"/>
      <c r="AF1182" s="483"/>
      <c r="AG1182" s="447"/>
      <c r="AH1182" s="448"/>
    </row>
    <row r="1183" spans="1:34" ht="15" customHeight="1" x14ac:dyDescent="0.15">
      <c r="A1183" s="442" t="s">
        <v>39</v>
      </c>
      <c r="B1183" s="449" t="s">
        <v>929</v>
      </c>
      <c r="C1183" s="450"/>
      <c r="D1183" s="450"/>
      <c r="E1183" s="450"/>
      <c r="F1183" s="450"/>
      <c r="G1183" s="450"/>
      <c r="H1183" s="450"/>
      <c r="I1183" s="450"/>
      <c r="J1183" s="450"/>
      <c r="K1183" s="450"/>
      <c r="L1183" s="450"/>
      <c r="M1183" s="450"/>
      <c r="N1183" s="450"/>
      <c r="O1183" s="450"/>
      <c r="P1183" s="450"/>
      <c r="Q1183" s="450"/>
      <c r="R1183" s="450"/>
      <c r="S1183" s="450"/>
      <c r="T1183" s="450"/>
      <c r="U1183" s="450"/>
      <c r="V1183" s="450"/>
      <c r="W1183" s="450"/>
      <c r="X1183" s="450"/>
      <c r="Y1183" s="450"/>
      <c r="Z1183" s="450"/>
      <c r="AA1183" s="450"/>
      <c r="AB1183" s="450"/>
      <c r="AC1183" s="480"/>
      <c r="AD1183" s="480"/>
      <c r="AE1183" s="480"/>
      <c r="AF1183" s="481"/>
      <c r="AG1183" s="445"/>
      <c r="AH1183" s="446"/>
    </row>
    <row r="1184" spans="1:34" ht="15" customHeight="1" x14ac:dyDescent="0.15">
      <c r="A1184" s="444"/>
      <c r="B1184" s="453"/>
      <c r="C1184" s="454"/>
      <c r="D1184" s="454"/>
      <c r="E1184" s="454"/>
      <c r="F1184" s="454"/>
      <c r="G1184" s="454"/>
      <c r="H1184" s="454"/>
      <c r="I1184" s="454"/>
      <c r="J1184" s="454"/>
      <c r="K1184" s="454"/>
      <c r="L1184" s="454"/>
      <c r="M1184" s="454"/>
      <c r="N1184" s="454"/>
      <c r="O1184" s="454"/>
      <c r="P1184" s="454"/>
      <c r="Q1184" s="454"/>
      <c r="R1184" s="454"/>
      <c r="S1184" s="454"/>
      <c r="T1184" s="454"/>
      <c r="U1184" s="454"/>
      <c r="V1184" s="454"/>
      <c r="W1184" s="454"/>
      <c r="X1184" s="454"/>
      <c r="Y1184" s="454"/>
      <c r="Z1184" s="454"/>
      <c r="AA1184" s="454"/>
      <c r="AB1184" s="454"/>
      <c r="AC1184" s="482"/>
      <c r="AD1184" s="482"/>
      <c r="AE1184" s="482"/>
      <c r="AF1184" s="483"/>
      <c r="AG1184" s="447"/>
      <c r="AH1184" s="448"/>
    </row>
    <row r="1185" spans="1:34" ht="15" customHeight="1" x14ac:dyDescent="0.15">
      <c r="A1185" s="442" t="s">
        <v>40</v>
      </c>
      <c r="B1185" s="449" t="s">
        <v>408</v>
      </c>
      <c r="C1185" s="450"/>
      <c r="D1185" s="450"/>
      <c r="E1185" s="450"/>
      <c r="F1185" s="450"/>
      <c r="G1185" s="450"/>
      <c r="H1185" s="450"/>
      <c r="I1185" s="450"/>
      <c r="J1185" s="450"/>
      <c r="K1185" s="450"/>
      <c r="L1185" s="450"/>
      <c r="M1185" s="450"/>
      <c r="N1185" s="450"/>
      <c r="O1185" s="450"/>
      <c r="P1185" s="450"/>
      <c r="Q1185" s="450"/>
      <c r="R1185" s="450"/>
      <c r="S1185" s="450"/>
      <c r="T1185" s="450"/>
      <c r="U1185" s="450"/>
      <c r="V1185" s="450"/>
      <c r="W1185" s="450"/>
      <c r="X1185" s="450"/>
      <c r="Y1185" s="450"/>
      <c r="Z1185" s="450"/>
      <c r="AA1185" s="450"/>
      <c r="AB1185" s="450"/>
      <c r="AC1185" s="480"/>
      <c r="AD1185" s="480"/>
      <c r="AE1185" s="480"/>
      <c r="AF1185" s="481"/>
      <c r="AG1185" s="445"/>
      <c r="AH1185" s="446"/>
    </row>
    <row r="1186" spans="1:34" ht="15" customHeight="1" x14ac:dyDescent="0.15">
      <c r="A1186" s="444"/>
      <c r="B1186" s="453"/>
      <c r="C1186" s="454"/>
      <c r="D1186" s="454"/>
      <c r="E1186" s="454"/>
      <c r="F1186" s="454"/>
      <c r="G1186" s="454"/>
      <c r="H1186" s="454"/>
      <c r="I1186" s="454"/>
      <c r="J1186" s="454"/>
      <c r="K1186" s="454"/>
      <c r="L1186" s="454"/>
      <c r="M1186" s="454"/>
      <c r="N1186" s="454"/>
      <c r="O1186" s="454"/>
      <c r="P1186" s="454"/>
      <c r="Q1186" s="454"/>
      <c r="R1186" s="454"/>
      <c r="S1186" s="454"/>
      <c r="T1186" s="454"/>
      <c r="U1186" s="454"/>
      <c r="V1186" s="454"/>
      <c r="W1186" s="454"/>
      <c r="X1186" s="454"/>
      <c r="Y1186" s="454"/>
      <c r="Z1186" s="454"/>
      <c r="AA1186" s="454"/>
      <c r="AB1186" s="454"/>
      <c r="AC1186" s="482"/>
      <c r="AD1186" s="482"/>
      <c r="AE1186" s="482"/>
      <c r="AF1186" s="483"/>
      <c r="AG1186" s="447"/>
      <c r="AH1186" s="448"/>
    </row>
    <row r="1187" spans="1:34" ht="15" customHeight="1" x14ac:dyDescent="0.15">
      <c r="A1187" s="442" t="s">
        <v>41</v>
      </c>
      <c r="B1187" s="449" t="s">
        <v>190</v>
      </c>
      <c r="C1187" s="450"/>
      <c r="D1187" s="450"/>
      <c r="E1187" s="450"/>
      <c r="F1187" s="450"/>
      <c r="G1187" s="450"/>
      <c r="H1187" s="450"/>
      <c r="I1187" s="450"/>
      <c r="J1187" s="450"/>
      <c r="K1187" s="450"/>
      <c r="L1187" s="450"/>
      <c r="M1187" s="450"/>
      <c r="N1187" s="450"/>
      <c r="O1187" s="450"/>
      <c r="P1187" s="450"/>
      <c r="Q1187" s="450"/>
      <c r="R1187" s="450"/>
      <c r="S1187" s="450"/>
      <c r="T1187" s="450"/>
      <c r="U1187" s="450"/>
      <c r="V1187" s="450"/>
      <c r="W1187" s="450"/>
      <c r="X1187" s="450"/>
      <c r="Y1187" s="450"/>
      <c r="Z1187" s="450"/>
      <c r="AA1187" s="450"/>
      <c r="AB1187" s="450"/>
      <c r="AC1187" s="480"/>
      <c r="AD1187" s="480"/>
      <c r="AE1187" s="480"/>
      <c r="AF1187" s="481"/>
      <c r="AG1187" s="445"/>
      <c r="AH1187" s="446"/>
    </row>
    <row r="1188" spans="1:34" s="72" customFormat="1" ht="15" customHeight="1" x14ac:dyDescent="0.15">
      <c r="A1188" s="444"/>
      <c r="B1188" s="453"/>
      <c r="C1188" s="454"/>
      <c r="D1188" s="454"/>
      <c r="E1188" s="454"/>
      <c r="F1188" s="454"/>
      <c r="G1188" s="454"/>
      <c r="H1188" s="454"/>
      <c r="I1188" s="454"/>
      <c r="J1188" s="454"/>
      <c r="K1188" s="454"/>
      <c r="L1188" s="454"/>
      <c r="M1188" s="454"/>
      <c r="N1188" s="454"/>
      <c r="O1188" s="454"/>
      <c r="P1188" s="454"/>
      <c r="Q1188" s="454"/>
      <c r="R1188" s="454"/>
      <c r="S1188" s="454"/>
      <c r="T1188" s="454"/>
      <c r="U1188" s="454"/>
      <c r="V1188" s="454"/>
      <c r="W1188" s="454"/>
      <c r="X1188" s="454"/>
      <c r="Y1188" s="454"/>
      <c r="Z1188" s="454"/>
      <c r="AA1188" s="454"/>
      <c r="AB1188" s="454"/>
      <c r="AC1188" s="482"/>
      <c r="AD1188" s="482"/>
      <c r="AE1188" s="482"/>
      <c r="AF1188" s="483"/>
      <c r="AG1188" s="447"/>
      <c r="AH1188" s="448"/>
    </row>
    <row r="1189" spans="1:34" ht="26.25" customHeight="1" x14ac:dyDescent="0.15">
      <c r="A1189" s="442" t="s">
        <v>42</v>
      </c>
      <c r="B1189" s="449" t="s">
        <v>931</v>
      </c>
      <c r="C1189" s="450"/>
      <c r="D1189" s="450"/>
      <c r="E1189" s="450"/>
      <c r="F1189" s="450"/>
      <c r="G1189" s="450"/>
      <c r="H1189" s="450"/>
      <c r="I1189" s="450"/>
      <c r="J1189" s="450"/>
      <c r="K1189" s="450"/>
      <c r="L1189" s="450"/>
      <c r="M1189" s="450"/>
      <c r="N1189" s="450"/>
      <c r="O1189" s="450"/>
      <c r="P1189" s="450"/>
      <c r="Q1189" s="450"/>
      <c r="R1189" s="450"/>
      <c r="S1189" s="450"/>
      <c r="T1189" s="450"/>
      <c r="U1189" s="450"/>
      <c r="V1189" s="450"/>
      <c r="W1189" s="450"/>
      <c r="X1189" s="450"/>
      <c r="Y1189" s="450"/>
      <c r="Z1189" s="450"/>
      <c r="AA1189" s="450"/>
      <c r="AB1189" s="450"/>
      <c r="AC1189" s="480"/>
      <c r="AD1189" s="480"/>
      <c r="AE1189" s="480"/>
      <c r="AF1189" s="481"/>
      <c r="AG1189" s="445"/>
      <c r="AH1189" s="446"/>
    </row>
    <row r="1190" spans="1:34" ht="30" customHeight="1" x14ac:dyDescent="0.15">
      <c r="A1190" s="444"/>
      <c r="B1190" s="453"/>
      <c r="C1190" s="454"/>
      <c r="D1190" s="454"/>
      <c r="E1190" s="454"/>
      <c r="F1190" s="454"/>
      <c r="G1190" s="454"/>
      <c r="H1190" s="454"/>
      <c r="I1190" s="454"/>
      <c r="J1190" s="454"/>
      <c r="K1190" s="454"/>
      <c r="L1190" s="454"/>
      <c r="M1190" s="454"/>
      <c r="N1190" s="454"/>
      <c r="O1190" s="454"/>
      <c r="P1190" s="454"/>
      <c r="Q1190" s="454"/>
      <c r="R1190" s="454"/>
      <c r="S1190" s="454"/>
      <c r="T1190" s="454"/>
      <c r="U1190" s="454"/>
      <c r="V1190" s="454"/>
      <c r="W1190" s="454"/>
      <c r="X1190" s="454"/>
      <c r="Y1190" s="454"/>
      <c r="Z1190" s="454"/>
      <c r="AA1190" s="454"/>
      <c r="AB1190" s="454"/>
      <c r="AC1190" s="482"/>
      <c r="AD1190" s="482"/>
      <c r="AE1190" s="482"/>
      <c r="AF1190" s="483"/>
      <c r="AG1190" s="447"/>
      <c r="AH1190" s="448"/>
    </row>
    <row r="1191" spans="1:34" ht="15" customHeight="1" x14ac:dyDescent="0.15"/>
    <row r="1192" spans="1:34" s="18" customFormat="1" ht="15" customHeight="1" x14ac:dyDescent="0.15">
      <c r="A1192" s="1" t="s">
        <v>409</v>
      </c>
      <c r="B1192" s="1"/>
      <c r="C1192" s="1"/>
      <c r="D1192" s="1"/>
      <c r="E1192" s="1"/>
      <c r="F1192" s="1"/>
      <c r="G1192" s="1"/>
      <c r="H1192" s="1"/>
      <c r="I1192" s="1"/>
      <c r="J1192" s="1"/>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1"/>
    </row>
    <row r="1193" spans="1:34" ht="15" customHeight="1" x14ac:dyDescent="0.15">
      <c r="A1193" s="442" t="s">
        <v>33</v>
      </c>
      <c r="B1193" s="449" t="s">
        <v>932</v>
      </c>
      <c r="C1193" s="450"/>
      <c r="D1193" s="450"/>
      <c r="E1193" s="450"/>
      <c r="F1193" s="450"/>
      <c r="G1193" s="450"/>
      <c r="H1193" s="450"/>
      <c r="I1193" s="450"/>
      <c r="J1193" s="450"/>
      <c r="K1193" s="450"/>
      <c r="L1193" s="450"/>
      <c r="M1193" s="450"/>
      <c r="N1193" s="450"/>
      <c r="O1193" s="450"/>
      <c r="P1193" s="450"/>
      <c r="Q1193" s="450"/>
      <c r="R1193" s="450"/>
      <c r="S1193" s="450"/>
      <c r="T1193" s="450"/>
      <c r="U1193" s="450"/>
      <c r="V1193" s="450"/>
      <c r="W1193" s="450"/>
      <c r="X1193" s="450"/>
      <c r="Y1193" s="450"/>
      <c r="Z1193" s="450"/>
      <c r="AA1193" s="450"/>
      <c r="AB1193" s="450"/>
      <c r="AC1193" s="451"/>
      <c r="AD1193" s="451"/>
      <c r="AE1193" s="451"/>
      <c r="AF1193" s="452"/>
      <c r="AG1193" s="457"/>
      <c r="AH1193" s="458"/>
    </row>
    <row r="1194" spans="1:34" ht="15" customHeight="1" x14ac:dyDescent="0.15">
      <c r="A1194" s="444"/>
      <c r="B1194" s="453"/>
      <c r="C1194" s="454"/>
      <c r="D1194" s="454"/>
      <c r="E1194" s="454"/>
      <c r="F1194" s="454"/>
      <c r="G1194" s="454"/>
      <c r="H1194" s="454"/>
      <c r="I1194" s="454"/>
      <c r="J1194" s="454"/>
      <c r="K1194" s="454"/>
      <c r="L1194" s="454"/>
      <c r="M1194" s="454"/>
      <c r="N1194" s="454"/>
      <c r="O1194" s="454"/>
      <c r="P1194" s="454"/>
      <c r="Q1194" s="454"/>
      <c r="R1194" s="454"/>
      <c r="S1194" s="454"/>
      <c r="T1194" s="454"/>
      <c r="U1194" s="454"/>
      <c r="V1194" s="454"/>
      <c r="W1194" s="454"/>
      <c r="X1194" s="454"/>
      <c r="Y1194" s="454"/>
      <c r="Z1194" s="454"/>
      <c r="AA1194" s="454"/>
      <c r="AB1194" s="454"/>
      <c r="AC1194" s="455"/>
      <c r="AD1194" s="455"/>
      <c r="AE1194" s="455"/>
      <c r="AF1194" s="456"/>
      <c r="AG1194" s="459"/>
      <c r="AH1194" s="460"/>
    </row>
    <row r="1195" spans="1:34" ht="15" customHeight="1" x14ac:dyDescent="0.15">
      <c r="A1195" s="442" t="s">
        <v>34</v>
      </c>
      <c r="B1195" s="449" t="s">
        <v>934</v>
      </c>
      <c r="C1195" s="450"/>
      <c r="D1195" s="450"/>
      <c r="E1195" s="450"/>
      <c r="F1195" s="450"/>
      <c r="G1195" s="450"/>
      <c r="H1195" s="450"/>
      <c r="I1195" s="450"/>
      <c r="J1195" s="450"/>
      <c r="K1195" s="450"/>
      <c r="L1195" s="450"/>
      <c r="M1195" s="450"/>
      <c r="N1195" s="450"/>
      <c r="O1195" s="450"/>
      <c r="P1195" s="450"/>
      <c r="Q1195" s="450"/>
      <c r="R1195" s="450"/>
      <c r="S1195" s="450"/>
      <c r="T1195" s="450"/>
      <c r="U1195" s="450"/>
      <c r="V1195" s="450"/>
      <c r="W1195" s="450"/>
      <c r="X1195" s="450"/>
      <c r="Y1195" s="450"/>
      <c r="Z1195" s="450"/>
      <c r="AA1195" s="450"/>
      <c r="AB1195" s="450"/>
      <c r="AC1195" s="451"/>
      <c r="AD1195" s="451"/>
      <c r="AE1195" s="451"/>
      <c r="AF1195" s="452"/>
      <c r="AG1195" s="457"/>
      <c r="AH1195" s="458"/>
    </row>
    <row r="1196" spans="1:34" ht="15" customHeight="1" x14ac:dyDescent="0.15">
      <c r="A1196" s="444"/>
      <c r="B1196" s="453"/>
      <c r="C1196" s="454"/>
      <c r="D1196" s="454"/>
      <c r="E1196" s="454"/>
      <c r="F1196" s="454"/>
      <c r="G1196" s="454"/>
      <c r="H1196" s="454"/>
      <c r="I1196" s="454"/>
      <c r="J1196" s="454"/>
      <c r="K1196" s="454"/>
      <c r="L1196" s="454"/>
      <c r="M1196" s="454"/>
      <c r="N1196" s="454"/>
      <c r="O1196" s="454"/>
      <c r="P1196" s="454"/>
      <c r="Q1196" s="454"/>
      <c r="R1196" s="454"/>
      <c r="S1196" s="454"/>
      <c r="T1196" s="454"/>
      <c r="U1196" s="454"/>
      <c r="V1196" s="454"/>
      <c r="W1196" s="454"/>
      <c r="X1196" s="454"/>
      <c r="Y1196" s="454"/>
      <c r="Z1196" s="454"/>
      <c r="AA1196" s="454"/>
      <c r="AB1196" s="454"/>
      <c r="AC1196" s="455"/>
      <c r="AD1196" s="455"/>
      <c r="AE1196" s="455"/>
      <c r="AF1196" s="456"/>
      <c r="AG1196" s="459"/>
      <c r="AH1196" s="460"/>
    </row>
    <row r="1197" spans="1:34" ht="15" customHeight="1" x14ac:dyDescent="0.15">
      <c r="A1197" s="442" t="s">
        <v>35</v>
      </c>
      <c r="B1197" s="449" t="s">
        <v>935</v>
      </c>
      <c r="C1197" s="450"/>
      <c r="D1197" s="450"/>
      <c r="E1197" s="450"/>
      <c r="F1197" s="450"/>
      <c r="G1197" s="450"/>
      <c r="H1197" s="450"/>
      <c r="I1197" s="450"/>
      <c r="J1197" s="450"/>
      <c r="K1197" s="450"/>
      <c r="L1197" s="450"/>
      <c r="M1197" s="450"/>
      <c r="N1197" s="450"/>
      <c r="O1197" s="450"/>
      <c r="P1197" s="450"/>
      <c r="Q1197" s="450"/>
      <c r="R1197" s="450"/>
      <c r="S1197" s="450"/>
      <c r="T1197" s="450"/>
      <c r="U1197" s="450"/>
      <c r="V1197" s="450"/>
      <c r="W1197" s="450"/>
      <c r="X1197" s="450"/>
      <c r="Y1197" s="450"/>
      <c r="Z1197" s="450"/>
      <c r="AA1197" s="450"/>
      <c r="AB1197" s="450"/>
      <c r="AC1197" s="451"/>
      <c r="AD1197" s="451"/>
      <c r="AE1197" s="451"/>
      <c r="AF1197" s="452"/>
      <c r="AG1197" s="457"/>
      <c r="AH1197" s="458"/>
    </row>
    <row r="1198" spans="1:34" ht="15" customHeight="1" x14ac:dyDescent="0.15">
      <c r="A1198" s="444"/>
      <c r="B1198" s="453"/>
      <c r="C1198" s="454"/>
      <c r="D1198" s="454"/>
      <c r="E1198" s="454"/>
      <c r="F1198" s="454"/>
      <c r="G1198" s="454"/>
      <c r="H1198" s="454"/>
      <c r="I1198" s="454"/>
      <c r="J1198" s="454"/>
      <c r="K1198" s="454"/>
      <c r="L1198" s="454"/>
      <c r="M1198" s="454"/>
      <c r="N1198" s="454"/>
      <c r="O1198" s="454"/>
      <c r="P1198" s="454"/>
      <c r="Q1198" s="454"/>
      <c r="R1198" s="454"/>
      <c r="S1198" s="454"/>
      <c r="T1198" s="454"/>
      <c r="U1198" s="454"/>
      <c r="V1198" s="454"/>
      <c r="W1198" s="454"/>
      <c r="X1198" s="454"/>
      <c r="Y1198" s="454"/>
      <c r="Z1198" s="454"/>
      <c r="AA1198" s="454"/>
      <c r="AB1198" s="454"/>
      <c r="AC1198" s="455"/>
      <c r="AD1198" s="455"/>
      <c r="AE1198" s="455"/>
      <c r="AF1198" s="456"/>
      <c r="AG1198" s="459"/>
      <c r="AH1198" s="460"/>
    </row>
    <row r="1199" spans="1:34" ht="15" customHeight="1" x14ac:dyDescent="0.15">
      <c r="A1199" s="442" t="s">
        <v>36</v>
      </c>
      <c r="B1199" s="449" t="s">
        <v>933</v>
      </c>
      <c r="C1199" s="450"/>
      <c r="D1199" s="450"/>
      <c r="E1199" s="450"/>
      <c r="F1199" s="450"/>
      <c r="G1199" s="450"/>
      <c r="H1199" s="450"/>
      <c r="I1199" s="450"/>
      <c r="J1199" s="450"/>
      <c r="K1199" s="450"/>
      <c r="L1199" s="450"/>
      <c r="M1199" s="450"/>
      <c r="N1199" s="450"/>
      <c r="O1199" s="450"/>
      <c r="P1199" s="450"/>
      <c r="Q1199" s="450"/>
      <c r="R1199" s="450"/>
      <c r="S1199" s="450"/>
      <c r="T1199" s="450"/>
      <c r="U1199" s="450"/>
      <c r="V1199" s="450"/>
      <c r="W1199" s="450"/>
      <c r="X1199" s="450"/>
      <c r="Y1199" s="450"/>
      <c r="Z1199" s="450"/>
      <c r="AA1199" s="450"/>
      <c r="AB1199" s="450"/>
      <c r="AC1199" s="451"/>
      <c r="AD1199" s="451"/>
      <c r="AE1199" s="451"/>
      <c r="AF1199" s="452"/>
      <c r="AG1199" s="457"/>
      <c r="AH1199" s="458"/>
    </row>
    <row r="1200" spans="1:34" s="72" customFormat="1" ht="15" customHeight="1" x14ac:dyDescent="0.15">
      <c r="A1200" s="444"/>
      <c r="B1200" s="453"/>
      <c r="C1200" s="454"/>
      <c r="D1200" s="454"/>
      <c r="E1200" s="454"/>
      <c r="F1200" s="454"/>
      <c r="G1200" s="454"/>
      <c r="H1200" s="454"/>
      <c r="I1200" s="454"/>
      <c r="J1200" s="454"/>
      <c r="K1200" s="454"/>
      <c r="L1200" s="454"/>
      <c r="M1200" s="454"/>
      <c r="N1200" s="454"/>
      <c r="O1200" s="454"/>
      <c r="P1200" s="454"/>
      <c r="Q1200" s="454"/>
      <c r="R1200" s="454"/>
      <c r="S1200" s="454"/>
      <c r="T1200" s="454"/>
      <c r="U1200" s="454"/>
      <c r="V1200" s="454"/>
      <c r="W1200" s="454"/>
      <c r="X1200" s="454"/>
      <c r="Y1200" s="454"/>
      <c r="Z1200" s="454"/>
      <c r="AA1200" s="454"/>
      <c r="AB1200" s="454"/>
      <c r="AC1200" s="455"/>
      <c r="AD1200" s="455"/>
      <c r="AE1200" s="455"/>
      <c r="AF1200" s="456"/>
      <c r="AG1200" s="459"/>
      <c r="AH1200" s="460"/>
    </row>
    <row r="1201" spans="1:34" ht="30" customHeight="1" x14ac:dyDescent="0.15">
      <c r="A1201" s="442" t="s">
        <v>37</v>
      </c>
      <c r="B1201" s="449" t="s">
        <v>936</v>
      </c>
      <c r="C1201" s="450"/>
      <c r="D1201" s="450"/>
      <c r="E1201" s="450"/>
      <c r="F1201" s="450"/>
      <c r="G1201" s="450"/>
      <c r="H1201" s="450"/>
      <c r="I1201" s="450"/>
      <c r="J1201" s="450"/>
      <c r="K1201" s="450"/>
      <c r="L1201" s="450"/>
      <c r="M1201" s="450"/>
      <c r="N1201" s="450"/>
      <c r="O1201" s="450"/>
      <c r="P1201" s="450"/>
      <c r="Q1201" s="450"/>
      <c r="R1201" s="450"/>
      <c r="S1201" s="450"/>
      <c r="T1201" s="450"/>
      <c r="U1201" s="450"/>
      <c r="V1201" s="450"/>
      <c r="W1201" s="450"/>
      <c r="X1201" s="450"/>
      <c r="Y1201" s="450"/>
      <c r="Z1201" s="450"/>
      <c r="AA1201" s="450"/>
      <c r="AB1201" s="450"/>
      <c r="AC1201" s="451"/>
      <c r="AD1201" s="451"/>
      <c r="AE1201" s="451"/>
      <c r="AF1201" s="452"/>
      <c r="AG1201" s="457"/>
      <c r="AH1201" s="458"/>
    </row>
    <row r="1202" spans="1:34" ht="15" customHeight="1" x14ac:dyDescent="0.15">
      <c r="A1202" s="444"/>
      <c r="B1202" s="453"/>
      <c r="C1202" s="454"/>
      <c r="D1202" s="454"/>
      <c r="E1202" s="454"/>
      <c r="F1202" s="454"/>
      <c r="G1202" s="454"/>
      <c r="H1202" s="454"/>
      <c r="I1202" s="454"/>
      <c r="J1202" s="454"/>
      <c r="K1202" s="454"/>
      <c r="L1202" s="454"/>
      <c r="M1202" s="454"/>
      <c r="N1202" s="454"/>
      <c r="O1202" s="454"/>
      <c r="P1202" s="454"/>
      <c r="Q1202" s="454"/>
      <c r="R1202" s="454"/>
      <c r="S1202" s="454"/>
      <c r="T1202" s="454"/>
      <c r="U1202" s="454"/>
      <c r="V1202" s="454"/>
      <c r="W1202" s="454"/>
      <c r="X1202" s="454"/>
      <c r="Y1202" s="454"/>
      <c r="Z1202" s="454"/>
      <c r="AA1202" s="454"/>
      <c r="AB1202" s="454"/>
      <c r="AC1202" s="455"/>
      <c r="AD1202" s="455"/>
      <c r="AE1202" s="455"/>
      <c r="AF1202" s="456"/>
      <c r="AG1202" s="459"/>
      <c r="AH1202" s="460"/>
    </row>
    <row r="1203" spans="1:34" ht="21.75" customHeight="1" x14ac:dyDescent="0.15">
      <c r="A1203" s="442" t="s">
        <v>38</v>
      </c>
      <c r="B1203" s="449" t="s">
        <v>410</v>
      </c>
      <c r="C1203" s="450"/>
      <c r="D1203" s="450"/>
      <c r="E1203" s="450"/>
      <c r="F1203" s="450"/>
      <c r="G1203" s="450"/>
      <c r="H1203" s="450"/>
      <c r="I1203" s="450"/>
      <c r="J1203" s="450"/>
      <c r="K1203" s="450"/>
      <c r="L1203" s="450"/>
      <c r="M1203" s="450"/>
      <c r="N1203" s="450"/>
      <c r="O1203" s="450"/>
      <c r="P1203" s="450"/>
      <c r="Q1203" s="450"/>
      <c r="R1203" s="450"/>
      <c r="S1203" s="450"/>
      <c r="T1203" s="450"/>
      <c r="U1203" s="450"/>
      <c r="V1203" s="450"/>
      <c r="W1203" s="450"/>
      <c r="X1203" s="450"/>
      <c r="Y1203" s="450"/>
      <c r="Z1203" s="450"/>
      <c r="AA1203" s="450"/>
      <c r="AB1203" s="450"/>
      <c r="AC1203" s="451"/>
      <c r="AD1203" s="451"/>
      <c r="AE1203" s="451"/>
      <c r="AF1203" s="452"/>
      <c r="AG1203" s="457"/>
      <c r="AH1203" s="458"/>
    </row>
    <row r="1204" spans="1:34" ht="21.75" customHeight="1" x14ac:dyDescent="0.15">
      <c r="A1204" s="444"/>
      <c r="B1204" s="453"/>
      <c r="C1204" s="454"/>
      <c r="D1204" s="454"/>
      <c r="E1204" s="454"/>
      <c r="F1204" s="454"/>
      <c r="G1204" s="454"/>
      <c r="H1204" s="454"/>
      <c r="I1204" s="454"/>
      <c r="J1204" s="454"/>
      <c r="K1204" s="454"/>
      <c r="L1204" s="454"/>
      <c r="M1204" s="454"/>
      <c r="N1204" s="454"/>
      <c r="O1204" s="454"/>
      <c r="P1204" s="454"/>
      <c r="Q1204" s="454"/>
      <c r="R1204" s="454"/>
      <c r="S1204" s="454"/>
      <c r="T1204" s="454"/>
      <c r="U1204" s="454"/>
      <c r="V1204" s="454"/>
      <c r="W1204" s="454"/>
      <c r="X1204" s="454"/>
      <c r="Y1204" s="454"/>
      <c r="Z1204" s="454"/>
      <c r="AA1204" s="454"/>
      <c r="AB1204" s="454"/>
      <c r="AC1204" s="455"/>
      <c r="AD1204" s="455"/>
      <c r="AE1204" s="455"/>
      <c r="AF1204" s="456"/>
      <c r="AG1204" s="459"/>
      <c r="AH1204" s="460"/>
    </row>
    <row r="1205" spans="1:34" ht="15" customHeight="1" x14ac:dyDescent="0.15">
      <c r="A1205" s="442" t="s">
        <v>39</v>
      </c>
      <c r="B1205" s="449" t="s">
        <v>937</v>
      </c>
      <c r="C1205" s="450"/>
      <c r="D1205" s="450"/>
      <c r="E1205" s="450"/>
      <c r="F1205" s="450"/>
      <c r="G1205" s="450"/>
      <c r="H1205" s="450"/>
      <c r="I1205" s="450"/>
      <c r="J1205" s="450"/>
      <c r="K1205" s="450"/>
      <c r="L1205" s="450"/>
      <c r="M1205" s="450"/>
      <c r="N1205" s="450"/>
      <c r="O1205" s="450"/>
      <c r="P1205" s="450"/>
      <c r="Q1205" s="450"/>
      <c r="R1205" s="450"/>
      <c r="S1205" s="450"/>
      <c r="T1205" s="450"/>
      <c r="U1205" s="450"/>
      <c r="V1205" s="450"/>
      <c r="W1205" s="450"/>
      <c r="X1205" s="450"/>
      <c r="Y1205" s="450"/>
      <c r="Z1205" s="450"/>
      <c r="AA1205" s="450"/>
      <c r="AB1205" s="450"/>
      <c r="AC1205" s="451"/>
      <c r="AD1205" s="451"/>
      <c r="AE1205" s="451"/>
      <c r="AF1205" s="452"/>
      <c r="AG1205" s="457"/>
      <c r="AH1205" s="458"/>
    </row>
    <row r="1206" spans="1:34" ht="15" customHeight="1" x14ac:dyDescent="0.15">
      <c r="A1206" s="444"/>
      <c r="B1206" s="453"/>
      <c r="C1206" s="454"/>
      <c r="D1206" s="454"/>
      <c r="E1206" s="454"/>
      <c r="F1206" s="454"/>
      <c r="G1206" s="454"/>
      <c r="H1206" s="454"/>
      <c r="I1206" s="454"/>
      <c r="J1206" s="454"/>
      <c r="K1206" s="454"/>
      <c r="L1206" s="454"/>
      <c r="M1206" s="454"/>
      <c r="N1206" s="454"/>
      <c r="O1206" s="454"/>
      <c r="P1206" s="454"/>
      <c r="Q1206" s="454"/>
      <c r="R1206" s="454"/>
      <c r="S1206" s="454"/>
      <c r="T1206" s="454"/>
      <c r="U1206" s="454"/>
      <c r="V1206" s="454"/>
      <c r="W1206" s="454"/>
      <c r="X1206" s="454"/>
      <c r="Y1206" s="454"/>
      <c r="Z1206" s="454"/>
      <c r="AA1206" s="454"/>
      <c r="AB1206" s="454"/>
      <c r="AC1206" s="455"/>
      <c r="AD1206" s="455"/>
      <c r="AE1206" s="455"/>
      <c r="AF1206" s="456"/>
      <c r="AG1206" s="459"/>
      <c r="AH1206" s="460"/>
    </row>
    <row r="1207" spans="1:34" ht="15" customHeight="1" x14ac:dyDescent="0.15">
      <c r="A1207" s="442" t="s">
        <v>40</v>
      </c>
      <c r="B1207" s="449" t="s">
        <v>411</v>
      </c>
      <c r="C1207" s="450"/>
      <c r="D1207" s="450"/>
      <c r="E1207" s="450"/>
      <c r="F1207" s="450"/>
      <c r="G1207" s="450"/>
      <c r="H1207" s="450"/>
      <c r="I1207" s="450"/>
      <c r="J1207" s="450"/>
      <c r="K1207" s="450"/>
      <c r="L1207" s="450"/>
      <c r="M1207" s="450"/>
      <c r="N1207" s="450"/>
      <c r="O1207" s="450"/>
      <c r="P1207" s="450"/>
      <c r="Q1207" s="450"/>
      <c r="R1207" s="450"/>
      <c r="S1207" s="450"/>
      <c r="T1207" s="450"/>
      <c r="U1207" s="450"/>
      <c r="V1207" s="450"/>
      <c r="W1207" s="450"/>
      <c r="X1207" s="450"/>
      <c r="Y1207" s="450"/>
      <c r="Z1207" s="450"/>
      <c r="AA1207" s="450"/>
      <c r="AB1207" s="450"/>
      <c r="AC1207" s="451"/>
      <c r="AD1207" s="451"/>
      <c r="AE1207" s="451"/>
      <c r="AF1207" s="452"/>
      <c r="AG1207" s="457"/>
      <c r="AH1207" s="458"/>
    </row>
    <row r="1208" spans="1:34" ht="15" customHeight="1" x14ac:dyDescent="0.15">
      <c r="A1208" s="444"/>
      <c r="B1208" s="453"/>
      <c r="C1208" s="454"/>
      <c r="D1208" s="454"/>
      <c r="E1208" s="454"/>
      <c r="F1208" s="454"/>
      <c r="G1208" s="454"/>
      <c r="H1208" s="454"/>
      <c r="I1208" s="454"/>
      <c r="J1208" s="454"/>
      <c r="K1208" s="454"/>
      <c r="L1208" s="454"/>
      <c r="M1208" s="454"/>
      <c r="N1208" s="454"/>
      <c r="O1208" s="454"/>
      <c r="P1208" s="454"/>
      <c r="Q1208" s="454"/>
      <c r="R1208" s="454"/>
      <c r="S1208" s="454"/>
      <c r="T1208" s="454"/>
      <c r="U1208" s="454"/>
      <c r="V1208" s="454"/>
      <c r="W1208" s="454"/>
      <c r="X1208" s="454"/>
      <c r="Y1208" s="454"/>
      <c r="Z1208" s="454"/>
      <c r="AA1208" s="454"/>
      <c r="AB1208" s="454"/>
      <c r="AC1208" s="455"/>
      <c r="AD1208" s="455"/>
      <c r="AE1208" s="455"/>
      <c r="AF1208" s="456"/>
      <c r="AG1208" s="459"/>
      <c r="AH1208" s="460"/>
    </row>
    <row r="1209" spans="1:34" ht="15" customHeight="1" x14ac:dyDescent="0.15">
      <c r="A1209" s="442" t="s">
        <v>41</v>
      </c>
      <c r="B1209" s="449" t="s">
        <v>190</v>
      </c>
      <c r="C1209" s="450"/>
      <c r="D1209" s="450"/>
      <c r="E1209" s="450"/>
      <c r="F1209" s="450"/>
      <c r="G1209" s="450"/>
      <c r="H1209" s="450"/>
      <c r="I1209" s="450"/>
      <c r="J1209" s="450"/>
      <c r="K1209" s="450"/>
      <c r="L1209" s="450"/>
      <c r="M1209" s="450"/>
      <c r="N1209" s="450"/>
      <c r="O1209" s="450"/>
      <c r="P1209" s="450"/>
      <c r="Q1209" s="450"/>
      <c r="R1209" s="450"/>
      <c r="S1209" s="450"/>
      <c r="T1209" s="450"/>
      <c r="U1209" s="450"/>
      <c r="V1209" s="450"/>
      <c r="W1209" s="450"/>
      <c r="X1209" s="450"/>
      <c r="Y1209" s="450"/>
      <c r="Z1209" s="450"/>
      <c r="AA1209" s="450"/>
      <c r="AB1209" s="450"/>
      <c r="AC1209" s="451"/>
      <c r="AD1209" s="451"/>
      <c r="AE1209" s="451"/>
      <c r="AF1209" s="452"/>
      <c r="AG1209" s="457"/>
      <c r="AH1209" s="458"/>
    </row>
    <row r="1210" spans="1:34" ht="15" customHeight="1" x14ac:dyDescent="0.15">
      <c r="A1210" s="444"/>
      <c r="B1210" s="453"/>
      <c r="C1210" s="454"/>
      <c r="D1210" s="454"/>
      <c r="E1210" s="454"/>
      <c r="F1210" s="454"/>
      <c r="G1210" s="454"/>
      <c r="H1210" s="454"/>
      <c r="I1210" s="454"/>
      <c r="J1210" s="454"/>
      <c r="K1210" s="454"/>
      <c r="L1210" s="454"/>
      <c r="M1210" s="454"/>
      <c r="N1210" s="454"/>
      <c r="O1210" s="454"/>
      <c r="P1210" s="454"/>
      <c r="Q1210" s="454"/>
      <c r="R1210" s="454"/>
      <c r="S1210" s="454"/>
      <c r="T1210" s="454"/>
      <c r="U1210" s="454"/>
      <c r="V1210" s="454"/>
      <c r="W1210" s="454"/>
      <c r="X1210" s="454"/>
      <c r="Y1210" s="454"/>
      <c r="Z1210" s="454"/>
      <c r="AA1210" s="454"/>
      <c r="AB1210" s="454"/>
      <c r="AC1210" s="455"/>
      <c r="AD1210" s="455"/>
      <c r="AE1210" s="455"/>
      <c r="AF1210" s="456"/>
      <c r="AG1210" s="459"/>
      <c r="AH1210" s="460"/>
    </row>
    <row r="1211" spans="1:34" ht="28.5" customHeight="1" x14ac:dyDescent="0.15">
      <c r="A1211" s="442" t="s">
        <v>42</v>
      </c>
      <c r="B1211" s="449" t="s">
        <v>938</v>
      </c>
      <c r="C1211" s="450"/>
      <c r="D1211" s="450"/>
      <c r="E1211" s="450"/>
      <c r="F1211" s="450"/>
      <c r="G1211" s="450"/>
      <c r="H1211" s="450"/>
      <c r="I1211" s="450"/>
      <c r="J1211" s="450"/>
      <c r="K1211" s="450"/>
      <c r="L1211" s="450"/>
      <c r="M1211" s="450"/>
      <c r="N1211" s="450"/>
      <c r="O1211" s="450"/>
      <c r="P1211" s="450"/>
      <c r="Q1211" s="450"/>
      <c r="R1211" s="450"/>
      <c r="S1211" s="450"/>
      <c r="T1211" s="450"/>
      <c r="U1211" s="450"/>
      <c r="V1211" s="450"/>
      <c r="W1211" s="450"/>
      <c r="X1211" s="450"/>
      <c r="Y1211" s="450"/>
      <c r="Z1211" s="450"/>
      <c r="AA1211" s="450"/>
      <c r="AB1211" s="450"/>
      <c r="AC1211" s="451"/>
      <c r="AD1211" s="451"/>
      <c r="AE1211" s="451"/>
      <c r="AF1211" s="451"/>
      <c r="AG1211" s="457"/>
      <c r="AH1211" s="458"/>
    </row>
    <row r="1212" spans="1:34" ht="28.5" customHeight="1" x14ac:dyDescent="0.15">
      <c r="A1212" s="444"/>
      <c r="B1212" s="453"/>
      <c r="C1212" s="454"/>
      <c r="D1212" s="454"/>
      <c r="E1212" s="454"/>
      <c r="F1212" s="454"/>
      <c r="G1212" s="454"/>
      <c r="H1212" s="454"/>
      <c r="I1212" s="454"/>
      <c r="J1212" s="454"/>
      <c r="K1212" s="454"/>
      <c r="L1212" s="454"/>
      <c r="M1212" s="454"/>
      <c r="N1212" s="454"/>
      <c r="O1212" s="454"/>
      <c r="P1212" s="454"/>
      <c r="Q1212" s="454"/>
      <c r="R1212" s="454"/>
      <c r="S1212" s="454"/>
      <c r="T1212" s="454"/>
      <c r="U1212" s="454"/>
      <c r="V1212" s="454"/>
      <c r="W1212" s="454"/>
      <c r="X1212" s="454"/>
      <c r="Y1212" s="454"/>
      <c r="Z1212" s="454"/>
      <c r="AA1212" s="454"/>
      <c r="AB1212" s="454"/>
      <c r="AC1212" s="455"/>
      <c r="AD1212" s="455"/>
      <c r="AE1212" s="455"/>
      <c r="AF1212" s="455"/>
      <c r="AG1212" s="459"/>
      <c r="AH1212" s="460"/>
    </row>
    <row r="1214" spans="1:34" s="18" customFormat="1" ht="15" customHeight="1" x14ac:dyDescent="0.15">
      <c r="A1214" s="1" t="s">
        <v>942</v>
      </c>
      <c r="B1214" s="1"/>
      <c r="C1214" s="1"/>
      <c r="D1214" s="1"/>
      <c r="E1214" s="1"/>
      <c r="F1214" s="1"/>
      <c r="G1214" s="1"/>
      <c r="H1214" s="1"/>
      <c r="I1214" s="1"/>
      <c r="J1214" s="1"/>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1"/>
    </row>
    <row r="1215" spans="1:34" ht="15" customHeight="1" x14ac:dyDescent="0.15">
      <c r="A1215" s="442" t="s">
        <v>33</v>
      </c>
      <c r="B1215" s="449" t="s">
        <v>630</v>
      </c>
      <c r="C1215" s="450"/>
      <c r="D1215" s="450"/>
      <c r="E1215" s="450"/>
      <c r="F1215" s="450"/>
      <c r="G1215" s="450"/>
      <c r="H1215" s="450"/>
      <c r="I1215" s="450"/>
      <c r="J1215" s="450"/>
      <c r="K1215" s="450"/>
      <c r="L1215" s="450"/>
      <c r="M1215" s="450"/>
      <c r="N1215" s="450"/>
      <c r="O1215" s="450"/>
      <c r="P1215" s="450"/>
      <c r="Q1215" s="450"/>
      <c r="R1215" s="450"/>
      <c r="S1215" s="450"/>
      <c r="T1215" s="450"/>
      <c r="U1215" s="450"/>
      <c r="V1215" s="450"/>
      <c r="W1215" s="450"/>
      <c r="X1215" s="450"/>
      <c r="Y1215" s="450"/>
      <c r="Z1215" s="450"/>
      <c r="AA1215" s="450"/>
      <c r="AB1215" s="450"/>
      <c r="AC1215" s="451"/>
      <c r="AD1215" s="451"/>
      <c r="AE1215" s="451"/>
      <c r="AF1215" s="452"/>
      <c r="AG1215" s="457"/>
      <c r="AH1215" s="458"/>
    </row>
    <row r="1216" spans="1:34" ht="15" customHeight="1" x14ac:dyDescent="0.15">
      <c r="A1216" s="444"/>
      <c r="B1216" s="453"/>
      <c r="C1216" s="454"/>
      <c r="D1216" s="454"/>
      <c r="E1216" s="454"/>
      <c r="F1216" s="454"/>
      <c r="G1216" s="454"/>
      <c r="H1216" s="454"/>
      <c r="I1216" s="454"/>
      <c r="J1216" s="454"/>
      <c r="K1216" s="454"/>
      <c r="L1216" s="454"/>
      <c r="M1216" s="454"/>
      <c r="N1216" s="454"/>
      <c r="O1216" s="454"/>
      <c r="P1216" s="454"/>
      <c r="Q1216" s="454"/>
      <c r="R1216" s="454"/>
      <c r="S1216" s="454"/>
      <c r="T1216" s="454"/>
      <c r="U1216" s="454"/>
      <c r="V1216" s="454"/>
      <c r="W1216" s="454"/>
      <c r="X1216" s="454"/>
      <c r="Y1216" s="454"/>
      <c r="Z1216" s="454"/>
      <c r="AA1216" s="454"/>
      <c r="AB1216" s="454"/>
      <c r="AC1216" s="455"/>
      <c r="AD1216" s="455"/>
      <c r="AE1216" s="455"/>
      <c r="AF1216" s="456"/>
      <c r="AG1216" s="459"/>
      <c r="AH1216" s="460"/>
    </row>
    <row r="1217" spans="1:34" s="72" customFormat="1" ht="15" customHeight="1" x14ac:dyDescent="0.15">
      <c r="A1217" s="442" t="s">
        <v>34</v>
      </c>
      <c r="B1217" s="449" t="s">
        <v>631</v>
      </c>
      <c r="C1217" s="450"/>
      <c r="D1217" s="450"/>
      <c r="E1217" s="450"/>
      <c r="F1217" s="450"/>
      <c r="G1217" s="450"/>
      <c r="H1217" s="450"/>
      <c r="I1217" s="450"/>
      <c r="J1217" s="450"/>
      <c r="K1217" s="450"/>
      <c r="L1217" s="450"/>
      <c r="M1217" s="450"/>
      <c r="N1217" s="450"/>
      <c r="O1217" s="450"/>
      <c r="P1217" s="450"/>
      <c r="Q1217" s="450"/>
      <c r="R1217" s="450"/>
      <c r="S1217" s="450"/>
      <c r="T1217" s="450"/>
      <c r="U1217" s="450"/>
      <c r="V1217" s="450"/>
      <c r="W1217" s="450"/>
      <c r="X1217" s="450"/>
      <c r="Y1217" s="450"/>
      <c r="Z1217" s="450"/>
      <c r="AA1217" s="450"/>
      <c r="AB1217" s="450"/>
      <c r="AC1217" s="451"/>
      <c r="AD1217" s="451"/>
      <c r="AE1217" s="451"/>
      <c r="AF1217" s="451"/>
      <c r="AG1217" s="457"/>
      <c r="AH1217" s="458"/>
    </row>
    <row r="1218" spans="1:34" s="72" customFormat="1" ht="15" customHeight="1" x14ac:dyDescent="0.15">
      <c r="A1218" s="443"/>
      <c r="B1218" s="538"/>
      <c r="C1218" s="539"/>
      <c r="D1218" s="539"/>
      <c r="E1218" s="539"/>
      <c r="F1218" s="539"/>
      <c r="G1218" s="539"/>
      <c r="H1218" s="539"/>
      <c r="I1218" s="539"/>
      <c r="J1218" s="539"/>
      <c r="K1218" s="539"/>
      <c r="L1218" s="539"/>
      <c r="M1218" s="539"/>
      <c r="N1218" s="539"/>
      <c r="O1218" s="539"/>
      <c r="P1218" s="539"/>
      <c r="Q1218" s="539"/>
      <c r="R1218" s="539"/>
      <c r="S1218" s="539"/>
      <c r="T1218" s="539"/>
      <c r="U1218" s="539"/>
      <c r="V1218" s="539"/>
      <c r="W1218" s="539"/>
      <c r="X1218" s="539"/>
      <c r="Y1218" s="539"/>
      <c r="Z1218" s="539"/>
      <c r="AA1218" s="539"/>
      <c r="AB1218" s="539"/>
      <c r="AC1218" s="540"/>
      <c r="AD1218" s="540"/>
      <c r="AE1218" s="540"/>
      <c r="AF1218" s="540"/>
      <c r="AG1218" s="542"/>
      <c r="AH1218" s="543"/>
    </row>
    <row r="1219" spans="1:34" ht="15" customHeight="1" x14ac:dyDescent="0.15">
      <c r="A1219" s="444"/>
      <c r="B1219" s="453"/>
      <c r="C1219" s="454"/>
      <c r="D1219" s="454"/>
      <c r="E1219" s="454"/>
      <c r="F1219" s="454"/>
      <c r="G1219" s="454"/>
      <c r="H1219" s="454"/>
      <c r="I1219" s="454"/>
      <c r="J1219" s="454"/>
      <c r="K1219" s="454"/>
      <c r="L1219" s="454"/>
      <c r="M1219" s="454"/>
      <c r="N1219" s="454"/>
      <c r="O1219" s="454"/>
      <c r="P1219" s="454"/>
      <c r="Q1219" s="454"/>
      <c r="R1219" s="454"/>
      <c r="S1219" s="454"/>
      <c r="T1219" s="454"/>
      <c r="U1219" s="454"/>
      <c r="V1219" s="454"/>
      <c r="W1219" s="454"/>
      <c r="X1219" s="454"/>
      <c r="Y1219" s="454"/>
      <c r="Z1219" s="454"/>
      <c r="AA1219" s="454"/>
      <c r="AB1219" s="454"/>
      <c r="AC1219" s="455"/>
      <c r="AD1219" s="455"/>
      <c r="AE1219" s="455"/>
      <c r="AF1219" s="455"/>
      <c r="AG1219" s="459"/>
      <c r="AH1219" s="460"/>
    </row>
    <row r="1221" spans="1:34" s="18" customFormat="1" ht="15" customHeight="1" x14ac:dyDescent="0.15">
      <c r="A1221" s="1" t="s">
        <v>632</v>
      </c>
      <c r="B1221" s="1"/>
      <c r="C1221" s="1"/>
      <c r="D1221" s="1"/>
      <c r="E1221" s="1"/>
      <c r="F1221" s="1"/>
      <c r="G1221" s="1"/>
      <c r="H1221" s="1"/>
      <c r="I1221" s="1"/>
      <c r="J1221" s="1"/>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1"/>
    </row>
    <row r="1222" spans="1:34" ht="15" customHeight="1" x14ac:dyDescent="0.15">
      <c r="A1222" s="442" t="s">
        <v>33</v>
      </c>
      <c r="B1222" s="449" t="s">
        <v>16</v>
      </c>
      <c r="C1222" s="450"/>
      <c r="D1222" s="450"/>
      <c r="E1222" s="450"/>
      <c r="F1222" s="450"/>
      <c r="G1222" s="450"/>
      <c r="H1222" s="450"/>
      <c r="I1222" s="450"/>
      <c r="J1222" s="450"/>
      <c r="K1222" s="450"/>
      <c r="L1222" s="450"/>
      <c r="M1222" s="450"/>
      <c r="N1222" s="450"/>
      <c r="O1222" s="450"/>
      <c r="P1222" s="450"/>
      <c r="Q1222" s="450"/>
      <c r="R1222" s="450"/>
      <c r="S1222" s="450"/>
      <c r="T1222" s="450"/>
      <c r="U1222" s="450"/>
      <c r="V1222" s="450"/>
      <c r="W1222" s="450"/>
      <c r="X1222" s="450"/>
      <c r="Y1222" s="450"/>
      <c r="Z1222" s="450"/>
      <c r="AA1222" s="450"/>
      <c r="AB1222" s="450"/>
      <c r="AC1222" s="451"/>
      <c r="AD1222" s="451"/>
      <c r="AE1222" s="451"/>
      <c r="AF1222" s="452"/>
      <c r="AG1222" s="457"/>
      <c r="AH1222" s="458"/>
    </row>
    <row r="1223" spans="1:34" ht="15" customHeight="1" x14ac:dyDescent="0.15">
      <c r="A1223" s="444"/>
      <c r="B1223" s="453"/>
      <c r="C1223" s="454"/>
      <c r="D1223" s="454"/>
      <c r="E1223" s="454"/>
      <c r="F1223" s="454"/>
      <c r="G1223" s="454"/>
      <c r="H1223" s="454"/>
      <c r="I1223" s="454"/>
      <c r="J1223" s="454"/>
      <c r="K1223" s="454"/>
      <c r="L1223" s="454"/>
      <c r="M1223" s="454"/>
      <c r="N1223" s="454"/>
      <c r="O1223" s="454"/>
      <c r="P1223" s="454"/>
      <c r="Q1223" s="454"/>
      <c r="R1223" s="454"/>
      <c r="S1223" s="454"/>
      <c r="T1223" s="454"/>
      <c r="U1223" s="454"/>
      <c r="V1223" s="454"/>
      <c r="W1223" s="454"/>
      <c r="X1223" s="454"/>
      <c r="Y1223" s="454"/>
      <c r="Z1223" s="454"/>
      <c r="AA1223" s="454"/>
      <c r="AB1223" s="454"/>
      <c r="AC1223" s="455"/>
      <c r="AD1223" s="455"/>
      <c r="AE1223" s="455"/>
      <c r="AF1223" s="456"/>
      <c r="AG1223" s="459"/>
      <c r="AH1223" s="460"/>
    </row>
    <row r="1224" spans="1:34" s="72" customFormat="1" ht="15" customHeight="1" x14ac:dyDescent="0.15">
      <c r="A1224" s="442" t="s">
        <v>34</v>
      </c>
      <c r="B1224" s="449" t="s">
        <v>11</v>
      </c>
      <c r="C1224" s="450"/>
      <c r="D1224" s="450"/>
      <c r="E1224" s="450"/>
      <c r="F1224" s="450"/>
      <c r="G1224" s="450"/>
      <c r="H1224" s="450"/>
      <c r="I1224" s="450"/>
      <c r="J1224" s="450"/>
      <c r="K1224" s="450"/>
      <c r="L1224" s="450"/>
      <c r="M1224" s="450"/>
      <c r="N1224" s="450"/>
      <c r="O1224" s="450"/>
      <c r="P1224" s="450"/>
      <c r="Q1224" s="450"/>
      <c r="R1224" s="450"/>
      <c r="S1224" s="450"/>
      <c r="T1224" s="450"/>
      <c r="U1224" s="450"/>
      <c r="V1224" s="450"/>
      <c r="W1224" s="450"/>
      <c r="X1224" s="450"/>
      <c r="Y1224" s="450"/>
      <c r="Z1224" s="450"/>
      <c r="AA1224" s="450"/>
      <c r="AB1224" s="450"/>
      <c r="AC1224" s="451"/>
      <c r="AD1224" s="451"/>
      <c r="AE1224" s="451"/>
      <c r="AF1224" s="451"/>
      <c r="AG1224" s="457"/>
      <c r="AH1224" s="458"/>
    </row>
    <row r="1225" spans="1:34" ht="15" customHeight="1" x14ac:dyDescent="0.15">
      <c r="A1225" s="444"/>
      <c r="B1225" s="453"/>
      <c r="C1225" s="454"/>
      <c r="D1225" s="454"/>
      <c r="E1225" s="454"/>
      <c r="F1225" s="454"/>
      <c r="G1225" s="454"/>
      <c r="H1225" s="454"/>
      <c r="I1225" s="454"/>
      <c r="J1225" s="454"/>
      <c r="K1225" s="454"/>
      <c r="L1225" s="454"/>
      <c r="M1225" s="454"/>
      <c r="N1225" s="454"/>
      <c r="O1225" s="454"/>
      <c r="P1225" s="454"/>
      <c r="Q1225" s="454"/>
      <c r="R1225" s="454"/>
      <c r="S1225" s="454"/>
      <c r="T1225" s="454"/>
      <c r="U1225" s="454"/>
      <c r="V1225" s="454"/>
      <c r="W1225" s="454"/>
      <c r="X1225" s="454"/>
      <c r="Y1225" s="454"/>
      <c r="Z1225" s="454"/>
      <c r="AA1225" s="454"/>
      <c r="AB1225" s="454"/>
      <c r="AC1225" s="455"/>
      <c r="AD1225" s="455"/>
      <c r="AE1225" s="455"/>
      <c r="AF1225" s="455"/>
      <c r="AG1225" s="459"/>
      <c r="AH1225" s="460"/>
    </row>
    <row r="1226" spans="1:34" ht="15" customHeight="1" x14ac:dyDescent="0.15">
      <c r="A1226" s="442" t="s">
        <v>35</v>
      </c>
      <c r="B1226" s="449" t="s">
        <v>17</v>
      </c>
      <c r="C1226" s="450"/>
      <c r="D1226" s="450"/>
      <c r="E1226" s="450"/>
      <c r="F1226" s="450"/>
      <c r="G1226" s="450"/>
      <c r="H1226" s="450"/>
      <c r="I1226" s="450"/>
      <c r="J1226" s="450"/>
      <c r="K1226" s="450"/>
      <c r="L1226" s="450"/>
      <c r="M1226" s="450"/>
      <c r="N1226" s="450"/>
      <c r="O1226" s="450"/>
      <c r="P1226" s="450"/>
      <c r="Q1226" s="450"/>
      <c r="R1226" s="450"/>
      <c r="S1226" s="450"/>
      <c r="T1226" s="450"/>
      <c r="U1226" s="450"/>
      <c r="V1226" s="450"/>
      <c r="W1226" s="450"/>
      <c r="X1226" s="450"/>
      <c r="Y1226" s="450"/>
      <c r="Z1226" s="450"/>
      <c r="AA1226" s="450"/>
      <c r="AB1226" s="450"/>
      <c r="AC1226" s="451"/>
      <c r="AD1226" s="451"/>
      <c r="AE1226" s="451"/>
      <c r="AF1226" s="452"/>
      <c r="AG1226" s="457"/>
      <c r="AH1226" s="458"/>
    </row>
    <row r="1227" spans="1:34" ht="15" customHeight="1" x14ac:dyDescent="0.15">
      <c r="A1227" s="444"/>
      <c r="B1227" s="453"/>
      <c r="C1227" s="454"/>
      <c r="D1227" s="454"/>
      <c r="E1227" s="454"/>
      <c r="F1227" s="454"/>
      <c r="G1227" s="454"/>
      <c r="H1227" s="454"/>
      <c r="I1227" s="454"/>
      <c r="J1227" s="454"/>
      <c r="K1227" s="454"/>
      <c r="L1227" s="454"/>
      <c r="M1227" s="454"/>
      <c r="N1227" s="454"/>
      <c r="O1227" s="454"/>
      <c r="P1227" s="454"/>
      <c r="Q1227" s="454"/>
      <c r="R1227" s="454"/>
      <c r="S1227" s="454"/>
      <c r="T1227" s="454"/>
      <c r="U1227" s="454"/>
      <c r="V1227" s="454"/>
      <c r="W1227" s="454"/>
      <c r="X1227" s="454"/>
      <c r="Y1227" s="454"/>
      <c r="Z1227" s="454"/>
      <c r="AA1227" s="454"/>
      <c r="AB1227" s="454"/>
      <c r="AC1227" s="455"/>
      <c r="AD1227" s="455"/>
      <c r="AE1227" s="455"/>
      <c r="AF1227" s="456"/>
      <c r="AG1227" s="459"/>
      <c r="AH1227" s="460"/>
    </row>
    <row r="1228" spans="1:34" ht="15" customHeight="1" x14ac:dyDescent="0.15">
      <c r="A1228" s="442" t="s">
        <v>36</v>
      </c>
      <c r="B1228" s="449" t="s">
        <v>18</v>
      </c>
      <c r="C1228" s="450"/>
      <c r="D1228" s="450"/>
      <c r="E1228" s="450"/>
      <c r="F1228" s="450"/>
      <c r="G1228" s="450"/>
      <c r="H1228" s="450"/>
      <c r="I1228" s="450"/>
      <c r="J1228" s="450"/>
      <c r="K1228" s="450"/>
      <c r="L1228" s="450"/>
      <c r="M1228" s="450"/>
      <c r="N1228" s="450"/>
      <c r="O1228" s="450"/>
      <c r="P1228" s="450"/>
      <c r="Q1228" s="450"/>
      <c r="R1228" s="450"/>
      <c r="S1228" s="450"/>
      <c r="T1228" s="450"/>
      <c r="U1228" s="450"/>
      <c r="V1228" s="450"/>
      <c r="W1228" s="450"/>
      <c r="X1228" s="450"/>
      <c r="Y1228" s="450"/>
      <c r="Z1228" s="450"/>
      <c r="AA1228" s="450"/>
      <c r="AB1228" s="450"/>
      <c r="AC1228" s="451"/>
      <c r="AD1228" s="451"/>
      <c r="AE1228" s="451"/>
      <c r="AF1228" s="452"/>
      <c r="AG1228" s="457"/>
      <c r="AH1228" s="458"/>
    </row>
    <row r="1229" spans="1:34" ht="15" customHeight="1" x14ac:dyDescent="0.15">
      <c r="A1229" s="444"/>
      <c r="B1229" s="453"/>
      <c r="C1229" s="454"/>
      <c r="D1229" s="454"/>
      <c r="E1229" s="454"/>
      <c r="F1229" s="454"/>
      <c r="G1229" s="454"/>
      <c r="H1229" s="454"/>
      <c r="I1229" s="454"/>
      <c r="J1229" s="454"/>
      <c r="K1229" s="454"/>
      <c r="L1229" s="454"/>
      <c r="M1229" s="454"/>
      <c r="N1229" s="454"/>
      <c r="O1229" s="454"/>
      <c r="P1229" s="454"/>
      <c r="Q1229" s="454"/>
      <c r="R1229" s="454"/>
      <c r="S1229" s="454"/>
      <c r="T1229" s="454"/>
      <c r="U1229" s="454"/>
      <c r="V1229" s="454"/>
      <c r="W1229" s="454"/>
      <c r="X1229" s="454"/>
      <c r="Y1229" s="454"/>
      <c r="Z1229" s="454"/>
      <c r="AA1229" s="454"/>
      <c r="AB1229" s="454"/>
      <c r="AC1229" s="455"/>
      <c r="AD1229" s="455"/>
      <c r="AE1229" s="455"/>
      <c r="AF1229" s="456"/>
      <c r="AG1229" s="459"/>
      <c r="AH1229" s="460"/>
    </row>
    <row r="1230" spans="1:34" ht="15" customHeight="1" x14ac:dyDescent="0.15"/>
    <row r="1231" spans="1:34" s="18" customFormat="1" ht="15" customHeight="1" x14ac:dyDescent="0.15">
      <c r="A1231" s="1" t="s">
        <v>633</v>
      </c>
      <c r="B1231" s="1"/>
      <c r="C1231" s="1"/>
      <c r="D1231" s="1"/>
      <c r="E1231" s="1"/>
      <c r="F1231" s="1"/>
      <c r="G1231" s="1"/>
      <c r="H1231" s="1"/>
      <c r="I1231" s="1"/>
      <c r="J1231" s="1"/>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1"/>
    </row>
    <row r="1232" spans="1:34" ht="15" customHeight="1" x14ac:dyDescent="0.15">
      <c r="A1232" s="442" t="s">
        <v>33</v>
      </c>
      <c r="B1232" s="449" t="s">
        <v>943</v>
      </c>
      <c r="C1232" s="450"/>
      <c r="D1232" s="450"/>
      <c r="E1232" s="450"/>
      <c r="F1232" s="450"/>
      <c r="G1232" s="450"/>
      <c r="H1232" s="450"/>
      <c r="I1232" s="450"/>
      <c r="J1232" s="450"/>
      <c r="K1232" s="450"/>
      <c r="L1232" s="450"/>
      <c r="M1232" s="450"/>
      <c r="N1232" s="450"/>
      <c r="O1232" s="450"/>
      <c r="P1232" s="450"/>
      <c r="Q1232" s="450"/>
      <c r="R1232" s="450"/>
      <c r="S1232" s="450"/>
      <c r="T1232" s="450"/>
      <c r="U1232" s="450"/>
      <c r="V1232" s="450"/>
      <c r="W1232" s="450"/>
      <c r="X1232" s="450"/>
      <c r="Y1232" s="450"/>
      <c r="Z1232" s="450"/>
      <c r="AA1232" s="450"/>
      <c r="AB1232" s="450"/>
      <c r="AC1232" s="451"/>
      <c r="AD1232" s="451"/>
      <c r="AE1232" s="451"/>
      <c r="AF1232" s="451"/>
      <c r="AG1232" s="457"/>
      <c r="AH1232" s="458"/>
    </row>
    <row r="1233" spans="1:34" ht="15" customHeight="1" x14ac:dyDescent="0.15">
      <c r="A1233" s="444"/>
      <c r="B1233" s="453"/>
      <c r="C1233" s="454"/>
      <c r="D1233" s="454"/>
      <c r="E1233" s="454"/>
      <c r="F1233" s="454"/>
      <c r="G1233" s="454"/>
      <c r="H1233" s="454"/>
      <c r="I1233" s="454"/>
      <c r="J1233" s="454"/>
      <c r="K1233" s="454"/>
      <c r="L1233" s="454"/>
      <c r="M1233" s="454"/>
      <c r="N1233" s="454"/>
      <c r="O1233" s="454"/>
      <c r="P1233" s="454"/>
      <c r="Q1233" s="454"/>
      <c r="R1233" s="454"/>
      <c r="S1233" s="454"/>
      <c r="T1233" s="454"/>
      <c r="U1233" s="454"/>
      <c r="V1233" s="454"/>
      <c r="W1233" s="454"/>
      <c r="X1233" s="454"/>
      <c r="Y1233" s="454"/>
      <c r="Z1233" s="454"/>
      <c r="AA1233" s="454"/>
      <c r="AB1233" s="454"/>
      <c r="AC1233" s="455"/>
      <c r="AD1233" s="455"/>
      <c r="AE1233" s="455"/>
      <c r="AF1233" s="455"/>
      <c r="AG1233" s="459"/>
      <c r="AH1233" s="460"/>
    </row>
    <row r="1234" spans="1:34" ht="15" customHeight="1" x14ac:dyDescent="0.15">
      <c r="A1234" s="442" t="s">
        <v>34</v>
      </c>
      <c r="B1234" s="449" t="s">
        <v>944</v>
      </c>
      <c r="C1234" s="450"/>
      <c r="D1234" s="450"/>
      <c r="E1234" s="450"/>
      <c r="F1234" s="450"/>
      <c r="G1234" s="450"/>
      <c r="H1234" s="450"/>
      <c r="I1234" s="450"/>
      <c r="J1234" s="450"/>
      <c r="K1234" s="450"/>
      <c r="L1234" s="450"/>
      <c r="M1234" s="450"/>
      <c r="N1234" s="450"/>
      <c r="O1234" s="450"/>
      <c r="P1234" s="450"/>
      <c r="Q1234" s="450"/>
      <c r="R1234" s="450"/>
      <c r="S1234" s="450"/>
      <c r="T1234" s="450"/>
      <c r="U1234" s="450"/>
      <c r="V1234" s="450"/>
      <c r="W1234" s="450"/>
      <c r="X1234" s="450"/>
      <c r="Y1234" s="450"/>
      <c r="Z1234" s="450"/>
      <c r="AA1234" s="450"/>
      <c r="AB1234" s="450"/>
      <c r="AC1234" s="451"/>
      <c r="AD1234" s="451"/>
      <c r="AE1234" s="451"/>
      <c r="AF1234" s="452"/>
      <c r="AG1234" s="457"/>
      <c r="AH1234" s="495"/>
    </row>
    <row r="1235" spans="1:34" ht="15" customHeight="1" x14ac:dyDescent="0.15">
      <c r="A1235" s="444"/>
      <c r="B1235" s="453"/>
      <c r="C1235" s="454"/>
      <c r="D1235" s="454"/>
      <c r="E1235" s="454"/>
      <c r="F1235" s="454"/>
      <c r="G1235" s="454"/>
      <c r="H1235" s="454"/>
      <c r="I1235" s="454"/>
      <c r="J1235" s="454"/>
      <c r="K1235" s="454"/>
      <c r="L1235" s="454"/>
      <c r="M1235" s="454"/>
      <c r="N1235" s="454"/>
      <c r="O1235" s="454"/>
      <c r="P1235" s="454"/>
      <c r="Q1235" s="454"/>
      <c r="R1235" s="454"/>
      <c r="S1235" s="454"/>
      <c r="T1235" s="454"/>
      <c r="U1235" s="454"/>
      <c r="V1235" s="454"/>
      <c r="W1235" s="454"/>
      <c r="X1235" s="454"/>
      <c r="Y1235" s="454"/>
      <c r="Z1235" s="454"/>
      <c r="AA1235" s="454"/>
      <c r="AB1235" s="454"/>
      <c r="AC1235" s="455"/>
      <c r="AD1235" s="455"/>
      <c r="AE1235" s="455"/>
      <c r="AF1235" s="456"/>
      <c r="AG1235" s="496"/>
      <c r="AH1235" s="497"/>
    </row>
    <row r="1236" spans="1:34" ht="15" customHeight="1" x14ac:dyDescent="0.15">
      <c r="A1236" s="442" t="s">
        <v>35</v>
      </c>
      <c r="B1236" s="449" t="s">
        <v>412</v>
      </c>
      <c r="C1236" s="450"/>
      <c r="D1236" s="450"/>
      <c r="E1236" s="450"/>
      <c r="F1236" s="450"/>
      <c r="G1236" s="450"/>
      <c r="H1236" s="450"/>
      <c r="I1236" s="450"/>
      <c r="J1236" s="450"/>
      <c r="K1236" s="450"/>
      <c r="L1236" s="450"/>
      <c r="M1236" s="450"/>
      <c r="N1236" s="450"/>
      <c r="O1236" s="450"/>
      <c r="P1236" s="450"/>
      <c r="Q1236" s="450"/>
      <c r="R1236" s="450"/>
      <c r="S1236" s="450"/>
      <c r="T1236" s="450"/>
      <c r="U1236" s="450"/>
      <c r="V1236" s="450"/>
      <c r="W1236" s="450"/>
      <c r="X1236" s="450"/>
      <c r="Y1236" s="450"/>
      <c r="Z1236" s="450"/>
      <c r="AA1236" s="450"/>
      <c r="AB1236" s="450"/>
      <c r="AC1236" s="451"/>
      <c r="AD1236" s="451"/>
      <c r="AE1236" s="451"/>
      <c r="AF1236" s="451"/>
      <c r="AG1236" s="457"/>
      <c r="AH1236" s="458"/>
    </row>
    <row r="1237" spans="1:34" ht="15" customHeight="1" x14ac:dyDescent="0.15">
      <c r="A1237" s="444"/>
      <c r="B1237" s="453"/>
      <c r="C1237" s="454"/>
      <c r="D1237" s="454"/>
      <c r="E1237" s="454"/>
      <c r="F1237" s="454"/>
      <c r="G1237" s="454"/>
      <c r="H1237" s="454"/>
      <c r="I1237" s="454"/>
      <c r="J1237" s="454"/>
      <c r="K1237" s="454"/>
      <c r="L1237" s="454"/>
      <c r="M1237" s="454"/>
      <c r="N1237" s="454"/>
      <c r="O1237" s="454"/>
      <c r="P1237" s="454"/>
      <c r="Q1237" s="454"/>
      <c r="R1237" s="454"/>
      <c r="S1237" s="454"/>
      <c r="T1237" s="454"/>
      <c r="U1237" s="454"/>
      <c r="V1237" s="454"/>
      <c r="W1237" s="454"/>
      <c r="X1237" s="454"/>
      <c r="Y1237" s="454"/>
      <c r="Z1237" s="454"/>
      <c r="AA1237" s="454"/>
      <c r="AB1237" s="454"/>
      <c r="AC1237" s="455"/>
      <c r="AD1237" s="455"/>
      <c r="AE1237" s="455"/>
      <c r="AF1237" s="455"/>
      <c r="AG1237" s="459"/>
      <c r="AH1237" s="460"/>
    </row>
    <row r="1238" spans="1:34" s="72" customFormat="1" ht="15" customHeight="1" x14ac:dyDescent="0.15">
      <c r="A1238" s="442" t="s">
        <v>36</v>
      </c>
      <c r="B1238" s="449" t="s">
        <v>80</v>
      </c>
      <c r="C1238" s="450"/>
      <c r="D1238" s="450"/>
      <c r="E1238" s="450"/>
      <c r="F1238" s="450"/>
      <c r="G1238" s="450"/>
      <c r="H1238" s="450"/>
      <c r="I1238" s="450"/>
      <c r="J1238" s="450"/>
      <c r="K1238" s="450"/>
      <c r="L1238" s="450"/>
      <c r="M1238" s="450"/>
      <c r="N1238" s="450"/>
      <c r="O1238" s="450"/>
      <c r="P1238" s="450"/>
      <c r="Q1238" s="450"/>
      <c r="R1238" s="450"/>
      <c r="S1238" s="450"/>
      <c r="T1238" s="450"/>
      <c r="U1238" s="450"/>
      <c r="V1238" s="450"/>
      <c r="W1238" s="450"/>
      <c r="X1238" s="450"/>
      <c r="Y1238" s="450"/>
      <c r="Z1238" s="450"/>
      <c r="AA1238" s="450"/>
      <c r="AB1238" s="450"/>
      <c r="AC1238" s="451"/>
      <c r="AD1238" s="451"/>
      <c r="AE1238" s="451"/>
      <c r="AF1238" s="452"/>
      <c r="AG1238" s="457"/>
      <c r="AH1238" s="495"/>
    </row>
    <row r="1239" spans="1:34" ht="15" customHeight="1" x14ac:dyDescent="0.15">
      <c r="A1239" s="443"/>
      <c r="B1239" s="538"/>
      <c r="C1239" s="539"/>
      <c r="D1239" s="539"/>
      <c r="E1239" s="539"/>
      <c r="F1239" s="539"/>
      <c r="G1239" s="539"/>
      <c r="H1239" s="539"/>
      <c r="I1239" s="539"/>
      <c r="J1239" s="539"/>
      <c r="K1239" s="539"/>
      <c r="L1239" s="539"/>
      <c r="M1239" s="539"/>
      <c r="N1239" s="539"/>
      <c r="O1239" s="539"/>
      <c r="P1239" s="539"/>
      <c r="Q1239" s="539"/>
      <c r="R1239" s="539"/>
      <c r="S1239" s="539"/>
      <c r="T1239" s="539"/>
      <c r="U1239" s="539"/>
      <c r="V1239" s="539"/>
      <c r="W1239" s="539"/>
      <c r="X1239" s="539"/>
      <c r="Y1239" s="539"/>
      <c r="Z1239" s="539"/>
      <c r="AA1239" s="539"/>
      <c r="AB1239" s="539"/>
      <c r="AC1239" s="540"/>
      <c r="AD1239" s="540"/>
      <c r="AE1239" s="540"/>
      <c r="AF1239" s="541"/>
      <c r="AG1239" s="542"/>
      <c r="AH1239" s="619"/>
    </row>
    <row r="1240" spans="1:34" ht="15" customHeight="1" x14ac:dyDescent="0.15">
      <c r="A1240" s="444"/>
      <c r="B1240" s="453"/>
      <c r="C1240" s="454"/>
      <c r="D1240" s="454"/>
      <c r="E1240" s="454"/>
      <c r="F1240" s="454"/>
      <c r="G1240" s="454"/>
      <c r="H1240" s="454"/>
      <c r="I1240" s="454"/>
      <c r="J1240" s="454"/>
      <c r="K1240" s="454"/>
      <c r="L1240" s="454"/>
      <c r="M1240" s="454"/>
      <c r="N1240" s="454"/>
      <c r="O1240" s="454"/>
      <c r="P1240" s="454"/>
      <c r="Q1240" s="454"/>
      <c r="R1240" s="454"/>
      <c r="S1240" s="454"/>
      <c r="T1240" s="454"/>
      <c r="U1240" s="454"/>
      <c r="V1240" s="454"/>
      <c r="W1240" s="454"/>
      <c r="X1240" s="454"/>
      <c r="Y1240" s="454"/>
      <c r="Z1240" s="454"/>
      <c r="AA1240" s="454"/>
      <c r="AB1240" s="454"/>
      <c r="AC1240" s="455"/>
      <c r="AD1240" s="455"/>
      <c r="AE1240" s="455"/>
      <c r="AF1240" s="456"/>
      <c r="AG1240" s="496"/>
      <c r="AH1240" s="497"/>
    </row>
    <row r="1241" spans="1:34" ht="15" customHeight="1" x14ac:dyDescent="0.15">
      <c r="A1241" s="442" t="s">
        <v>155</v>
      </c>
      <c r="B1241" s="449" t="s">
        <v>413</v>
      </c>
      <c r="C1241" s="450"/>
      <c r="D1241" s="450"/>
      <c r="E1241" s="450"/>
      <c r="F1241" s="450"/>
      <c r="G1241" s="450"/>
      <c r="H1241" s="450"/>
      <c r="I1241" s="450"/>
      <c r="J1241" s="450"/>
      <c r="K1241" s="450"/>
      <c r="L1241" s="450"/>
      <c r="M1241" s="450"/>
      <c r="N1241" s="450"/>
      <c r="O1241" s="450"/>
      <c r="P1241" s="450"/>
      <c r="Q1241" s="450"/>
      <c r="R1241" s="450"/>
      <c r="S1241" s="450"/>
      <c r="T1241" s="450"/>
      <c r="U1241" s="450"/>
      <c r="V1241" s="450"/>
      <c r="W1241" s="450"/>
      <c r="X1241" s="450"/>
      <c r="Y1241" s="450"/>
      <c r="Z1241" s="450"/>
      <c r="AA1241" s="450"/>
      <c r="AB1241" s="450"/>
      <c r="AC1241" s="450"/>
      <c r="AD1241" s="450"/>
      <c r="AE1241" s="450"/>
      <c r="AF1241" s="484"/>
      <c r="AG1241" s="457"/>
      <c r="AH1241" s="495"/>
    </row>
    <row r="1242" spans="1:34" ht="15" customHeight="1" x14ac:dyDescent="0.15">
      <c r="A1242" s="443"/>
      <c r="B1242" s="538"/>
      <c r="C1242" s="539"/>
      <c r="D1242" s="539"/>
      <c r="E1242" s="539"/>
      <c r="F1242" s="539"/>
      <c r="G1242" s="539"/>
      <c r="H1242" s="539"/>
      <c r="I1242" s="539"/>
      <c r="J1242" s="539"/>
      <c r="K1242" s="539"/>
      <c r="L1242" s="539"/>
      <c r="M1242" s="539"/>
      <c r="N1242" s="539"/>
      <c r="O1242" s="539"/>
      <c r="P1242" s="539"/>
      <c r="Q1242" s="539"/>
      <c r="R1242" s="539"/>
      <c r="S1242" s="539"/>
      <c r="T1242" s="539"/>
      <c r="U1242" s="539"/>
      <c r="V1242" s="539"/>
      <c r="W1242" s="539"/>
      <c r="X1242" s="539"/>
      <c r="Y1242" s="539"/>
      <c r="Z1242" s="539"/>
      <c r="AA1242" s="539"/>
      <c r="AB1242" s="539"/>
      <c r="AC1242" s="539"/>
      <c r="AD1242" s="539"/>
      <c r="AE1242" s="539"/>
      <c r="AF1242" s="620"/>
      <c r="AG1242" s="542"/>
      <c r="AH1242" s="619"/>
    </row>
    <row r="1243" spans="1:34" ht="15" customHeight="1" x14ac:dyDescent="0.15">
      <c r="A1243" s="444"/>
      <c r="B1243" s="453"/>
      <c r="C1243" s="454"/>
      <c r="D1243" s="454"/>
      <c r="E1243" s="454"/>
      <c r="F1243" s="454"/>
      <c r="G1243" s="454"/>
      <c r="H1243" s="454"/>
      <c r="I1243" s="454"/>
      <c r="J1243" s="454"/>
      <c r="K1243" s="454"/>
      <c r="L1243" s="454"/>
      <c r="M1243" s="454"/>
      <c r="N1243" s="454"/>
      <c r="O1243" s="454"/>
      <c r="P1243" s="454"/>
      <c r="Q1243" s="454"/>
      <c r="R1243" s="454"/>
      <c r="S1243" s="454"/>
      <c r="T1243" s="454"/>
      <c r="U1243" s="454"/>
      <c r="V1243" s="454"/>
      <c r="W1243" s="454"/>
      <c r="X1243" s="454"/>
      <c r="Y1243" s="454"/>
      <c r="Z1243" s="454"/>
      <c r="AA1243" s="454"/>
      <c r="AB1243" s="454"/>
      <c r="AC1243" s="454"/>
      <c r="AD1243" s="454"/>
      <c r="AE1243" s="454"/>
      <c r="AF1243" s="485"/>
      <c r="AG1243" s="496"/>
      <c r="AH1243" s="497"/>
    </row>
    <row r="1244" spans="1:34" ht="28.5" customHeight="1" x14ac:dyDescent="0.15">
      <c r="A1244" s="442" t="s">
        <v>946</v>
      </c>
      <c r="B1244" s="493" t="s">
        <v>945</v>
      </c>
      <c r="C1244" s="475"/>
      <c r="D1244" s="475"/>
      <c r="E1244" s="475"/>
      <c r="F1244" s="475"/>
      <c r="G1244" s="475"/>
      <c r="H1244" s="475"/>
      <c r="I1244" s="475"/>
      <c r="J1244" s="475"/>
      <c r="K1244" s="475"/>
      <c r="L1244" s="475"/>
      <c r="M1244" s="475"/>
      <c r="N1244" s="475"/>
      <c r="O1244" s="475"/>
      <c r="P1244" s="475"/>
      <c r="Q1244" s="475"/>
      <c r="R1244" s="475"/>
      <c r="S1244" s="475"/>
      <c r="T1244" s="475"/>
      <c r="U1244" s="475"/>
      <c r="V1244" s="475"/>
      <c r="W1244" s="475"/>
      <c r="X1244" s="475"/>
      <c r="Y1244" s="475"/>
      <c r="Z1244" s="475"/>
      <c r="AA1244" s="475"/>
      <c r="AB1244" s="475"/>
      <c r="AC1244" s="475"/>
      <c r="AD1244" s="475"/>
      <c r="AE1244" s="475"/>
      <c r="AF1244" s="476"/>
      <c r="AG1244" s="457"/>
      <c r="AH1244" s="495"/>
    </row>
    <row r="1245" spans="1:34" ht="28.5" customHeight="1" x14ac:dyDescent="0.15">
      <c r="A1245" s="444"/>
      <c r="B1245" s="494"/>
      <c r="C1245" s="436"/>
      <c r="D1245" s="436"/>
      <c r="E1245" s="436"/>
      <c r="F1245" s="436"/>
      <c r="G1245" s="436"/>
      <c r="H1245" s="436"/>
      <c r="I1245" s="436"/>
      <c r="J1245" s="436"/>
      <c r="K1245" s="436"/>
      <c r="L1245" s="436"/>
      <c r="M1245" s="436"/>
      <c r="N1245" s="436"/>
      <c r="O1245" s="436"/>
      <c r="P1245" s="436"/>
      <c r="Q1245" s="436"/>
      <c r="R1245" s="436"/>
      <c r="S1245" s="436"/>
      <c r="T1245" s="436"/>
      <c r="U1245" s="436"/>
      <c r="V1245" s="436"/>
      <c r="W1245" s="436"/>
      <c r="X1245" s="436"/>
      <c r="Y1245" s="436"/>
      <c r="Z1245" s="436"/>
      <c r="AA1245" s="436"/>
      <c r="AB1245" s="436"/>
      <c r="AC1245" s="436"/>
      <c r="AD1245" s="436"/>
      <c r="AE1245" s="436"/>
      <c r="AF1245" s="437"/>
      <c r="AG1245" s="496"/>
      <c r="AH1245" s="497"/>
    </row>
    <row r="1246" spans="1:34" ht="15" customHeight="1" x14ac:dyDescent="0.15">
      <c r="A1246" s="442" t="s">
        <v>39</v>
      </c>
      <c r="B1246" s="449" t="s">
        <v>81</v>
      </c>
      <c r="C1246" s="450"/>
      <c r="D1246" s="450"/>
      <c r="E1246" s="450"/>
      <c r="F1246" s="450"/>
      <c r="G1246" s="450"/>
      <c r="H1246" s="450"/>
      <c r="I1246" s="450"/>
      <c r="J1246" s="450"/>
      <c r="K1246" s="450"/>
      <c r="L1246" s="450"/>
      <c r="M1246" s="450"/>
      <c r="N1246" s="450"/>
      <c r="O1246" s="450"/>
      <c r="P1246" s="450"/>
      <c r="Q1246" s="450"/>
      <c r="R1246" s="450"/>
      <c r="S1246" s="450"/>
      <c r="T1246" s="450"/>
      <c r="U1246" s="450"/>
      <c r="V1246" s="450"/>
      <c r="W1246" s="450"/>
      <c r="X1246" s="450"/>
      <c r="Y1246" s="450"/>
      <c r="Z1246" s="450"/>
      <c r="AA1246" s="450"/>
      <c r="AB1246" s="450"/>
      <c r="AC1246" s="451"/>
      <c r="AD1246" s="451"/>
      <c r="AE1246" s="451"/>
      <c r="AF1246" s="452"/>
      <c r="AG1246" s="457"/>
      <c r="AH1246" s="495"/>
    </row>
    <row r="1247" spans="1:34" ht="15" customHeight="1" x14ac:dyDescent="0.15">
      <c r="A1247" s="444"/>
      <c r="B1247" s="453"/>
      <c r="C1247" s="454"/>
      <c r="D1247" s="454"/>
      <c r="E1247" s="454"/>
      <c r="F1247" s="454"/>
      <c r="G1247" s="454"/>
      <c r="H1247" s="454"/>
      <c r="I1247" s="454"/>
      <c r="J1247" s="454"/>
      <c r="K1247" s="454"/>
      <c r="L1247" s="454"/>
      <c r="M1247" s="454"/>
      <c r="N1247" s="454"/>
      <c r="O1247" s="454"/>
      <c r="P1247" s="454"/>
      <c r="Q1247" s="454"/>
      <c r="R1247" s="454"/>
      <c r="S1247" s="454"/>
      <c r="T1247" s="454"/>
      <c r="U1247" s="454"/>
      <c r="V1247" s="454"/>
      <c r="W1247" s="454"/>
      <c r="X1247" s="454"/>
      <c r="Y1247" s="454"/>
      <c r="Z1247" s="454"/>
      <c r="AA1247" s="454"/>
      <c r="AB1247" s="454"/>
      <c r="AC1247" s="455"/>
      <c r="AD1247" s="455"/>
      <c r="AE1247" s="455"/>
      <c r="AF1247" s="456"/>
      <c r="AG1247" s="496"/>
      <c r="AH1247" s="497"/>
    </row>
    <row r="1248" spans="1:34" ht="15" customHeight="1" x14ac:dyDescent="0.15">
      <c r="A1248" s="442" t="s">
        <v>40</v>
      </c>
      <c r="B1248" s="449" t="s">
        <v>414</v>
      </c>
      <c r="C1248" s="450"/>
      <c r="D1248" s="450"/>
      <c r="E1248" s="450"/>
      <c r="F1248" s="450"/>
      <c r="G1248" s="450"/>
      <c r="H1248" s="450"/>
      <c r="I1248" s="450"/>
      <c r="J1248" s="450"/>
      <c r="K1248" s="450"/>
      <c r="L1248" s="450"/>
      <c r="M1248" s="450"/>
      <c r="N1248" s="450"/>
      <c r="O1248" s="450"/>
      <c r="P1248" s="450"/>
      <c r="Q1248" s="450"/>
      <c r="R1248" s="450"/>
      <c r="S1248" s="450"/>
      <c r="T1248" s="450"/>
      <c r="U1248" s="450"/>
      <c r="V1248" s="450"/>
      <c r="W1248" s="450"/>
      <c r="X1248" s="450"/>
      <c r="Y1248" s="450"/>
      <c r="Z1248" s="450"/>
      <c r="AA1248" s="450"/>
      <c r="AB1248" s="450"/>
      <c r="AC1248" s="480"/>
      <c r="AD1248" s="480"/>
      <c r="AE1248" s="480"/>
      <c r="AF1248" s="481"/>
      <c r="AG1248" s="457"/>
      <c r="AH1248" s="495"/>
    </row>
    <row r="1249" spans="1:34" s="72" customFormat="1" ht="15" customHeight="1" x14ac:dyDescent="0.15">
      <c r="A1249" s="444"/>
      <c r="B1249" s="453"/>
      <c r="C1249" s="454"/>
      <c r="D1249" s="454"/>
      <c r="E1249" s="454"/>
      <c r="F1249" s="454"/>
      <c r="G1249" s="454"/>
      <c r="H1249" s="454"/>
      <c r="I1249" s="454"/>
      <c r="J1249" s="454"/>
      <c r="K1249" s="454"/>
      <c r="L1249" s="454"/>
      <c r="M1249" s="454"/>
      <c r="N1249" s="454"/>
      <c r="O1249" s="454"/>
      <c r="P1249" s="454"/>
      <c r="Q1249" s="454"/>
      <c r="R1249" s="454"/>
      <c r="S1249" s="454"/>
      <c r="T1249" s="454"/>
      <c r="U1249" s="454"/>
      <c r="V1249" s="454"/>
      <c r="W1249" s="454"/>
      <c r="X1249" s="454"/>
      <c r="Y1249" s="454"/>
      <c r="Z1249" s="454"/>
      <c r="AA1249" s="454"/>
      <c r="AB1249" s="454"/>
      <c r="AC1249" s="482"/>
      <c r="AD1249" s="482"/>
      <c r="AE1249" s="482"/>
      <c r="AF1249" s="483"/>
      <c r="AG1249" s="496"/>
      <c r="AH1249" s="497"/>
    </row>
    <row r="1250" spans="1:34" ht="15" customHeight="1" x14ac:dyDescent="0.15">
      <c r="A1250" s="442" t="s">
        <v>41</v>
      </c>
      <c r="B1250" s="449" t="s">
        <v>190</v>
      </c>
      <c r="C1250" s="450"/>
      <c r="D1250" s="450"/>
      <c r="E1250" s="450"/>
      <c r="F1250" s="450"/>
      <c r="G1250" s="450"/>
      <c r="H1250" s="450"/>
      <c r="I1250" s="450"/>
      <c r="J1250" s="450"/>
      <c r="K1250" s="450"/>
      <c r="L1250" s="450"/>
      <c r="M1250" s="450"/>
      <c r="N1250" s="450"/>
      <c r="O1250" s="450"/>
      <c r="P1250" s="450"/>
      <c r="Q1250" s="450"/>
      <c r="R1250" s="450"/>
      <c r="S1250" s="450"/>
      <c r="T1250" s="450"/>
      <c r="U1250" s="450"/>
      <c r="V1250" s="450"/>
      <c r="W1250" s="450"/>
      <c r="X1250" s="450"/>
      <c r="Y1250" s="450"/>
      <c r="Z1250" s="450"/>
      <c r="AA1250" s="450"/>
      <c r="AB1250" s="450"/>
      <c r="AC1250" s="480"/>
      <c r="AD1250" s="480"/>
      <c r="AE1250" s="480"/>
      <c r="AF1250" s="481"/>
      <c r="AG1250" s="457"/>
      <c r="AH1250" s="495"/>
    </row>
    <row r="1251" spans="1:34" ht="15.75" customHeight="1" x14ac:dyDescent="0.15">
      <c r="A1251" s="444"/>
      <c r="B1251" s="453"/>
      <c r="C1251" s="454"/>
      <c r="D1251" s="454"/>
      <c r="E1251" s="454"/>
      <c r="F1251" s="454"/>
      <c r="G1251" s="454"/>
      <c r="H1251" s="454"/>
      <c r="I1251" s="454"/>
      <c r="J1251" s="454"/>
      <c r="K1251" s="454"/>
      <c r="L1251" s="454"/>
      <c r="M1251" s="454"/>
      <c r="N1251" s="454"/>
      <c r="O1251" s="454"/>
      <c r="P1251" s="454"/>
      <c r="Q1251" s="454"/>
      <c r="R1251" s="454"/>
      <c r="S1251" s="454"/>
      <c r="T1251" s="454"/>
      <c r="U1251" s="454"/>
      <c r="V1251" s="454"/>
      <c r="W1251" s="454"/>
      <c r="X1251" s="454"/>
      <c r="Y1251" s="454"/>
      <c r="Z1251" s="454"/>
      <c r="AA1251" s="454"/>
      <c r="AB1251" s="454"/>
      <c r="AC1251" s="482"/>
      <c r="AD1251" s="482"/>
      <c r="AE1251" s="482"/>
      <c r="AF1251" s="483"/>
      <c r="AG1251" s="496"/>
      <c r="AH1251" s="497"/>
    </row>
    <row r="1252" spans="1:34" ht="15" customHeight="1" x14ac:dyDescent="0.15">
      <c r="A1252" s="442" t="s">
        <v>42</v>
      </c>
      <c r="B1252" s="449" t="s">
        <v>947</v>
      </c>
      <c r="C1252" s="450"/>
      <c r="D1252" s="450"/>
      <c r="E1252" s="450"/>
      <c r="F1252" s="450"/>
      <c r="G1252" s="450"/>
      <c r="H1252" s="450"/>
      <c r="I1252" s="450"/>
      <c r="J1252" s="450"/>
      <c r="K1252" s="450"/>
      <c r="L1252" s="450"/>
      <c r="M1252" s="450"/>
      <c r="N1252" s="450"/>
      <c r="O1252" s="450"/>
      <c r="P1252" s="450"/>
      <c r="Q1252" s="450"/>
      <c r="R1252" s="450"/>
      <c r="S1252" s="450"/>
      <c r="T1252" s="450"/>
      <c r="U1252" s="450"/>
      <c r="V1252" s="450"/>
      <c r="W1252" s="450"/>
      <c r="X1252" s="450"/>
      <c r="Y1252" s="450"/>
      <c r="Z1252" s="450"/>
      <c r="AA1252" s="450"/>
      <c r="AB1252" s="450"/>
      <c r="AC1252" s="451"/>
      <c r="AD1252" s="451"/>
      <c r="AE1252" s="451"/>
      <c r="AF1252" s="452"/>
      <c r="AG1252" s="457"/>
      <c r="AH1252" s="495"/>
    </row>
    <row r="1253" spans="1:34" ht="15" customHeight="1" x14ac:dyDescent="0.15">
      <c r="A1253" s="444"/>
      <c r="B1253" s="453"/>
      <c r="C1253" s="454"/>
      <c r="D1253" s="454"/>
      <c r="E1253" s="454"/>
      <c r="F1253" s="454"/>
      <c r="G1253" s="454"/>
      <c r="H1253" s="454"/>
      <c r="I1253" s="454"/>
      <c r="J1253" s="454"/>
      <c r="K1253" s="454"/>
      <c r="L1253" s="454"/>
      <c r="M1253" s="454"/>
      <c r="N1253" s="454"/>
      <c r="O1253" s="454"/>
      <c r="P1253" s="454"/>
      <c r="Q1253" s="454"/>
      <c r="R1253" s="454"/>
      <c r="S1253" s="454"/>
      <c r="T1253" s="454"/>
      <c r="U1253" s="454"/>
      <c r="V1253" s="454"/>
      <c r="W1253" s="454"/>
      <c r="X1253" s="454"/>
      <c r="Y1253" s="454"/>
      <c r="Z1253" s="454"/>
      <c r="AA1253" s="454"/>
      <c r="AB1253" s="454"/>
      <c r="AC1253" s="455"/>
      <c r="AD1253" s="455"/>
      <c r="AE1253" s="455"/>
      <c r="AF1253" s="456"/>
      <c r="AG1253" s="496"/>
      <c r="AH1253" s="497"/>
    </row>
    <row r="1254" spans="1:34" ht="15" customHeight="1" x14ac:dyDescent="0.15"/>
    <row r="1255" spans="1:34" s="18" customFormat="1" ht="15" customHeight="1" x14ac:dyDescent="0.15">
      <c r="A1255" s="1" t="s">
        <v>634</v>
      </c>
      <c r="B1255" s="1"/>
      <c r="C1255" s="1"/>
      <c r="D1255" s="1"/>
      <c r="E1255" s="1"/>
      <c r="F1255" s="1"/>
      <c r="G1255" s="1"/>
      <c r="H1255" s="1"/>
      <c r="I1255" s="1"/>
      <c r="J1255" s="1"/>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1"/>
    </row>
    <row r="1256" spans="1:34" ht="15" customHeight="1" x14ac:dyDescent="0.15">
      <c r="A1256" s="442" t="s">
        <v>33</v>
      </c>
      <c r="B1256" s="449" t="s">
        <v>415</v>
      </c>
      <c r="C1256" s="450"/>
      <c r="D1256" s="450"/>
      <c r="E1256" s="450"/>
      <c r="F1256" s="450"/>
      <c r="G1256" s="450"/>
      <c r="H1256" s="450"/>
      <c r="I1256" s="450"/>
      <c r="J1256" s="450"/>
      <c r="K1256" s="450"/>
      <c r="L1256" s="450"/>
      <c r="M1256" s="450"/>
      <c r="N1256" s="450"/>
      <c r="O1256" s="450"/>
      <c r="P1256" s="450"/>
      <c r="Q1256" s="450"/>
      <c r="R1256" s="450"/>
      <c r="S1256" s="450"/>
      <c r="T1256" s="450"/>
      <c r="U1256" s="450"/>
      <c r="V1256" s="450"/>
      <c r="W1256" s="450"/>
      <c r="X1256" s="450"/>
      <c r="Y1256" s="450"/>
      <c r="Z1256" s="450"/>
      <c r="AA1256" s="450"/>
      <c r="AB1256" s="450"/>
      <c r="AC1256" s="451"/>
      <c r="AD1256" s="451"/>
      <c r="AE1256" s="451"/>
      <c r="AF1256" s="452"/>
      <c r="AG1256" s="457"/>
      <c r="AH1256" s="495"/>
    </row>
    <row r="1257" spans="1:34" ht="15" customHeight="1" x14ac:dyDescent="0.15">
      <c r="A1257" s="443"/>
      <c r="B1257" s="538"/>
      <c r="C1257" s="539"/>
      <c r="D1257" s="539"/>
      <c r="E1257" s="539"/>
      <c r="F1257" s="539"/>
      <c r="G1257" s="539"/>
      <c r="H1257" s="539"/>
      <c r="I1257" s="539"/>
      <c r="J1257" s="539"/>
      <c r="K1257" s="539"/>
      <c r="L1257" s="539"/>
      <c r="M1257" s="539"/>
      <c r="N1257" s="539"/>
      <c r="O1257" s="539"/>
      <c r="P1257" s="539"/>
      <c r="Q1257" s="539"/>
      <c r="R1257" s="539"/>
      <c r="S1257" s="539"/>
      <c r="T1257" s="539"/>
      <c r="U1257" s="539"/>
      <c r="V1257" s="539"/>
      <c r="W1257" s="539"/>
      <c r="X1257" s="539"/>
      <c r="Y1257" s="539"/>
      <c r="Z1257" s="539"/>
      <c r="AA1257" s="539"/>
      <c r="AB1257" s="539"/>
      <c r="AC1257" s="540"/>
      <c r="AD1257" s="540"/>
      <c r="AE1257" s="540"/>
      <c r="AF1257" s="541"/>
      <c r="AG1257" s="542"/>
      <c r="AH1257" s="619"/>
    </row>
    <row r="1258" spans="1:34" ht="15" customHeight="1" x14ac:dyDescent="0.15">
      <c r="A1258" s="444"/>
      <c r="B1258" s="453"/>
      <c r="C1258" s="454"/>
      <c r="D1258" s="454"/>
      <c r="E1258" s="454"/>
      <c r="F1258" s="454"/>
      <c r="G1258" s="454"/>
      <c r="H1258" s="454"/>
      <c r="I1258" s="454"/>
      <c r="J1258" s="454"/>
      <c r="K1258" s="454"/>
      <c r="L1258" s="454"/>
      <c r="M1258" s="454"/>
      <c r="N1258" s="454"/>
      <c r="O1258" s="454"/>
      <c r="P1258" s="454"/>
      <c r="Q1258" s="454"/>
      <c r="R1258" s="454"/>
      <c r="S1258" s="454"/>
      <c r="T1258" s="454"/>
      <c r="U1258" s="454"/>
      <c r="V1258" s="454"/>
      <c r="W1258" s="454"/>
      <c r="X1258" s="454"/>
      <c r="Y1258" s="454"/>
      <c r="Z1258" s="454"/>
      <c r="AA1258" s="454"/>
      <c r="AB1258" s="454"/>
      <c r="AC1258" s="455"/>
      <c r="AD1258" s="455"/>
      <c r="AE1258" s="455"/>
      <c r="AF1258" s="456"/>
      <c r="AG1258" s="496"/>
      <c r="AH1258" s="497"/>
    </row>
    <row r="1259" spans="1:34" ht="15" customHeight="1" x14ac:dyDescent="0.15">
      <c r="A1259" s="442" t="s">
        <v>34</v>
      </c>
      <c r="B1259" s="449" t="s">
        <v>416</v>
      </c>
      <c r="C1259" s="450"/>
      <c r="D1259" s="450"/>
      <c r="E1259" s="450"/>
      <c r="F1259" s="450"/>
      <c r="G1259" s="450"/>
      <c r="H1259" s="450"/>
      <c r="I1259" s="450"/>
      <c r="J1259" s="450"/>
      <c r="K1259" s="450"/>
      <c r="L1259" s="450"/>
      <c r="M1259" s="450"/>
      <c r="N1259" s="450"/>
      <c r="O1259" s="450"/>
      <c r="P1259" s="450"/>
      <c r="Q1259" s="450"/>
      <c r="R1259" s="450"/>
      <c r="S1259" s="450"/>
      <c r="T1259" s="450"/>
      <c r="U1259" s="450"/>
      <c r="V1259" s="450"/>
      <c r="W1259" s="450"/>
      <c r="X1259" s="450"/>
      <c r="Y1259" s="450"/>
      <c r="Z1259" s="450"/>
      <c r="AA1259" s="450"/>
      <c r="AB1259" s="450"/>
      <c r="AC1259" s="451"/>
      <c r="AD1259" s="451"/>
      <c r="AE1259" s="451"/>
      <c r="AF1259" s="452"/>
      <c r="AG1259" s="457"/>
      <c r="AH1259" s="495"/>
    </row>
    <row r="1260" spans="1:34" ht="15" customHeight="1" x14ac:dyDescent="0.15">
      <c r="A1260" s="444"/>
      <c r="B1260" s="453"/>
      <c r="C1260" s="454"/>
      <c r="D1260" s="454"/>
      <c r="E1260" s="454"/>
      <c r="F1260" s="454"/>
      <c r="G1260" s="454"/>
      <c r="H1260" s="454"/>
      <c r="I1260" s="454"/>
      <c r="J1260" s="454"/>
      <c r="K1260" s="454"/>
      <c r="L1260" s="454"/>
      <c r="M1260" s="454"/>
      <c r="N1260" s="454"/>
      <c r="O1260" s="454"/>
      <c r="P1260" s="454"/>
      <c r="Q1260" s="454"/>
      <c r="R1260" s="454"/>
      <c r="S1260" s="454"/>
      <c r="T1260" s="454"/>
      <c r="U1260" s="454"/>
      <c r="V1260" s="454"/>
      <c r="W1260" s="454"/>
      <c r="X1260" s="454"/>
      <c r="Y1260" s="454"/>
      <c r="Z1260" s="454"/>
      <c r="AA1260" s="454"/>
      <c r="AB1260" s="454"/>
      <c r="AC1260" s="455"/>
      <c r="AD1260" s="455"/>
      <c r="AE1260" s="455"/>
      <c r="AF1260" s="456"/>
      <c r="AG1260" s="496"/>
      <c r="AH1260" s="497"/>
    </row>
    <row r="1261" spans="1:34" ht="15" customHeight="1" x14ac:dyDescent="0.15">
      <c r="A1261" s="442" t="s">
        <v>35</v>
      </c>
      <c r="B1261" s="449" t="s">
        <v>417</v>
      </c>
      <c r="C1261" s="450"/>
      <c r="D1261" s="450"/>
      <c r="E1261" s="450"/>
      <c r="F1261" s="450"/>
      <c r="G1261" s="450"/>
      <c r="H1261" s="450"/>
      <c r="I1261" s="450"/>
      <c r="J1261" s="450"/>
      <c r="K1261" s="450"/>
      <c r="L1261" s="450"/>
      <c r="M1261" s="450"/>
      <c r="N1261" s="450"/>
      <c r="O1261" s="450"/>
      <c r="P1261" s="450"/>
      <c r="Q1261" s="450"/>
      <c r="R1261" s="450"/>
      <c r="S1261" s="450"/>
      <c r="T1261" s="450"/>
      <c r="U1261" s="450"/>
      <c r="V1261" s="450"/>
      <c r="W1261" s="450"/>
      <c r="X1261" s="450"/>
      <c r="Y1261" s="450"/>
      <c r="Z1261" s="450"/>
      <c r="AA1261" s="450"/>
      <c r="AB1261" s="450"/>
      <c r="AC1261" s="451"/>
      <c r="AD1261" s="451"/>
      <c r="AE1261" s="451"/>
      <c r="AF1261" s="451"/>
      <c r="AG1261" s="457"/>
      <c r="AH1261" s="495"/>
    </row>
    <row r="1262" spans="1:34" ht="9" customHeight="1" x14ac:dyDescent="0.15">
      <c r="A1262" s="444"/>
      <c r="B1262" s="453"/>
      <c r="C1262" s="454"/>
      <c r="D1262" s="454"/>
      <c r="E1262" s="454"/>
      <c r="F1262" s="454"/>
      <c r="G1262" s="454"/>
      <c r="H1262" s="454"/>
      <c r="I1262" s="454"/>
      <c r="J1262" s="454"/>
      <c r="K1262" s="454"/>
      <c r="L1262" s="454"/>
      <c r="M1262" s="454"/>
      <c r="N1262" s="454"/>
      <c r="O1262" s="454"/>
      <c r="P1262" s="454"/>
      <c r="Q1262" s="454"/>
      <c r="R1262" s="454"/>
      <c r="S1262" s="454"/>
      <c r="T1262" s="454"/>
      <c r="U1262" s="454"/>
      <c r="V1262" s="454"/>
      <c r="W1262" s="454"/>
      <c r="X1262" s="454"/>
      <c r="Y1262" s="454"/>
      <c r="Z1262" s="454"/>
      <c r="AA1262" s="454"/>
      <c r="AB1262" s="454"/>
      <c r="AC1262" s="455"/>
      <c r="AD1262" s="455"/>
      <c r="AE1262" s="455"/>
      <c r="AF1262" s="455"/>
      <c r="AG1262" s="496"/>
      <c r="AH1262" s="497"/>
    </row>
    <row r="1263" spans="1:34" ht="15" customHeight="1" x14ac:dyDescent="0.15">
      <c r="A1263" s="442" t="s">
        <v>36</v>
      </c>
      <c r="B1263" s="449" t="s">
        <v>418</v>
      </c>
      <c r="C1263" s="450"/>
      <c r="D1263" s="450"/>
      <c r="E1263" s="450"/>
      <c r="F1263" s="450"/>
      <c r="G1263" s="450"/>
      <c r="H1263" s="450"/>
      <c r="I1263" s="450"/>
      <c r="J1263" s="450"/>
      <c r="K1263" s="450"/>
      <c r="L1263" s="450"/>
      <c r="M1263" s="450"/>
      <c r="N1263" s="450"/>
      <c r="O1263" s="450"/>
      <c r="P1263" s="450"/>
      <c r="Q1263" s="450"/>
      <c r="R1263" s="450"/>
      <c r="S1263" s="450"/>
      <c r="T1263" s="450"/>
      <c r="U1263" s="450"/>
      <c r="V1263" s="450"/>
      <c r="W1263" s="450"/>
      <c r="X1263" s="450"/>
      <c r="Y1263" s="450"/>
      <c r="Z1263" s="450"/>
      <c r="AA1263" s="450"/>
      <c r="AB1263" s="450"/>
      <c r="AC1263" s="451"/>
      <c r="AD1263" s="451"/>
      <c r="AE1263" s="451"/>
      <c r="AF1263" s="451"/>
      <c r="AG1263" s="457"/>
      <c r="AH1263" s="495"/>
    </row>
    <row r="1264" spans="1:34" ht="15" customHeight="1" x14ac:dyDescent="0.15">
      <c r="A1264" s="444"/>
      <c r="B1264" s="453"/>
      <c r="C1264" s="454"/>
      <c r="D1264" s="454"/>
      <c r="E1264" s="454"/>
      <c r="F1264" s="454"/>
      <c r="G1264" s="454"/>
      <c r="H1264" s="454"/>
      <c r="I1264" s="454"/>
      <c r="J1264" s="454"/>
      <c r="K1264" s="454"/>
      <c r="L1264" s="454"/>
      <c r="M1264" s="454"/>
      <c r="N1264" s="454"/>
      <c r="O1264" s="454"/>
      <c r="P1264" s="454"/>
      <c r="Q1264" s="454"/>
      <c r="R1264" s="454"/>
      <c r="S1264" s="454"/>
      <c r="T1264" s="454"/>
      <c r="U1264" s="454"/>
      <c r="V1264" s="454"/>
      <c r="W1264" s="454"/>
      <c r="X1264" s="454"/>
      <c r="Y1264" s="454"/>
      <c r="Z1264" s="454"/>
      <c r="AA1264" s="454"/>
      <c r="AB1264" s="454"/>
      <c r="AC1264" s="455"/>
      <c r="AD1264" s="455"/>
      <c r="AE1264" s="455"/>
      <c r="AF1264" s="455"/>
      <c r="AG1264" s="496"/>
      <c r="AH1264" s="497"/>
    </row>
    <row r="1265" spans="1:34" ht="15" customHeight="1" x14ac:dyDescent="0.15">
      <c r="A1265" s="442" t="s">
        <v>37</v>
      </c>
      <c r="B1265" s="449" t="s">
        <v>419</v>
      </c>
      <c r="C1265" s="450"/>
      <c r="D1265" s="450"/>
      <c r="E1265" s="450"/>
      <c r="F1265" s="450"/>
      <c r="G1265" s="450"/>
      <c r="H1265" s="450"/>
      <c r="I1265" s="450"/>
      <c r="J1265" s="450"/>
      <c r="K1265" s="450"/>
      <c r="L1265" s="450"/>
      <c r="M1265" s="450"/>
      <c r="N1265" s="450"/>
      <c r="O1265" s="450"/>
      <c r="P1265" s="450"/>
      <c r="Q1265" s="450"/>
      <c r="R1265" s="450"/>
      <c r="S1265" s="450"/>
      <c r="T1265" s="450"/>
      <c r="U1265" s="450"/>
      <c r="V1265" s="450"/>
      <c r="W1265" s="450"/>
      <c r="X1265" s="450"/>
      <c r="Y1265" s="450"/>
      <c r="Z1265" s="450"/>
      <c r="AA1265" s="450"/>
      <c r="AB1265" s="450"/>
      <c r="AC1265" s="451"/>
      <c r="AD1265" s="451"/>
      <c r="AE1265" s="451"/>
      <c r="AF1265" s="452"/>
      <c r="AG1265" s="457"/>
      <c r="AH1265" s="495"/>
    </row>
    <row r="1266" spans="1:34" ht="15" customHeight="1" x14ac:dyDescent="0.15">
      <c r="A1266" s="443"/>
      <c r="B1266" s="538"/>
      <c r="C1266" s="539"/>
      <c r="D1266" s="539"/>
      <c r="E1266" s="539"/>
      <c r="F1266" s="539"/>
      <c r="G1266" s="539"/>
      <c r="H1266" s="539"/>
      <c r="I1266" s="539"/>
      <c r="J1266" s="539"/>
      <c r="K1266" s="539"/>
      <c r="L1266" s="539"/>
      <c r="M1266" s="539"/>
      <c r="N1266" s="539"/>
      <c r="O1266" s="539"/>
      <c r="P1266" s="539"/>
      <c r="Q1266" s="539"/>
      <c r="R1266" s="539"/>
      <c r="S1266" s="539"/>
      <c r="T1266" s="539"/>
      <c r="U1266" s="539"/>
      <c r="V1266" s="539"/>
      <c r="W1266" s="539"/>
      <c r="X1266" s="539"/>
      <c r="Y1266" s="539"/>
      <c r="Z1266" s="539"/>
      <c r="AA1266" s="539"/>
      <c r="AB1266" s="539"/>
      <c r="AC1266" s="540"/>
      <c r="AD1266" s="540"/>
      <c r="AE1266" s="540"/>
      <c r="AF1266" s="541"/>
      <c r="AG1266" s="542"/>
      <c r="AH1266" s="619"/>
    </row>
    <row r="1267" spans="1:34" ht="15" customHeight="1" x14ac:dyDescent="0.15">
      <c r="A1267" s="443"/>
      <c r="B1267" s="538"/>
      <c r="C1267" s="539"/>
      <c r="D1267" s="539"/>
      <c r="E1267" s="539"/>
      <c r="F1267" s="539"/>
      <c r="G1267" s="539"/>
      <c r="H1267" s="539"/>
      <c r="I1267" s="539"/>
      <c r="J1267" s="539"/>
      <c r="K1267" s="539"/>
      <c r="L1267" s="539"/>
      <c r="M1267" s="539"/>
      <c r="N1267" s="539"/>
      <c r="O1267" s="539"/>
      <c r="P1267" s="539"/>
      <c r="Q1267" s="539"/>
      <c r="R1267" s="539"/>
      <c r="S1267" s="539"/>
      <c r="T1267" s="539"/>
      <c r="U1267" s="539"/>
      <c r="V1267" s="539"/>
      <c r="W1267" s="539"/>
      <c r="X1267" s="539"/>
      <c r="Y1267" s="539"/>
      <c r="Z1267" s="539"/>
      <c r="AA1267" s="539"/>
      <c r="AB1267" s="539"/>
      <c r="AC1267" s="540"/>
      <c r="AD1267" s="540"/>
      <c r="AE1267" s="540"/>
      <c r="AF1267" s="541"/>
      <c r="AG1267" s="542"/>
      <c r="AH1267" s="619"/>
    </row>
    <row r="1268" spans="1:34" ht="15" customHeight="1" x14ac:dyDescent="0.15">
      <c r="A1268" s="443"/>
      <c r="B1268" s="538"/>
      <c r="C1268" s="539"/>
      <c r="D1268" s="539"/>
      <c r="E1268" s="539"/>
      <c r="F1268" s="539"/>
      <c r="G1268" s="539"/>
      <c r="H1268" s="539"/>
      <c r="I1268" s="539"/>
      <c r="J1268" s="539"/>
      <c r="K1268" s="539"/>
      <c r="L1268" s="539"/>
      <c r="M1268" s="539"/>
      <c r="N1268" s="539"/>
      <c r="O1268" s="539"/>
      <c r="P1268" s="539"/>
      <c r="Q1268" s="539"/>
      <c r="R1268" s="539"/>
      <c r="S1268" s="539"/>
      <c r="T1268" s="539"/>
      <c r="U1268" s="539"/>
      <c r="V1268" s="539"/>
      <c r="W1268" s="539"/>
      <c r="X1268" s="539"/>
      <c r="Y1268" s="539"/>
      <c r="Z1268" s="539"/>
      <c r="AA1268" s="539"/>
      <c r="AB1268" s="539"/>
      <c r="AC1268" s="540"/>
      <c r="AD1268" s="540"/>
      <c r="AE1268" s="540"/>
      <c r="AF1268" s="541"/>
      <c r="AG1268" s="542"/>
      <c r="AH1268" s="619"/>
    </row>
    <row r="1269" spans="1:34" ht="15" customHeight="1" x14ac:dyDescent="0.15">
      <c r="A1269" s="443"/>
      <c r="B1269" s="538"/>
      <c r="C1269" s="539"/>
      <c r="D1269" s="539"/>
      <c r="E1269" s="539"/>
      <c r="F1269" s="539"/>
      <c r="G1269" s="539"/>
      <c r="H1269" s="539"/>
      <c r="I1269" s="539"/>
      <c r="J1269" s="539"/>
      <c r="K1269" s="539"/>
      <c r="L1269" s="539"/>
      <c r="M1269" s="539"/>
      <c r="N1269" s="539"/>
      <c r="O1269" s="539"/>
      <c r="P1269" s="539"/>
      <c r="Q1269" s="539"/>
      <c r="R1269" s="539"/>
      <c r="S1269" s="539"/>
      <c r="T1269" s="539"/>
      <c r="U1269" s="539"/>
      <c r="V1269" s="539"/>
      <c r="W1269" s="539"/>
      <c r="X1269" s="539"/>
      <c r="Y1269" s="539"/>
      <c r="Z1269" s="539"/>
      <c r="AA1269" s="539"/>
      <c r="AB1269" s="539"/>
      <c r="AC1269" s="540"/>
      <c r="AD1269" s="540"/>
      <c r="AE1269" s="540"/>
      <c r="AF1269" s="541"/>
      <c r="AG1269" s="542"/>
      <c r="AH1269" s="619"/>
    </row>
    <row r="1270" spans="1:34" s="72" customFormat="1" ht="16.5" customHeight="1" x14ac:dyDescent="0.15">
      <c r="A1270" s="444"/>
      <c r="B1270" s="453"/>
      <c r="C1270" s="454"/>
      <c r="D1270" s="454"/>
      <c r="E1270" s="454"/>
      <c r="F1270" s="454"/>
      <c r="G1270" s="454"/>
      <c r="H1270" s="454"/>
      <c r="I1270" s="454"/>
      <c r="J1270" s="454"/>
      <c r="K1270" s="454"/>
      <c r="L1270" s="454"/>
      <c r="M1270" s="454"/>
      <c r="N1270" s="454"/>
      <c r="O1270" s="454"/>
      <c r="P1270" s="454"/>
      <c r="Q1270" s="454"/>
      <c r="R1270" s="454"/>
      <c r="S1270" s="454"/>
      <c r="T1270" s="454"/>
      <c r="U1270" s="454"/>
      <c r="V1270" s="454"/>
      <c r="W1270" s="454"/>
      <c r="X1270" s="454"/>
      <c r="Y1270" s="454"/>
      <c r="Z1270" s="454"/>
      <c r="AA1270" s="454"/>
      <c r="AB1270" s="454"/>
      <c r="AC1270" s="455"/>
      <c r="AD1270" s="455"/>
      <c r="AE1270" s="455"/>
      <c r="AF1270" s="456"/>
      <c r="AG1270" s="496"/>
      <c r="AH1270" s="497"/>
    </row>
    <row r="1271" spans="1:34" ht="13.5" x14ac:dyDescent="0.15">
      <c r="A1271" s="97"/>
      <c r="B1271" s="12"/>
      <c r="C1271" s="12"/>
      <c r="D1271" s="12"/>
      <c r="E1271" s="12"/>
      <c r="F1271" s="12"/>
      <c r="G1271" s="12"/>
      <c r="H1271" s="12"/>
      <c r="I1271" s="12"/>
      <c r="J1271" s="12"/>
      <c r="K1271" s="12"/>
      <c r="L1271" s="12"/>
      <c r="M1271" s="12"/>
      <c r="N1271" s="12"/>
      <c r="O1271" s="12"/>
      <c r="P1271" s="12"/>
      <c r="Q1271" s="12"/>
      <c r="R1271" s="12"/>
      <c r="S1271" s="12"/>
      <c r="T1271" s="12"/>
      <c r="U1271" s="12"/>
      <c r="V1271" s="12"/>
      <c r="W1271" s="12"/>
      <c r="X1271" s="12"/>
      <c r="Y1271" s="12"/>
      <c r="Z1271" s="12"/>
      <c r="AA1271" s="12"/>
      <c r="AB1271" s="12"/>
      <c r="AC1271" s="13"/>
      <c r="AD1271" s="13"/>
      <c r="AE1271" s="13"/>
      <c r="AF1271" s="13"/>
      <c r="AG1271" s="80"/>
      <c r="AH1271" s="80"/>
    </row>
    <row r="1272" spans="1:34" s="18" customFormat="1" ht="15" customHeight="1" x14ac:dyDescent="0.15">
      <c r="A1272" s="1" t="s">
        <v>635</v>
      </c>
      <c r="B1272" s="1"/>
      <c r="C1272" s="1"/>
      <c r="D1272" s="1"/>
      <c r="E1272" s="1"/>
      <c r="F1272" s="1"/>
      <c r="G1272" s="1"/>
      <c r="H1272" s="1"/>
      <c r="I1272" s="1"/>
      <c r="J1272" s="1"/>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1"/>
    </row>
    <row r="1273" spans="1:34" ht="15" customHeight="1" x14ac:dyDescent="0.15">
      <c r="A1273" s="442" t="s">
        <v>33</v>
      </c>
      <c r="B1273" s="449" t="s">
        <v>420</v>
      </c>
      <c r="C1273" s="450"/>
      <c r="D1273" s="450"/>
      <c r="E1273" s="450"/>
      <c r="F1273" s="450"/>
      <c r="G1273" s="450"/>
      <c r="H1273" s="450"/>
      <c r="I1273" s="450"/>
      <c r="J1273" s="450"/>
      <c r="K1273" s="450"/>
      <c r="L1273" s="450"/>
      <c r="M1273" s="450"/>
      <c r="N1273" s="450"/>
      <c r="O1273" s="450"/>
      <c r="P1273" s="450"/>
      <c r="Q1273" s="450"/>
      <c r="R1273" s="450"/>
      <c r="S1273" s="450"/>
      <c r="T1273" s="450"/>
      <c r="U1273" s="450"/>
      <c r="V1273" s="450"/>
      <c r="W1273" s="450"/>
      <c r="X1273" s="450"/>
      <c r="Y1273" s="450"/>
      <c r="Z1273" s="450"/>
      <c r="AA1273" s="450"/>
      <c r="AB1273" s="450"/>
      <c r="AC1273" s="451"/>
      <c r="AD1273" s="451"/>
      <c r="AE1273" s="451"/>
      <c r="AF1273" s="452"/>
      <c r="AG1273" s="457"/>
      <c r="AH1273" s="495"/>
    </row>
    <row r="1274" spans="1:34" ht="15" customHeight="1" x14ac:dyDescent="0.15">
      <c r="A1274" s="443"/>
      <c r="B1274" s="538"/>
      <c r="C1274" s="539"/>
      <c r="D1274" s="539"/>
      <c r="E1274" s="539"/>
      <c r="F1274" s="539"/>
      <c r="G1274" s="539"/>
      <c r="H1274" s="539"/>
      <c r="I1274" s="539"/>
      <c r="J1274" s="539"/>
      <c r="K1274" s="539"/>
      <c r="L1274" s="539"/>
      <c r="M1274" s="539"/>
      <c r="N1274" s="539"/>
      <c r="O1274" s="539"/>
      <c r="P1274" s="539"/>
      <c r="Q1274" s="539"/>
      <c r="R1274" s="539"/>
      <c r="S1274" s="539"/>
      <c r="T1274" s="539"/>
      <c r="U1274" s="539"/>
      <c r="V1274" s="539"/>
      <c r="W1274" s="539"/>
      <c r="X1274" s="539"/>
      <c r="Y1274" s="539"/>
      <c r="Z1274" s="539"/>
      <c r="AA1274" s="539"/>
      <c r="AB1274" s="539"/>
      <c r="AC1274" s="540"/>
      <c r="AD1274" s="540"/>
      <c r="AE1274" s="540"/>
      <c r="AF1274" s="541"/>
      <c r="AG1274" s="542"/>
      <c r="AH1274" s="619"/>
    </row>
    <row r="1275" spans="1:34" ht="15" customHeight="1" x14ac:dyDescent="0.15">
      <c r="A1275" s="444"/>
      <c r="B1275" s="453"/>
      <c r="C1275" s="454"/>
      <c r="D1275" s="454"/>
      <c r="E1275" s="454"/>
      <c r="F1275" s="454"/>
      <c r="G1275" s="454"/>
      <c r="H1275" s="454"/>
      <c r="I1275" s="454"/>
      <c r="J1275" s="454"/>
      <c r="K1275" s="454"/>
      <c r="L1275" s="454"/>
      <c r="M1275" s="454"/>
      <c r="N1275" s="454"/>
      <c r="O1275" s="454"/>
      <c r="P1275" s="454"/>
      <c r="Q1275" s="454"/>
      <c r="R1275" s="454"/>
      <c r="S1275" s="454"/>
      <c r="T1275" s="454"/>
      <c r="U1275" s="454"/>
      <c r="V1275" s="454"/>
      <c r="W1275" s="454"/>
      <c r="X1275" s="454"/>
      <c r="Y1275" s="454"/>
      <c r="Z1275" s="454"/>
      <c r="AA1275" s="454"/>
      <c r="AB1275" s="454"/>
      <c r="AC1275" s="455"/>
      <c r="AD1275" s="455"/>
      <c r="AE1275" s="455"/>
      <c r="AF1275" s="456"/>
      <c r="AG1275" s="496"/>
      <c r="AH1275" s="497"/>
    </row>
    <row r="1276" spans="1:34" ht="15" customHeight="1" x14ac:dyDescent="0.15">
      <c r="A1276" s="442" t="s">
        <v>34</v>
      </c>
      <c r="B1276" s="449" t="s">
        <v>21</v>
      </c>
      <c r="C1276" s="450"/>
      <c r="D1276" s="450"/>
      <c r="E1276" s="450"/>
      <c r="F1276" s="450"/>
      <c r="G1276" s="450"/>
      <c r="H1276" s="450"/>
      <c r="I1276" s="450"/>
      <c r="J1276" s="450"/>
      <c r="K1276" s="450"/>
      <c r="L1276" s="450"/>
      <c r="M1276" s="450"/>
      <c r="N1276" s="450"/>
      <c r="O1276" s="450"/>
      <c r="P1276" s="450"/>
      <c r="Q1276" s="450"/>
      <c r="R1276" s="450"/>
      <c r="S1276" s="450"/>
      <c r="T1276" s="450"/>
      <c r="U1276" s="450"/>
      <c r="V1276" s="450"/>
      <c r="W1276" s="450"/>
      <c r="X1276" s="450"/>
      <c r="Y1276" s="450"/>
      <c r="Z1276" s="450"/>
      <c r="AA1276" s="450"/>
      <c r="AB1276" s="450"/>
      <c r="AC1276" s="451"/>
      <c r="AD1276" s="451"/>
      <c r="AE1276" s="451"/>
      <c r="AF1276" s="452"/>
      <c r="AG1276" s="457"/>
      <c r="AH1276" s="495"/>
    </row>
    <row r="1277" spans="1:34" ht="9.75" customHeight="1" x14ac:dyDescent="0.15">
      <c r="A1277" s="444"/>
      <c r="B1277" s="453"/>
      <c r="C1277" s="454"/>
      <c r="D1277" s="454"/>
      <c r="E1277" s="454"/>
      <c r="F1277" s="454"/>
      <c r="G1277" s="454"/>
      <c r="H1277" s="454"/>
      <c r="I1277" s="454"/>
      <c r="J1277" s="454"/>
      <c r="K1277" s="454"/>
      <c r="L1277" s="454"/>
      <c r="M1277" s="454"/>
      <c r="N1277" s="454"/>
      <c r="O1277" s="454"/>
      <c r="P1277" s="454"/>
      <c r="Q1277" s="454"/>
      <c r="R1277" s="454"/>
      <c r="S1277" s="454"/>
      <c r="T1277" s="454"/>
      <c r="U1277" s="454"/>
      <c r="V1277" s="454"/>
      <c r="W1277" s="454"/>
      <c r="X1277" s="454"/>
      <c r="Y1277" s="454"/>
      <c r="Z1277" s="454"/>
      <c r="AA1277" s="454"/>
      <c r="AB1277" s="454"/>
      <c r="AC1277" s="455"/>
      <c r="AD1277" s="455"/>
      <c r="AE1277" s="455"/>
      <c r="AF1277" s="456"/>
      <c r="AG1277" s="496"/>
      <c r="AH1277" s="497"/>
    </row>
    <row r="1278" spans="1:34" ht="15" customHeight="1" x14ac:dyDescent="0.15">
      <c r="A1278" s="442" t="s">
        <v>35</v>
      </c>
      <c r="B1278" s="449" t="s">
        <v>949</v>
      </c>
      <c r="C1278" s="450"/>
      <c r="D1278" s="450"/>
      <c r="E1278" s="450"/>
      <c r="F1278" s="450"/>
      <c r="G1278" s="450"/>
      <c r="H1278" s="450"/>
      <c r="I1278" s="450"/>
      <c r="J1278" s="450"/>
      <c r="K1278" s="450"/>
      <c r="L1278" s="450"/>
      <c r="M1278" s="450"/>
      <c r="N1278" s="450"/>
      <c r="O1278" s="450"/>
      <c r="P1278" s="450"/>
      <c r="Q1278" s="450"/>
      <c r="R1278" s="450"/>
      <c r="S1278" s="450"/>
      <c r="T1278" s="450"/>
      <c r="U1278" s="450"/>
      <c r="V1278" s="450"/>
      <c r="W1278" s="450"/>
      <c r="X1278" s="450"/>
      <c r="Y1278" s="450"/>
      <c r="Z1278" s="450"/>
      <c r="AA1278" s="450"/>
      <c r="AB1278" s="450"/>
      <c r="AC1278" s="451"/>
      <c r="AD1278" s="451"/>
      <c r="AE1278" s="451"/>
      <c r="AF1278" s="452"/>
      <c r="AG1278" s="457"/>
      <c r="AH1278" s="495"/>
    </row>
    <row r="1279" spans="1:34" ht="15" customHeight="1" x14ac:dyDescent="0.15">
      <c r="A1279" s="444"/>
      <c r="B1279" s="453"/>
      <c r="C1279" s="454"/>
      <c r="D1279" s="454"/>
      <c r="E1279" s="454"/>
      <c r="F1279" s="454"/>
      <c r="G1279" s="454"/>
      <c r="H1279" s="454"/>
      <c r="I1279" s="454"/>
      <c r="J1279" s="454"/>
      <c r="K1279" s="454"/>
      <c r="L1279" s="454"/>
      <c r="M1279" s="454"/>
      <c r="N1279" s="454"/>
      <c r="O1279" s="454"/>
      <c r="P1279" s="454"/>
      <c r="Q1279" s="454"/>
      <c r="R1279" s="454"/>
      <c r="S1279" s="454"/>
      <c r="T1279" s="454"/>
      <c r="U1279" s="454"/>
      <c r="V1279" s="454"/>
      <c r="W1279" s="454"/>
      <c r="X1279" s="454"/>
      <c r="Y1279" s="454"/>
      <c r="Z1279" s="454"/>
      <c r="AA1279" s="454"/>
      <c r="AB1279" s="454"/>
      <c r="AC1279" s="455"/>
      <c r="AD1279" s="455"/>
      <c r="AE1279" s="455"/>
      <c r="AF1279" s="456"/>
      <c r="AG1279" s="496"/>
      <c r="AH1279" s="497"/>
    </row>
    <row r="1280" spans="1:34" ht="15" customHeight="1" x14ac:dyDescent="0.15">
      <c r="A1280" s="442" t="s">
        <v>36</v>
      </c>
      <c r="B1280" s="449" t="s">
        <v>948</v>
      </c>
      <c r="C1280" s="450"/>
      <c r="D1280" s="450"/>
      <c r="E1280" s="450"/>
      <c r="F1280" s="450"/>
      <c r="G1280" s="450"/>
      <c r="H1280" s="450"/>
      <c r="I1280" s="450"/>
      <c r="J1280" s="450"/>
      <c r="K1280" s="450"/>
      <c r="L1280" s="450"/>
      <c r="M1280" s="450"/>
      <c r="N1280" s="450"/>
      <c r="O1280" s="450"/>
      <c r="P1280" s="450"/>
      <c r="Q1280" s="450"/>
      <c r="R1280" s="450"/>
      <c r="S1280" s="450"/>
      <c r="T1280" s="450"/>
      <c r="U1280" s="450"/>
      <c r="V1280" s="450"/>
      <c r="W1280" s="450"/>
      <c r="X1280" s="450"/>
      <c r="Y1280" s="450"/>
      <c r="Z1280" s="450"/>
      <c r="AA1280" s="450"/>
      <c r="AB1280" s="450"/>
      <c r="AC1280" s="451"/>
      <c r="AD1280" s="451"/>
      <c r="AE1280" s="451"/>
      <c r="AF1280" s="452"/>
      <c r="AG1280" s="457"/>
      <c r="AH1280" s="495"/>
    </row>
    <row r="1281" spans="1:34" ht="15" customHeight="1" x14ac:dyDescent="0.15">
      <c r="A1281" s="444"/>
      <c r="B1281" s="453"/>
      <c r="C1281" s="454"/>
      <c r="D1281" s="454"/>
      <c r="E1281" s="454"/>
      <c r="F1281" s="454"/>
      <c r="G1281" s="454"/>
      <c r="H1281" s="454"/>
      <c r="I1281" s="454"/>
      <c r="J1281" s="454"/>
      <c r="K1281" s="454"/>
      <c r="L1281" s="454"/>
      <c r="M1281" s="454"/>
      <c r="N1281" s="454"/>
      <c r="O1281" s="454"/>
      <c r="P1281" s="454"/>
      <c r="Q1281" s="454"/>
      <c r="R1281" s="454"/>
      <c r="S1281" s="454"/>
      <c r="T1281" s="454"/>
      <c r="U1281" s="454"/>
      <c r="V1281" s="454"/>
      <c r="W1281" s="454"/>
      <c r="X1281" s="454"/>
      <c r="Y1281" s="454"/>
      <c r="Z1281" s="454"/>
      <c r="AA1281" s="454"/>
      <c r="AB1281" s="454"/>
      <c r="AC1281" s="455"/>
      <c r="AD1281" s="455"/>
      <c r="AE1281" s="455"/>
      <c r="AF1281" s="456"/>
      <c r="AG1281" s="496"/>
      <c r="AH1281" s="497"/>
    </row>
    <row r="1282" spans="1:34" ht="15" customHeight="1" x14ac:dyDescent="0.15">
      <c r="A1282" s="442" t="s">
        <v>37</v>
      </c>
      <c r="B1282" s="449" t="s">
        <v>421</v>
      </c>
      <c r="C1282" s="450"/>
      <c r="D1282" s="450"/>
      <c r="E1282" s="450"/>
      <c r="F1282" s="450"/>
      <c r="G1282" s="450"/>
      <c r="H1282" s="450"/>
      <c r="I1282" s="450"/>
      <c r="J1282" s="450"/>
      <c r="K1282" s="450"/>
      <c r="L1282" s="450"/>
      <c r="M1282" s="450"/>
      <c r="N1282" s="450"/>
      <c r="O1282" s="450"/>
      <c r="P1282" s="450"/>
      <c r="Q1282" s="450"/>
      <c r="R1282" s="450"/>
      <c r="S1282" s="450"/>
      <c r="T1282" s="450"/>
      <c r="U1282" s="450"/>
      <c r="V1282" s="450"/>
      <c r="W1282" s="450"/>
      <c r="X1282" s="450"/>
      <c r="Y1282" s="450"/>
      <c r="Z1282" s="450"/>
      <c r="AA1282" s="450"/>
      <c r="AB1282" s="450"/>
      <c r="AC1282" s="451"/>
      <c r="AD1282" s="451"/>
      <c r="AE1282" s="451"/>
      <c r="AF1282" s="452"/>
      <c r="AG1282" s="457"/>
      <c r="AH1282" s="495"/>
    </row>
    <row r="1283" spans="1:34" ht="15" customHeight="1" x14ac:dyDescent="0.15">
      <c r="A1283" s="444"/>
      <c r="B1283" s="453"/>
      <c r="C1283" s="454"/>
      <c r="D1283" s="454"/>
      <c r="E1283" s="454"/>
      <c r="F1283" s="454"/>
      <c r="G1283" s="454"/>
      <c r="H1283" s="454"/>
      <c r="I1283" s="454"/>
      <c r="J1283" s="454"/>
      <c r="K1283" s="454"/>
      <c r="L1283" s="454"/>
      <c r="M1283" s="454"/>
      <c r="N1283" s="454"/>
      <c r="O1283" s="454"/>
      <c r="P1283" s="454"/>
      <c r="Q1283" s="454"/>
      <c r="R1283" s="454"/>
      <c r="S1283" s="454"/>
      <c r="T1283" s="454"/>
      <c r="U1283" s="454"/>
      <c r="V1283" s="454"/>
      <c r="W1283" s="454"/>
      <c r="X1283" s="454"/>
      <c r="Y1283" s="454"/>
      <c r="Z1283" s="454"/>
      <c r="AA1283" s="454"/>
      <c r="AB1283" s="454"/>
      <c r="AC1283" s="455"/>
      <c r="AD1283" s="455"/>
      <c r="AE1283" s="455"/>
      <c r="AF1283" s="456"/>
      <c r="AG1283" s="496"/>
      <c r="AH1283" s="497"/>
    </row>
    <row r="1284" spans="1:34" ht="15" customHeight="1" x14ac:dyDescent="0.15">
      <c r="A1284" s="442" t="s">
        <v>38</v>
      </c>
      <c r="B1284" s="449" t="s">
        <v>422</v>
      </c>
      <c r="C1284" s="450"/>
      <c r="D1284" s="450"/>
      <c r="E1284" s="450"/>
      <c r="F1284" s="450"/>
      <c r="G1284" s="450"/>
      <c r="H1284" s="450"/>
      <c r="I1284" s="450"/>
      <c r="J1284" s="450"/>
      <c r="K1284" s="450"/>
      <c r="L1284" s="450"/>
      <c r="M1284" s="450"/>
      <c r="N1284" s="450"/>
      <c r="O1284" s="450"/>
      <c r="P1284" s="450"/>
      <c r="Q1284" s="450"/>
      <c r="R1284" s="450"/>
      <c r="S1284" s="450"/>
      <c r="T1284" s="450"/>
      <c r="U1284" s="450"/>
      <c r="V1284" s="450"/>
      <c r="W1284" s="450"/>
      <c r="X1284" s="450"/>
      <c r="Y1284" s="450"/>
      <c r="Z1284" s="450"/>
      <c r="AA1284" s="450"/>
      <c r="AB1284" s="450"/>
      <c r="AC1284" s="451"/>
      <c r="AD1284" s="451"/>
      <c r="AE1284" s="451"/>
      <c r="AF1284" s="452"/>
      <c r="AG1284" s="457"/>
      <c r="AH1284" s="495"/>
    </row>
    <row r="1285" spans="1:34" ht="15" customHeight="1" x14ac:dyDescent="0.15">
      <c r="A1285" s="444"/>
      <c r="B1285" s="453"/>
      <c r="C1285" s="454"/>
      <c r="D1285" s="454"/>
      <c r="E1285" s="454"/>
      <c r="F1285" s="454"/>
      <c r="G1285" s="454"/>
      <c r="H1285" s="454"/>
      <c r="I1285" s="454"/>
      <c r="J1285" s="454"/>
      <c r="K1285" s="454"/>
      <c r="L1285" s="454"/>
      <c r="M1285" s="454"/>
      <c r="N1285" s="454"/>
      <c r="O1285" s="454"/>
      <c r="P1285" s="454"/>
      <c r="Q1285" s="454"/>
      <c r="R1285" s="454"/>
      <c r="S1285" s="454"/>
      <c r="T1285" s="454"/>
      <c r="U1285" s="454"/>
      <c r="V1285" s="454"/>
      <c r="W1285" s="454"/>
      <c r="X1285" s="454"/>
      <c r="Y1285" s="454"/>
      <c r="Z1285" s="454"/>
      <c r="AA1285" s="454"/>
      <c r="AB1285" s="454"/>
      <c r="AC1285" s="455"/>
      <c r="AD1285" s="455"/>
      <c r="AE1285" s="455"/>
      <c r="AF1285" s="456"/>
      <c r="AG1285" s="496"/>
      <c r="AH1285" s="497"/>
    </row>
    <row r="1286" spans="1:34" ht="15" customHeight="1" x14ac:dyDescent="0.15">
      <c r="A1286" s="442" t="s">
        <v>39</v>
      </c>
      <c r="B1286" s="449" t="s">
        <v>82</v>
      </c>
      <c r="C1286" s="450"/>
      <c r="D1286" s="450"/>
      <c r="E1286" s="450"/>
      <c r="F1286" s="450"/>
      <c r="G1286" s="450"/>
      <c r="H1286" s="450"/>
      <c r="I1286" s="450"/>
      <c r="J1286" s="450"/>
      <c r="K1286" s="450"/>
      <c r="L1286" s="450"/>
      <c r="M1286" s="450"/>
      <c r="N1286" s="450"/>
      <c r="O1286" s="450"/>
      <c r="P1286" s="450"/>
      <c r="Q1286" s="450"/>
      <c r="R1286" s="450"/>
      <c r="S1286" s="450"/>
      <c r="T1286" s="450"/>
      <c r="U1286" s="450"/>
      <c r="V1286" s="450"/>
      <c r="W1286" s="450"/>
      <c r="X1286" s="450"/>
      <c r="Y1286" s="450"/>
      <c r="Z1286" s="450"/>
      <c r="AA1286" s="450"/>
      <c r="AB1286" s="450"/>
      <c r="AC1286" s="451"/>
      <c r="AD1286" s="451"/>
      <c r="AE1286" s="451"/>
      <c r="AF1286" s="452"/>
      <c r="AG1286" s="457"/>
      <c r="AH1286" s="495"/>
    </row>
    <row r="1287" spans="1:34" ht="15" customHeight="1" x14ac:dyDescent="0.15">
      <c r="A1287" s="444"/>
      <c r="B1287" s="453"/>
      <c r="C1287" s="454"/>
      <c r="D1287" s="454"/>
      <c r="E1287" s="454"/>
      <c r="F1287" s="454"/>
      <c r="G1287" s="454"/>
      <c r="H1287" s="454"/>
      <c r="I1287" s="454"/>
      <c r="J1287" s="454"/>
      <c r="K1287" s="454"/>
      <c r="L1287" s="454"/>
      <c r="M1287" s="454"/>
      <c r="N1287" s="454"/>
      <c r="O1287" s="454"/>
      <c r="P1287" s="454"/>
      <c r="Q1287" s="454"/>
      <c r="R1287" s="454"/>
      <c r="S1287" s="454"/>
      <c r="T1287" s="454"/>
      <c r="U1287" s="454"/>
      <c r="V1287" s="454"/>
      <c r="W1287" s="454"/>
      <c r="X1287" s="454"/>
      <c r="Y1287" s="454"/>
      <c r="Z1287" s="454"/>
      <c r="AA1287" s="454"/>
      <c r="AB1287" s="454"/>
      <c r="AC1287" s="455"/>
      <c r="AD1287" s="455"/>
      <c r="AE1287" s="455"/>
      <c r="AF1287" s="456"/>
      <c r="AG1287" s="496"/>
      <c r="AH1287" s="497"/>
    </row>
    <row r="1288" spans="1:34" ht="15" customHeight="1" x14ac:dyDescent="0.15">
      <c r="A1288" s="442" t="s">
        <v>40</v>
      </c>
      <c r="B1288" s="449" t="s">
        <v>83</v>
      </c>
      <c r="C1288" s="450"/>
      <c r="D1288" s="450"/>
      <c r="E1288" s="450"/>
      <c r="F1288" s="450"/>
      <c r="G1288" s="450"/>
      <c r="H1288" s="450"/>
      <c r="I1288" s="450"/>
      <c r="J1288" s="450"/>
      <c r="K1288" s="450"/>
      <c r="L1288" s="450"/>
      <c r="M1288" s="450"/>
      <c r="N1288" s="450"/>
      <c r="O1288" s="450"/>
      <c r="P1288" s="450"/>
      <c r="Q1288" s="450"/>
      <c r="R1288" s="450"/>
      <c r="S1288" s="450"/>
      <c r="T1288" s="450"/>
      <c r="U1288" s="450"/>
      <c r="V1288" s="450"/>
      <c r="W1288" s="450"/>
      <c r="X1288" s="450"/>
      <c r="Y1288" s="450"/>
      <c r="Z1288" s="450"/>
      <c r="AA1288" s="450"/>
      <c r="AB1288" s="450"/>
      <c r="AC1288" s="451"/>
      <c r="AD1288" s="451"/>
      <c r="AE1288" s="451"/>
      <c r="AF1288" s="451"/>
      <c r="AG1288" s="457"/>
      <c r="AH1288" s="495"/>
    </row>
    <row r="1289" spans="1:34" ht="15" customHeight="1" x14ac:dyDescent="0.15">
      <c r="A1289" s="444"/>
      <c r="B1289" s="453"/>
      <c r="C1289" s="454"/>
      <c r="D1289" s="454"/>
      <c r="E1289" s="454"/>
      <c r="F1289" s="454"/>
      <c r="G1289" s="454"/>
      <c r="H1289" s="454"/>
      <c r="I1289" s="454"/>
      <c r="J1289" s="454"/>
      <c r="K1289" s="454"/>
      <c r="L1289" s="454"/>
      <c r="M1289" s="454"/>
      <c r="N1289" s="454"/>
      <c r="O1289" s="454"/>
      <c r="P1289" s="454"/>
      <c r="Q1289" s="454"/>
      <c r="R1289" s="454"/>
      <c r="S1289" s="454"/>
      <c r="T1289" s="454"/>
      <c r="U1289" s="454"/>
      <c r="V1289" s="454"/>
      <c r="W1289" s="454"/>
      <c r="X1289" s="454"/>
      <c r="Y1289" s="454"/>
      <c r="Z1289" s="454"/>
      <c r="AA1289" s="454"/>
      <c r="AB1289" s="454"/>
      <c r="AC1289" s="455"/>
      <c r="AD1289" s="455"/>
      <c r="AE1289" s="455"/>
      <c r="AF1289" s="455"/>
      <c r="AG1289" s="496"/>
      <c r="AH1289" s="497"/>
    </row>
    <row r="1290" spans="1:34" ht="15" customHeight="1" x14ac:dyDescent="0.15">
      <c r="A1290" s="442" t="s">
        <v>41</v>
      </c>
      <c r="B1290" s="449" t="s">
        <v>423</v>
      </c>
      <c r="C1290" s="450"/>
      <c r="D1290" s="450"/>
      <c r="E1290" s="450"/>
      <c r="F1290" s="450"/>
      <c r="G1290" s="450"/>
      <c r="H1290" s="450"/>
      <c r="I1290" s="450"/>
      <c r="J1290" s="450"/>
      <c r="K1290" s="450"/>
      <c r="L1290" s="450"/>
      <c r="M1290" s="450"/>
      <c r="N1290" s="450"/>
      <c r="O1290" s="450"/>
      <c r="P1290" s="450"/>
      <c r="Q1290" s="450"/>
      <c r="R1290" s="450"/>
      <c r="S1290" s="450"/>
      <c r="T1290" s="450"/>
      <c r="U1290" s="450"/>
      <c r="V1290" s="450"/>
      <c r="W1290" s="450"/>
      <c r="X1290" s="450"/>
      <c r="Y1290" s="450"/>
      <c r="Z1290" s="450"/>
      <c r="AA1290" s="450"/>
      <c r="AB1290" s="450"/>
      <c r="AC1290" s="451"/>
      <c r="AD1290" s="451"/>
      <c r="AE1290" s="451"/>
      <c r="AF1290" s="452"/>
      <c r="AG1290" s="457"/>
      <c r="AH1290" s="495"/>
    </row>
    <row r="1291" spans="1:34" ht="15" customHeight="1" x14ac:dyDescent="0.15">
      <c r="A1291" s="444"/>
      <c r="B1291" s="453"/>
      <c r="C1291" s="454"/>
      <c r="D1291" s="454"/>
      <c r="E1291" s="454"/>
      <c r="F1291" s="454"/>
      <c r="G1291" s="454"/>
      <c r="H1291" s="454"/>
      <c r="I1291" s="454"/>
      <c r="J1291" s="454"/>
      <c r="K1291" s="454"/>
      <c r="L1291" s="454"/>
      <c r="M1291" s="454"/>
      <c r="N1291" s="454"/>
      <c r="O1291" s="454"/>
      <c r="P1291" s="454"/>
      <c r="Q1291" s="454"/>
      <c r="R1291" s="454"/>
      <c r="S1291" s="454"/>
      <c r="T1291" s="454"/>
      <c r="U1291" s="454"/>
      <c r="V1291" s="454"/>
      <c r="W1291" s="454"/>
      <c r="X1291" s="454"/>
      <c r="Y1291" s="454"/>
      <c r="Z1291" s="454"/>
      <c r="AA1291" s="454"/>
      <c r="AB1291" s="454"/>
      <c r="AC1291" s="455"/>
      <c r="AD1291" s="455"/>
      <c r="AE1291" s="455"/>
      <c r="AF1291" s="456"/>
      <c r="AG1291" s="496"/>
      <c r="AH1291" s="497"/>
    </row>
    <row r="1292" spans="1:34" ht="15" customHeight="1" x14ac:dyDescent="0.15"/>
    <row r="1293" spans="1:34" s="1" customFormat="1" ht="15" customHeight="1" x14ac:dyDescent="0.15">
      <c r="A1293" s="1" t="s">
        <v>950</v>
      </c>
    </row>
    <row r="1294" spans="1:34" ht="15" customHeight="1" x14ac:dyDescent="0.15">
      <c r="A1294" s="442" t="s">
        <v>33</v>
      </c>
      <c r="B1294" s="449" t="s">
        <v>424</v>
      </c>
      <c r="C1294" s="450"/>
      <c r="D1294" s="450"/>
      <c r="E1294" s="450"/>
      <c r="F1294" s="450"/>
      <c r="G1294" s="450"/>
      <c r="H1294" s="450"/>
      <c r="I1294" s="450"/>
      <c r="J1294" s="450"/>
      <c r="K1294" s="450"/>
      <c r="L1294" s="450"/>
      <c r="M1294" s="450"/>
      <c r="N1294" s="450"/>
      <c r="O1294" s="450"/>
      <c r="P1294" s="450"/>
      <c r="Q1294" s="450"/>
      <c r="R1294" s="450"/>
      <c r="S1294" s="450"/>
      <c r="T1294" s="450"/>
      <c r="U1294" s="450"/>
      <c r="V1294" s="450"/>
      <c r="W1294" s="450"/>
      <c r="X1294" s="450"/>
      <c r="Y1294" s="450"/>
      <c r="Z1294" s="450"/>
      <c r="AA1294" s="450"/>
      <c r="AB1294" s="450"/>
      <c r="AC1294" s="451"/>
      <c r="AD1294" s="451"/>
      <c r="AE1294" s="451"/>
      <c r="AF1294" s="451"/>
      <c r="AG1294" s="457"/>
      <c r="AH1294" s="458"/>
    </row>
    <row r="1295" spans="1:34" ht="15" customHeight="1" x14ac:dyDescent="0.15">
      <c r="A1295" s="444"/>
      <c r="B1295" s="453"/>
      <c r="C1295" s="454"/>
      <c r="D1295" s="454"/>
      <c r="E1295" s="454"/>
      <c r="F1295" s="454"/>
      <c r="G1295" s="454"/>
      <c r="H1295" s="454"/>
      <c r="I1295" s="454"/>
      <c r="J1295" s="454"/>
      <c r="K1295" s="454"/>
      <c r="L1295" s="454"/>
      <c r="M1295" s="454"/>
      <c r="N1295" s="454"/>
      <c r="O1295" s="454"/>
      <c r="P1295" s="454"/>
      <c r="Q1295" s="454"/>
      <c r="R1295" s="454"/>
      <c r="S1295" s="454"/>
      <c r="T1295" s="454"/>
      <c r="U1295" s="454"/>
      <c r="V1295" s="454"/>
      <c r="W1295" s="454"/>
      <c r="X1295" s="454"/>
      <c r="Y1295" s="454"/>
      <c r="Z1295" s="454"/>
      <c r="AA1295" s="454"/>
      <c r="AB1295" s="454"/>
      <c r="AC1295" s="455"/>
      <c r="AD1295" s="455"/>
      <c r="AE1295" s="455"/>
      <c r="AF1295" s="455"/>
      <c r="AG1295" s="459"/>
      <c r="AH1295" s="460"/>
    </row>
    <row r="1296" spans="1:34" ht="18.75" customHeight="1" x14ac:dyDescent="0.15">
      <c r="A1296" s="442" t="s">
        <v>34</v>
      </c>
      <c r="B1296" s="449" t="s">
        <v>951</v>
      </c>
      <c r="C1296" s="450"/>
      <c r="D1296" s="450"/>
      <c r="E1296" s="450"/>
      <c r="F1296" s="450"/>
      <c r="G1296" s="450"/>
      <c r="H1296" s="450"/>
      <c r="I1296" s="450"/>
      <c r="J1296" s="450"/>
      <c r="K1296" s="450"/>
      <c r="L1296" s="450"/>
      <c r="M1296" s="450"/>
      <c r="N1296" s="450"/>
      <c r="O1296" s="450"/>
      <c r="P1296" s="450"/>
      <c r="Q1296" s="450"/>
      <c r="R1296" s="450"/>
      <c r="S1296" s="450"/>
      <c r="T1296" s="450"/>
      <c r="U1296" s="450"/>
      <c r="V1296" s="450"/>
      <c r="W1296" s="450"/>
      <c r="X1296" s="450"/>
      <c r="Y1296" s="450"/>
      <c r="Z1296" s="450"/>
      <c r="AA1296" s="450"/>
      <c r="AB1296" s="450"/>
      <c r="AC1296" s="451"/>
      <c r="AD1296" s="451"/>
      <c r="AE1296" s="451"/>
      <c r="AF1296" s="452"/>
      <c r="AG1296" s="457"/>
      <c r="AH1296" s="458"/>
    </row>
    <row r="1297" spans="1:34" ht="19.5" customHeight="1" x14ac:dyDescent="0.15">
      <c r="A1297" s="443"/>
      <c r="B1297" s="538"/>
      <c r="C1297" s="539"/>
      <c r="D1297" s="539"/>
      <c r="E1297" s="539"/>
      <c r="F1297" s="539"/>
      <c r="G1297" s="539"/>
      <c r="H1297" s="539"/>
      <c r="I1297" s="539"/>
      <c r="J1297" s="539"/>
      <c r="K1297" s="539"/>
      <c r="L1297" s="539"/>
      <c r="M1297" s="539"/>
      <c r="N1297" s="539"/>
      <c r="O1297" s="539"/>
      <c r="P1297" s="539"/>
      <c r="Q1297" s="539"/>
      <c r="R1297" s="539"/>
      <c r="S1297" s="539"/>
      <c r="T1297" s="539"/>
      <c r="U1297" s="539"/>
      <c r="V1297" s="539"/>
      <c r="W1297" s="539"/>
      <c r="X1297" s="539"/>
      <c r="Y1297" s="539"/>
      <c r="Z1297" s="539"/>
      <c r="AA1297" s="539"/>
      <c r="AB1297" s="539"/>
      <c r="AC1297" s="540"/>
      <c r="AD1297" s="540"/>
      <c r="AE1297" s="540"/>
      <c r="AF1297" s="541"/>
      <c r="AG1297" s="542"/>
      <c r="AH1297" s="543"/>
    </row>
    <row r="1298" spans="1:34" ht="18.75" customHeight="1" x14ac:dyDescent="0.15">
      <c r="A1298" s="443"/>
      <c r="B1298" s="538"/>
      <c r="C1298" s="539"/>
      <c r="D1298" s="539"/>
      <c r="E1298" s="539"/>
      <c r="F1298" s="539"/>
      <c r="G1298" s="539"/>
      <c r="H1298" s="539"/>
      <c r="I1298" s="539"/>
      <c r="J1298" s="539"/>
      <c r="K1298" s="539"/>
      <c r="L1298" s="539"/>
      <c r="M1298" s="539"/>
      <c r="N1298" s="539"/>
      <c r="O1298" s="539"/>
      <c r="P1298" s="539"/>
      <c r="Q1298" s="539"/>
      <c r="R1298" s="539"/>
      <c r="S1298" s="539"/>
      <c r="T1298" s="539"/>
      <c r="U1298" s="539"/>
      <c r="V1298" s="539"/>
      <c r="W1298" s="539"/>
      <c r="X1298" s="539"/>
      <c r="Y1298" s="539"/>
      <c r="Z1298" s="539"/>
      <c r="AA1298" s="539"/>
      <c r="AB1298" s="539"/>
      <c r="AC1298" s="540"/>
      <c r="AD1298" s="540"/>
      <c r="AE1298" s="540"/>
      <c r="AF1298" s="541"/>
      <c r="AG1298" s="542"/>
      <c r="AH1298" s="543"/>
    </row>
    <row r="1299" spans="1:34" ht="15" customHeight="1" x14ac:dyDescent="0.15">
      <c r="A1299" s="442" t="s">
        <v>35</v>
      </c>
      <c r="B1299" s="449" t="s">
        <v>952</v>
      </c>
      <c r="C1299" s="450"/>
      <c r="D1299" s="450"/>
      <c r="E1299" s="450"/>
      <c r="F1299" s="450"/>
      <c r="G1299" s="450"/>
      <c r="H1299" s="450"/>
      <c r="I1299" s="450"/>
      <c r="J1299" s="450"/>
      <c r="K1299" s="450"/>
      <c r="L1299" s="450"/>
      <c r="M1299" s="450"/>
      <c r="N1299" s="450"/>
      <c r="O1299" s="450"/>
      <c r="P1299" s="450"/>
      <c r="Q1299" s="450"/>
      <c r="R1299" s="450"/>
      <c r="S1299" s="450"/>
      <c r="T1299" s="450"/>
      <c r="U1299" s="450"/>
      <c r="V1299" s="450"/>
      <c r="W1299" s="450"/>
      <c r="X1299" s="450"/>
      <c r="Y1299" s="450"/>
      <c r="Z1299" s="450"/>
      <c r="AA1299" s="450"/>
      <c r="AB1299" s="450"/>
      <c r="AC1299" s="451"/>
      <c r="AD1299" s="451"/>
      <c r="AE1299" s="451"/>
      <c r="AF1299" s="452"/>
      <c r="AG1299" s="457"/>
      <c r="AH1299" s="458"/>
    </row>
    <row r="1300" spans="1:34" ht="15" customHeight="1" x14ac:dyDescent="0.15">
      <c r="A1300" s="444"/>
      <c r="B1300" s="453"/>
      <c r="C1300" s="454"/>
      <c r="D1300" s="454"/>
      <c r="E1300" s="454"/>
      <c r="F1300" s="454"/>
      <c r="G1300" s="454"/>
      <c r="H1300" s="454"/>
      <c r="I1300" s="454"/>
      <c r="J1300" s="454"/>
      <c r="K1300" s="454"/>
      <c r="L1300" s="454"/>
      <c r="M1300" s="454"/>
      <c r="N1300" s="454"/>
      <c r="O1300" s="454"/>
      <c r="P1300" s="454"/>
      <c r="Q1300" s="454"/>
      <c r="R1300" s="454"/>
      <c r="S1300" s="454"/>
      <c r="T1300" s="454"/>
      <c r="U1300" s="454"/>
      <c r="V1300" s="454"/>
      <c r="W1300" s="454"/>
      <c r="X1300" s="454"/>
      <c r="Y1300" s="454"/>
      <c r="Z1300" s="454"/>
      <c r="AA1300" s="454"/>
      <c r="AB1300" s="454"/>
      <c r="AC1300" s="455"/>
      <c r="AD1300" s="455"/>
      <c r="AE1300" s="455"/>
      <c r="AF1300" s="456"/>
      <c r="AG1300" s="459"/>
      <c r="AH1300" s="460"/>
    </row>
    <row r="1301" spans="1:34" ht="13.5" x14ac:dyDescent="0.15">
      <c r="A1301" s="97"/>
      <c r="B1301" s="12"/>
      <c r="C1301" s="12"/>
      <c r="D1301" s="12"/>
      <c r="E1301" s="12"/>
      <c r="F1301" s="12"/>
      <c r="G1301" s="12"/>
      <c r="H1301" s="12"/>
      <c r="I1301" s="12"/>
      <c r="J1301" s="12"/>
      <c r="K1301" s="12"/>
      <c r="L1301" s="12"/>
      <c r="M1301" s="12"/>
      <c r="N1301" s="12"/>
      <c r="O1301" s="12"/>
      <c r="P1301" s="12"/>
      <c r="Q1301" s="12"/>
      <c r="R1301" s="12"/>
      <c r="S1301" s="12"/>
      <c r="T1301" s="12"/>
      <c r="U1301" s="12"/>
      <c r="V1301" s="12"/>
      <c r="W1301" s="12"/>
      <c r="X1301" s="12"/>
      <c r="Y1301" s="12"/>
      <c r="Z1301" s="12"/>
      <c r="AA1301" s="12"/>
      <c r="AB1301" s="12"/>
      <c r="AC1301" s="13"/>
      <c r="AD1301" s="13"/>
      <c r="AE1301" s="13"/>
      <c r="AF1301" s="13"/>
      <c r="AG1301" s="90"/>
      <c r="AH1301" s="90"/>
    </row>
    <row r="1302" spans="1:34" s="1" customFormat="1" ht="15" customHeight="1" x14ac:dyDescent="0.15">
      <c r="A1302" s="1" t="s">
        <v>953</v>
      </c>
    </row>
    <row r="1303" spans="1:34" ht="15" customHeight="1" x14ac:dyDescent="0.15">
      <c r="A1303" s="442" t="s">
        <v>33</v>
      </c>
      <c r="B1303" s="449" t="s">
        <v>424</v>
      </c>
      <c r="C1303" s="450"/>
      <c r="D1303" s="450"/>
      <c r="E1303" s="450"/>
      <c r="F1303" s="450"/>
      <c r="G1303" s="450"/>
      <c r="H1303" s="450"/>
      <c r="I1303" s="450"/>
      <c r="J1303" s="450"/>
      <c r="K1303" s="450"/>
      <c r="L1303" s="450"/>
      <c r="M1303" s="450"/>
      <c r="N1303" s="450"/>
      <c r="O1303" s="450"/>
      <c r="P1303" s="450"/>
      <c r="Q1303" s="450"/>
      <c r="R1303" s="450"/>
      <c r="S1303" s="450"/>
      <c r="T1303" s="450"/>
      <c r="U1303" s="450"/>
      <c r="V1303" s="450"/>
      <c r="W1303" s="450"/>
      <c r="X1303" s="450"/>
      <c r="Y1303" s="450"/>
      <c r="Z1303" s="450"/>
      <c r="AA1303" s="450"/>
      <c r="AB1303" s="450"/>
      <c r="AC1303" s="451"/>
      <c r="AD1303" s="451"/>
      <c r="AE1303" s="451"/>
      <c r="AF1303" s="451"/>
      <c r="AG1303" s="457"/>
      <c r="AH1303" s="458"/>
    </row>
    <row r="1304" spans="1:34" ht="15" customHeight="1" x14ac:dyDescent="0.15">
      <c r="A1304" s="444"/>
      <c r="B1304" s="453"/>
      <c r="C1304" s="454"/>
      <c r="D1304" s="454"/>
      <c r="E1304" s="454"/>
      <c r="F1304" s="454"/>
      <c r="G1304" s="454"/>
      <c r="H1304" s="454"/>
      <c r="I1304" s="454"/>
      <c r="J1304" s="454"/>
      <c r="K1304" s="454"/>
      <c r="L1304" s="454"/>
      <c r="M1304" s="454"/>
      <c r="N1304" s="454"/>
      <c r="O1304" s="454"/>
      <c r="P1304" s="454"/>
      <c r="Q1304" s="454"/>
      <c r="R1304" s="454"/>
      <c r="S1304" s="454"/>
      <c r="T1304" s="454"/>
      <c r="U1304" s="454"/>
      <c r="V1304" s="454"/>
      <c r="W1304" s="454"/>
      <c r="X1304" s="454"/>
      <c r="Y1304" s="454"/>
      <c r="Z1304" s="454"/>
      <c r="AA1304" s="454"/>
      <c r="AB1304" s="454"/>
      <c r="AC1304" s="455"/>
      <c r="AD1304" s="455"/>
      <c r="AE1304" s="455"/>
      <c r="AF1304" s="455"/>
      <c r="AG1304" s="459"/>
      <c r="AH1304" s="460"/>
    </row>
    <row r="1305" spans="1:34" ht="18" customHeight="1" x14ac:dyDescent="0.15">
      <c r="A1305" s="442" t="s">
        <v>34</v>
      </c>
      <c r="B1305" s="449" t="s">
        <v>951</v>
      </c>
      <c r="C1305" s="450"/>
      <c r="D1305" s="450"/>
      <c r="E1305" s="450"/>
      <c r="F1305" s="450"/>
      <c r="G1305" s="450"/>
      <c r="H1305" s="450"/>
      <c r="I1305" s="450"/>
      <c r="J1305" s="450"/>
      <c r="K1305" s="450"/>
      <c r="L1305" s="450"/>
      <c r="M1305" s="450"/>
      <c r="N1305" s="450"/>
      <c r="O1305" s="450"/>
      <c r="P1305" s="450"/>
      <c r="Q1305" s="450"/>
      <c r="R1305" s="450"/>
      <c r="S1305" s="450"/>
      <c r="T1305" s="450"/>
      <c r="U1305" s="450"/>
      <c r="V1305" s="450"/>
      <c r="W1305" s="450"/>
      <c r="X1305" s="450"/>
      <c r="Y1305" s="450"/>
      <c r="Z1305" s="450"/>
      <c r="AA1305" s="450"/>
      <c r="AB1305" s="450"/>
      <c r="AC1305" s="451"/>
      <c r="AD1305" s="451"/>
      <c r="AE1305" s="451"/>
      <c r="AF1305" s="452"/>
      <c r="AG1305" s="457"/>
      <c r="AH1305" s="458"/>
    </row>
    <row r="1306" spans="1:34" ht="18.75" customHeight="1" x14ac:dyDescent="0.15">
      <c r="A1306" s="443"/>
      <c r="B1306" s="538"/>
      <c r="C1306" s="539"/>
      <c r="D1306" s="539"/>
      <c r="E1306" s="539"/>
      <c r="F1306" s="539"/>
      <c r="G1306" s="539"/>
      <c r="H1306" s="539"/>
      <c r="I1306" s="539"/>
      <c r="J1306" s="539"/>
      <c r="K1306" s="539"/>
      <c r="L1306" s="539"/>
      <c r="M1306" s="539"/>
      <c r="N1306" s="539"/>
      <c r="O1306" s="539"/>
      <c r="P1306" s="539"/>
      <c r="Q1306" s="539"/>
      <c r="R1306" s="539"/>
      <c r="S1306" s="539"/>
      <c r="T1306" s="539"/>
      <c r="U1306" s="539"/>
      <c r="V1306" s="539"/>
      <c r="W1306" s="539"/>
      <c r="X1306" s="539"/>
      <c r="Y1306" s="539"/>
      <c r="Z1306" s="539"/>
      <c r="AA1306" s="539"/>
      <c r="AB1306" s="539"/>
      <c r="AC1306" s="540"/>
      <c r="AD1306" s="540"/>
      <c r="AE1306" s="540"/>
      <c r="AF1306" s="541"/>
      <c r="AG1306" s="542"/>
      <c r="AH1306" s="543"/>
    </row>
    <row r="1307" spans="1:34" ht="18.75" customHeight="1" x14ac:dyDescent="0.15">
      <c r="A1307" s="443"/>
      <c r="B1307" s="538"/>
      <c r="C1307" s="539"/>
      <c r="D1307" s="539"/>
      <c r="E1307" s="539"/>
      <c r="F1307" s="539"/>
      <c r="G1307" s="539"/>
      <c r="H1307" s="539"/>
      <c r="I1307" s="539"/>
      <c r="J1307" s="539"/>
      <c r="K1307" s="539"/>
      <c r="L1307" s="539"/>
      <c r="M1307" s="539"/>
      <c r="N1307" s="539"/>
      <c r="O1307" s="539"/>
      <c r="P1307" s="539"/>
      <c r="Q1307" s="539"/>
      <c r="R1307" s="539"/>
      <c r="S1307" s="539"/>
      <c r="T1307" s="539"/>
      <c r="U1307" s="539"/>
      <c r="V1307" s="539"/>
      <c r="W1307" s="539"/>
      <c r="X1307" s="539"/>
      <c r="Y1307" s="539"/>
      <c r="Z1307" s="539"/>
      <c r="AA1307" s="539"/>
      <c r="AB1307" s="539"/>
      <c r="AC1307" s="540"/>
      <c r="AD1307" s="540"/>
      <c r="AE1307" s="540"/>
      <c r="AF1307" s="541"/>
      <c r="AG1307" s="542"/>
      <c r="AH1307" s="543"/>
    </row>
    <row r="1308" spans="1:34" ht="15" customHeight="1" x14ac:dyDescent="0.15">
      <c r="A1308" s="442" t="s">
        <v>35</v>
      </c>
      <c r="B1308" s="449" t="s">
        <v>952</v>
      </c>
      <c r="C1308" s="450"/>
      <c r="D1308" s="450"/>
      <c r="E1308" s="450"/>
      <c r="F1308" s="450"/>
      <c r="G1308" s="450"/>
      <c r="H1308" s="450"/>
      <c r="I1308" s="450"/>
      <c r="J1308" s="450"/>
      <c r="K1308" s="450"/>
      <c r="L1308" s="450"/>
      <c r="M1308" s="450"/>
      <c r="N1308" s="450"/>
      <c r="O1308" s="450"/>
      <c r="P1308" s="450"/>
      <c r="Q1308" s="450"/>
      <c r="R1308" s="450"/>
      <c r="S1308" s="450"/>
      <c r="T1308" s="450"/>
      <c r="U1308" s="450"/>
      <c r="V1308" s="450"/>
      <c r="W1308" s="450"/>
      <c r="X1308" s="450"/>
      <c r="Y1308" s="450"/>
      <c r="Z1308" s="450"/>
      <c r="AA1308" s="450"/>
      <c r="AB1308" s="450"/>
      <c r="AC1308" s="451"/>
      <c r="AD1308" s="451"/>
      <c r="AE1308" s="451"/>
      <c r="AF1308" s="451"/>
      <c r="AG1308" s="457"/>
      <c r="AH1308" s="458"/>
    </row>
    <row r="1309" spans="1:34" ht="15" customHeight="1" x14ac:dyDescent="0.15">
      <c r="A1309" s="443"/>
      <c r="B1309" s="538"/>
      <c r="C1309" s="539"/>
      <c r="D1309" s="539"/>
      <c r="E1309" s="539"/>
      <c r="F1309" s="539"/>
      <c r="G1309" s="539"/>
      <c r="H1309" s="539"/>
      <c r="I1309" s="539"/>
      <c r="J1309" s="539"/>
      <c r="K1309" s="539"/>
      <c r="L1309" s="539"/>
      <c r="M1309" s="539"/>
      <c r="N1309" s="539"/>
      <c r="O1309" s="539"/>
      <c r="P1309" s="539"/>
      <c r="Q1309" s="539"/>
      <c r="R1309" s="539"/>
      <c r="S1309" s="539"/>
      <c r="T1309" s="539"/>
      <c r="U1309" s="539"/>
      <c r="V1309" s="539"/>
      <c r="W1309" s="539"/>
      <c r="X1309" s="539"/>
      <c r="Y1309" s="539"/>
      <c r="Z1309" s="539"/>
      <c r="AA1309" s="539"/>
      <c r="AB1309" s="539"/>
      <c r="AC1309" s="540"/>
      <c r="AD1309" s="540"/>
      <c r="AE1309" s="540"/>
      <c r="AF1309" s="540"/>
      <c r="AG1309" s="544"/>
      <c r="AH1309" s="543"/>
    </row>
    <row r="1310" spans="1:34" ht="15" customHeight="1" x14ac:dyDescent="0.15">
      <c r="A1310" s="442" t="s">
        <v>36</v>
      </c>
      <c r="B1310" s="449" t="s">
        <v>954</v>
      </c>
      <c r="C1310" s="450"/>
      <c r="D1310" s="450"/>
      <c r="E1310" s="450"/>
      <c r="F1310" s="450"/>
      <c r="G1310" s="450"/>
      <c r="H1310" s="450"/>
      <c r="I1310" s="450"/>
      <c r="J1310" s="450"/>
      <c r="K1310" s="450"/>
      <c r="L1310" s="450"/>
      <c r="M1310" s="450"/>
      <c r="N1310" s="450"/>
      <c r="O1310" s="450"/>
      <c r="P1310" s="450"/>
      <c r="Q1310" s="450"/>
      <c r="R1310" s="450"/>
      <c r="S1310" s="450"/>
      <c r="T1310" s="450"/>
      <c r="U1310" s="450"/>
      <c r="V1310" s="450"/>
      <c r="W1310" s="450"/>
      <c r="X1310" s="450"/>
      <c r="Y1310" s="450"/>
      <c r="Z1310" s="450"/>
      <c r="AA1310" s="450"/>
      <c r="AB1310" s="450"/>
      <c r="AC1310" s="451"/>
      <c r="AD1310" s="451"/>
      <c r="AE1310" s="451"/>
      <c r="AF1310" s="451"/>
      <c r="AG1310" s="457"/>
      <c r="AH1310" s="458"/>
    </row>
    <row r="1311" spans="1:34" ht="15" customHeight="1" x14ac:dyDescent="0.15">
      <c r="A1311" s="444"/>
      <c r="B1311" s="453"/>
      <c r="C1311" s="454"/>
      <c r="D1311" s="454"/>
      <c r="E1311" s="454"/>
      <c r="F1311" s="454"/>
      <c r="G1311" s="454"/>
      <c r="H1311" s="454"/>
      <c r="I1311" s="454"/>
      <c r="J1311" s="454"/>
      <c r="K1311" s="454"/>
      <c r="L1311" s="454"/>
      <c r="M1311" s="454"/>
      <c r="N1311" s="454"/>
      <c r="O1311" s="454"/>
      <c r="P1311" s="454"/>
      <c r="Q1311" s="454"/>
      <c r="R1311" s="454"/>
      <c r="S1311" s="454"/>
      <c r="T1311" s="454"/>
      <c r="U1311" s="454"/>
      <c r="V1311" s="454"/>
      <c r="W1311" s="454"/>
      <c r="X1311" s="454"/>
      <c r="Y1311" s="454"/>
      <c r="Z1311" s="454"/>
      <c r="AA1311" s="454"/>
      <c r="AB1311" s="454"/>
      <c r="AC1311" s="455"/>
      <c r="AD1311" s="455"/>
      <c r="AE1311" s="455"/>
      <c r="AF1311" s="455"/>
      <c r="AG1311" s="459"/>
      <c r="AH1311" s="460"/>
    </row>
    <row r="1312" spans="1:34" ht="15" customHeight="1" x14ac:dyDescent="0.15">
      <c r="A1312" s="442" t="s">
        <v>37</v>
      </c>
      <c r="B1312" s="449" t="s">
        <v>955</v>
      </c>
      <c r="C1312" s="450"/>
      <c r="D1312" s="450"/>
      <c r="E1312" s="450"/>
      <c r="F1312" s="450"/>
      <c r="G1312" s="450"/>
      <c r="H1312" s="450"/>
      <c r="I1312" s="450"/>
      <c r="J1312" s="450"/>
      <c r="K1312" s="450"/>
      <c r="L1312" s="450"/>
      <c r="M1312" s="450"/>
      <c r="N1312" s="450"/>
      <c r="O1312" s="450"/>
      <c r="P1312" s="450"/>
      <c r="Q1312" s="450"/>
      <c r="R1312" s="450"/>
      <c r="S1312" s="450"/>
      <c r="T1312" s="450"/>
      <c r="U1312" s="450"/>
      <c r="V1312" s="450"/>
      <c r="W1312" s="450"/>
      <c r="X1312" s="450"/>
      <c r="Y1312" s="450"/>
      <c r="Z1312" s="450"/>
      <c r="AA1312" s="450"/>
      <c r="AB1312" s="450"/>
      <c r="AC1312" s="451"/>
      <c r="AD1312" s="451"/>
      <c r="AE1312" s="451"/>
      <c r="AF1312" s="451"/>
      <c r="AG1312" s="457"/>
      <c r="AH1312" s="458"/>
    </row>
    <row r="1313" spans="1:34" ht="15" customHeight="1" x14ac:dyDescent="0.15">
      <c r="A1313" s="444"/>
      <c r="B1313" s="453"/>
      <c r="C1313" s="454"/>
      <c r="D1313" s="454"/>
      <c r="E1313" s="454"/>
      <c r="F1313" s="454"/>
      <c r="G1313" s="454"/>
      <c r="H1313" s="454"/>
      <c r="I1313" s="454"/>
      <c r="J1313" s="454"/>
      <c r="K1313" s="454"/>
      <c r="L1313" s="454"/>
      <c r="M1313" s="454"/>
      <c r="N1313" s="454"/>
      <c r="O1313" s="454"/>
      <c r="P1313" s="454"/>
      <c r="Q1313" s="454"/>
      <c r="R1313" s="454"/>
      <c r="S1313" s="454"/>
      <c r="T1313" s="454"/>
      <c r="U1313" s="454"/>
      <c r="V1313" s="454"/>
      <c r="W1313" s="454"/>
      <c r="X1313" s="454"/>
      <c r="Y1313" s="454"/>
      <c r="Z1313" s="454"/>
      <c r="AA1313" s="454"/>
      <c r="AB1313" s="454"/>
      <c r="AC1313" s="455"/>
      <c r="AD1313" s="455"/>
      <c r="AE1313" s="455"/>
      <c r="AF1313" s="455"/>
      <c r="AG1313" s="459"/>
      <c r="AH1313" s="460"/>
    </row>
    <row r="1314" spans="1:34" ht="13.5" x14ac:dyDescent="0.15">
      <c r="A1314" s="97"/>
      <c r="B1314" s="12"/>
      <c r="C1314" s="12"/>
      <c r="D1314" s="12"/>
      <c r="E1314" s="12"/>
      <c r="F1314" s="12"/>
      <c r="G1314" s="12"/>
      <c r="H1314" s="12"/>
      <c r="I1314" s="12"/>
      <c r="J1314" s="12"/>
      <c r="K1314" s="12"/>
      <c r="L1314" s="12"/>
      <c r="M1314" s="12"/>
      <c r="N1314" s="12"/>
      <c r="O1314" s="12"/>
      <c r="P1314" s="12"/>
      <c r="Q1314" s="12"/>
      <c r="R1314" s="12"/>
      <c r="S1314" s="12"/>
      <c r="T1314" s="12"/>
      <c r="U1314" s="12"/>
      <c r="V1314" s="12"/>
      <c r="W1314" s="80"/>
      <c r="X1314" s="80"/>
      <c r="Y1314" s="80"/>
      <c r="Z1314" s="80"/>
      <c r="AA1314" s="80"/>
    </row>
    <row r="1315" spans="1:34" ht="15" customHeight="1" x14ac:dyDescent="0.15">
      <c r="A1315" s="1" t="s">
        <v>636</v>
      </c>
      <c r="B1315" s="72"/>
      <c r="C1315" s="72"/>
      <c r="D1315" s="72"/>
      <c r="E1315" s="72"/>
      <c r="F1315" s="72"/>
      <c r="G1315" s="72"/>
      <c r="H1315" s="72"/>
      <c r="I1315" s="72"/>
      <c r="J1315" s="72"/>
      <c r="K1315" s="72"/>
      <c r="L1315" s="72"/>
      <c r="M1315" s="72"/>
      <c r="N1315" s="72"/>
      <c r="O1315" s="72"/>
      <c r="P1315" s="72"/>
      <c r="Q1315" s="72"/>
      <c r="R1315" s="72"/>
      <c r="S1315" s="72"/>
      <c r="T1315" s="72"/>
      <c r="U1315" s="72"/>
      <c r="V1315" s="72"/>
      <c r="W1315" s="72"/>
      <c r="X1315" s="72"/>
      <c r="Y1315" s="72"/>
      <c r="Z1315" s="72"/>
      <c r="AA1315" s="72"/>
    </row>
    <row r="1316" spans="1:34" ht="15" customHeight="1" x14ac:dyDescent="0.15">
      <c r="A1316" s="653" t="s">
        <v>33</v>
      </c>
      <c r="B1316" s="493" t="s">
        <v>956</v>
      </c>
      <c r="C1316" s="475"/>
      <c r="D1316" s="475"/>
      <c r="E1316" s="475"/>
      <c r="F1316" s="475"/>
      <c r="G1316" s="475"/>
      <c r="H1316" s="475"/>
      <c r="I1316" s="475"/>
      <c r="J1316" s="475"/>
      <c r="K1316" s="475"/>
      <c r="L1316" s="475"/>
      <c r="M1316" s="475"/>
      <c r="N1316" s="475"/>
      <c r="O1316" s="475"/>
      <c r="P1316" s="475"/>
      <c r="Q1316" s="475"/>
      <c r="R1316" s="475"/>
      <c r="S1316" s="475"/>
      <c r="T1316" s="475"/>
      <c r="U1316" s="475"/>
      <c r="V1316" s="475"/>
      <c r="W1316" s="475"/>
      <c r="X1316" s="475"/>
      <c r="Y1316" s="475"/>
      <c r="Z1316" s="475"/>
      <c r="AA1316" s="475"/>
      <c r="AB1316" s="475"/>
      <c r="AC1316" s="475"/>
      <c r="AD1316" s="475"/>
      <c r="AE1316" s="475"/>
      <c r="AF1316" s="476"/>
      <c r="AG1316" s="479"/>
      <c r="AH1316" s="479"/>
    </row>
    <row r="1317" spans="1:34" ht="15" customHeight="1" x14ac:dyDescent="0.15">
      <c r="A1317" s="653"/>
      <c r="B1317" s="517"/>
      <c r="C1317" s="477"/>
      <c r="D1317" s="477"/>
      <c r="E1317" s="477"/>
      <c r="F1317" s="477"/>
      <c r="G1317" s="477"/>
      <c r="H1317" s="477"/>
      <c r="I1317" s="477"/>
      <c r="J1317" s="477"/>
      <c r="K1317" s="477"/>
      <c r="L1317" s="477"/>
      <c r="M1317" s="477"/>
      <c r="N1317" s="477"/>
      <c r="O1317" s="477"/>
      <c r="P1317" s="477"/>
      <c r="Q1317" s="477"/>
      <c r="R1317" s="477"/>
      <c r="S1317" s="477"/>
      <c r="T1317" s="477"/>
      <c r="U1317" s="477"/>
      <c r="V1317" s="477"/>
      <c r="W1317" s="477"/>
      <c r="X1317" s="477"/>
      <c r="Y1317" s="477"/>
      <c r="Z1317" s="477"/>
      <c r="AA1317" s="477"/>
      <c r="AB1317" s="477"/>
      <c r="AC1317" s="477"/>
      <c r="AD1317" s="477"/>
      <c r="AE1317" s="477"/>
      <c r="AF1317" s="478"/>
      <c r="AG1317" s="479"/>
      <c r="AH1317" s="479"/>
    </row>
    <row r="1318" spans="1:34" ht="15" customHeight="1" x14ac:dyDescent="0.15">
      <c r="A1318" s="653"/>
      <c r="B1318" s="494"/>
      <c r="C1318" s="436"/>
      <c r="D1318" s="436"/>
      <c r="E1318" s="436"/>
      <c r="F1318" s="436"/>
      <c r="G1318" s="436"/>
      <c r="H1318" s="436"/>
      <c r="I1318" s="436"/>
      <c r="J1318" s="436"/>
      <c r="K1318" s="436"/>
      <c r="L1318" s="436"/>
      <c r="M1318" s="436"/>
      <c r="N1318" s="436"/>
      <c r="O1318" s="436"/>
      <c r="P1318" s="436"/>
      <c r="Q1318" s="436"/>
      <c r="R1318" s="436"/>
      <c r="S1318" s="436"/>
      <c r="T1318" s="436"/>
      <c r="U1318" s="436"/>
      <c r="V1318" s="436"/>
      <c r="W1318" s="436"/>
      <c r="X1318" s="436"/>
      <c r="Y1318" s="436"/>
      <c r="Z1318" s="436"/>
      <c r="AA1318" s="436"/>
      <c r="AB1318" s="436"/>
      <c r="AC1318" s="436"/>
      <c r="AD1318" s="436"/>
      <c r="AE1318" s="436"/>
      <c r="AF1318" s="437"/>
      <c r="AG1318" s="479"/>
      <c r="AH1318" s="479"/>
    </row>
    <row r="1319" spans="1:34" ht="15" customHeight="1" x14ac:dyDescent="0.15">
      <c r="A1319" s="653" t="s">
        <v>34</v>
      </c>
      <c r="B1319" s="493" t="s">
        <v>69</v>
      </c>
      <c r="C1319" s="475"/>
      <c r="D1319" s="475"/>
      <c r="E1319" s="475"/>
      <c r="F1319" s="475"/>
      <c r="G1319" s="475"/>
      <c r="H1319" s="475"/>
      <c r="I1319" s="475"/>
      <c r="J1319" s="475"/>
      <c r="K1319" s="475"/>
      <c r="L1319" s="475"/>
      <c r="M1319" s="475"/>
      <c r="N1319" s="475"/>
      <c r="O1319" s="475"/>
      <c r="P1319" s="475"/>
      <c r="Q1319" s="475"/>
      <c r="R1319" s="475"/>
      <c r="S1319" s="475"/>
      <c r="T1319" s="475"/>
      <c r="U1319" s="475"/>
      <c r="V1319" s="475"/>
      <c r="W1319" s="475"/>
      <c r="X1319" s="475"/>
      <c r="Y1319" s="475"/>
      <c r="Z1319" s="475"/>
      <c r="AA1319" s="475"/>
      <c r="AB1319" s="475"/>
      <c r="AC1319" s="475"/>
      <c r="AD1319" s="475"/>
      <c r="AE1319" s="475"/>
      <c r="AF1319" s="476"/>
      <c r="AG1319" s="479"/>
      <c r="AH1319" s="479"/>
    </row>
    <row r="1320" spans="1:34" ht="15" customHeight="1" x14ac:dyDescent="0.15">
      <c r="A1320" s="653"/>
      <c r="B1320" s="517"/>
      <c r="C1320" s="477"/>
      <c r="D1320" s="477"/>
      <c r="E1320" s="477"/>
      <c r="F1320" s="477"/>
      <c r="G1320" s="477"/>
      <c r="H1320" s="477"/>
      <c r="I1320" s="477"/>
      <c r="J1320" s="477"/>
      <c r="K1320" s="477"/>
      <c r="L1320" s="477"/>
      <c r="M1320" s="477"/>
      <c r="N1320" s="477"/>
      <c r="O1320" s="477"/>
      <c r="P1320" s="477"/>
      <c r="Q1320" s="477"/>
      <c r="R1320" s="477"/>
      <c r="S1320" s="477"/>
      <c r="T1320" s="477"/>
      <c r="U1320" s="477"/>
      <c r="V1320" s="477"/>
      <c r="W1320" s="477"/>
      <c r="X1320" s="477"/>
      <c r="Y1320" s="477"/>
      <c r="Z1320" s="477"/>
      <c r="AA1320" s="477"/>
      <c r="AB1320" s="477"/>
      <c r="AC1320" s="477"/>
      <c r="AD1320" s="477"/>
      <c r="AE1320" s="477"/>
      <c r="AF1320" s="478"/>
      <c r="AG1320" s="479"/>
      <c r="AH1320" s="479"/>
    </row>
    <row r="1321" spans="1:34" ht="15" customHeight="1" x14ac:dyDescent="0.15">
      <c r="A1321" s="653" t="s">
        <v>35</v>
      </c>
      <c r="B1321" s="493" t="s">
        <v>425</v>
      </c>
      <c r="C1321" s="475"/>
      <c r="D1321" s="475"/>
      <c r="E1321" s="475"/>
      <c r="F1321" s="475"/>
      <c r="G1321" s="475"/>
      <c r="H1321" s="475"/>
      <c r="I1321" s="475"/>
      <c r="J1321" s="475"/>
      <c r="K1321" s="475"/>
      <c r="L1321" s="475"/>
      <c r="M1321" s="475"/>
      <c r="N1321" s="475"/>
      <c r="O1321" s="475"/>
      <c r="P1321" s="475"/>
      <c r="Q1321" s="475"/>
      <c r="R1321" s="475"/>
      <c r="S1321" s="475"/>
      <c r="T1321" s="475"/>
      <c r="U1321" s="475"/>
      <c r="V1321" s="475"/>
      <c r="W1321" s="475"/>
      <c r="X1321" s="475"/>
      <c r="Y1321" s="475"/>
      <c r="Z1321" s="475"/>
      <c r="AA1321" s="475"/>
      <c r="AB1321" s="475"/>
      <c r="AC1321" s="475"/>
      <c r="AD1321" s="475"/>
      <c r="AE1321" s="475"/>
      <c r="AF1321" s="476"/>
      <c r="AG1321" s="479"/>
      <c r="AH1321" s="479"/>
    </row>
    <row r="1322" spans="1:34" ht="15" customHeight="1" x14ac:dyDescent="0.15">
      <c r="A1322" s="653"/>
      <c r="B1322" s="494"/>
      <c r="C1322" s="436"/>
      <c r="D1322" s="436"/>
      <c r="E1322" s="436"/>
      <c r="F1322" s="436"/>
      <c r="G1322" s="436"/>
      <c r="H1322" s="436"/>
      <c r="I1322" s="436"/>
      <c r="J1322" s="436"/>
      <c r="K1322" s="436"/>
      <c r="L1322" s="436"/>
      <c r="M1322" s="436"/>
      <c r="N1322" s="436"/>
      <c r="O1322" s="436"/>
      <c r="P1322" s="436"/>
      <c r="Q1322" s="436"/>
      <c r="R1322" s="436"/>
      <c r="S1322" s="436"/>
      <c r="T1322" s="436"/>
      <c r="U1322" s="436"/>
      <c r="V1322" s="436"/>
      <c r="W1322" s="436"/>
      <c r="X1322" s="436"/>
      <c r="Y1322" s="436"/>
      <c r="Z1322" s="436"/>
      <c r="AA1322" s="436"/>
      <c r="AB1322" s="436"/>
      <c r="AC1322" s="436"/>
      <c r="AD1322" s="436"/>
      <c r="AE1322" s="436"/>
      <c r="AF1322" s="437"/>
      <c r="AG1322" s="479"/>
      <c r="AH1322" s="479"/>
    </row>
    <row r="1323" spans="1:34" ht="15" customHeight="1" x14ac:dyDescent="0.15">
      <c r="A1323" s="653" t="s">
        <v>36</v>
      </c>
      <c r="B1323" s="493" t="s">
        <v>426</v>
      </c>
      <c r="C1323" s="475"/>
      <c r="D1323" s="475"/>
      <c r="E1323" s="475"/>
      <c r="F1323" s="475"/>
      <c r="G1323" s="475"/>
      <c r="H1323" s="475"/>
      <c r="I1323" s="475"/>
      <c r="J1323" s="475"/>
      <c r="K1323" s="475"/>
      <c r="L1323" s="475"/>
      <c r="M1323" s="475"/>
      <c r="N1323" s="475"/>
      <c r="O1323" s="475"/>
      <c r="P1323" s="475"/>
      <c r="Q1323" s="475"/>
      <c r="R1323" s="475"/>
      <c r="S1323" s="475"/>
      <c r="T1323" s="475"/>
      <c r="U1323" s="475"/>
      <c r="V1323" s="475"/>
      <c r="W1323" s="475"/>
      <c r="X1323" s="475"/>
      <c r="Y1323" s="475"/>
      <c r="Z1323" s="475"/>
      <c r="AA1323" s="475"/>
      <c r="AB1323" s="475"/>
      <c r="AC1323" s="475"/>
      <c r="AD1323" s="475"/>
      <c r="AE1323" s="475"/>
      <c r="AF1323" s="476"/>
      <c r="AG1323" s="479"/>
      <c r="AH1323" s="479"/>
    </row>
    <row r="1324" spans="1:34" ht="15" customHeight="1" x14ac:dyDescent="0.15">
      <c r="A1324" s="653"/>
      <c r="B1324" s="517"/>
      <c r="C1324" s="477"/>
      <c r="D1324" s="477"/>
      <c r="E1324" s="477"/>
      <c r="F1324" s="477"/>
      <c r="G1324" s="477"/>
      <c r="H1324" s="477"/>
      <c r="I1324" s="477"/>
      <c r="J1324" s="477"/>
      <c r="K1324" s="477"/>
      <c r="L1324" s="477"/>
      <c r="M1324" s="477"/>
      <c r="N1324" s="477"/>
      <c r="O1324" s="477"/>
      <c r="P1324" s="477"/>
      <c r="Q1324" s="477"/>
      <c r="R1324" s="477"/>
      <c r="S1324" s="477"/>
      <c r="T1324" s="477"/>
      <c r="U1324" s="477"/>
      <c r="V1324" s="477"/>
      <c r="W1324" s="477"/>
      <c r="X1324" s="477"/>
      <c r="Y1324" s="477"/>
      <c r="Z1324" s="477"/>
      <c r="AA1324" s="477"/>
      <c r="AB1324" s="477"/>
      <c r="AC1324" s="477"/>
      <c r="AD1324" s="477"/>
      <c r="AE1324" s="477"/>
      <c r="AF1324" s="478"/>
      <c r="AG1324" s="479"/>
      <c r="AH1324" s="479"/>
    </row>
    <row r="1325" spans="1:34" ht="15" customHeight="1" x14ac:dyDescent="0.15">
      <c r="A1325" s="653"/>
      <c r="B1325" s="517"/>
      <c r="C1325" s="477"/>
      <c r="D1325" s="477"/>
      <c r="E1325" s="477"/>
      <c r="F1325" s="477"/>
      <c r="G1325" s="477"/>
      <c r="H1325" s="477"/>
      <c r="I1325" s="477"/>
      <c r="J1325" s="477"/>
      <c r="K1325" s="477"/>
      <c r="L1325" s="477"/>
      <c r="M1325" s="477"/>
      <c r="N1325" s="477"/>
      <c r="O1325" s="477"/>
      <c r="P1325" s="477"/>
      <c r="Q1325" s="477"/>
      <c r="R1325" s="477"/>
      <c r="S1325" s="477"/>
      <c r="T1325" s="477"/>
      <c r="U1325" s="477"/>
      <c r="V1325" s="477"/>
      <c r="W1325" s="477"/>
      <c r="X1325" s="477"/>
      <c r="Y1325" s="477"/>
      <c r="Z1325" s="477"/>
      <c r="AA1325" s="477"/>
      <c r="AB1325" s="477"/>
      <c r="AC1325" s="477"/>
      <c r="AD1325" s="477"/>
      <c r="AE1325" s="477"/>
      <c r="AF1325" s="478"/>
      <c r="AG1325" s="479"/>
      <c r="AH1325" s="479"/>
    </row>
    <row r="1326" spans="1:34" ht="15" customHeight="1" x14ac:dyDescent="0.15">
      <c r="A1326" s="653"/>
      <c r="B1326" s="517"/>
      <c r="C1326" s="477"/>
      <c r="D1326" s="477"/>
      <c r="E1326" s="477"/>
      <c r="F1326" s="477"/>
      <c r="G1326" s="477"/>
      <c r="H1326" s="477"/>
      <c r="I1326" s="477"/>
      <c r="J1326" s="477"/>
      <c r="K1326" s="477"/>
      <c r="L1326" s="477"/>
      <c r="M1326" s="477"/>
      <c r="N1326" s="477"/>
      <c r="O1326" s="477"/>
      <c r="P1326" s="477"/>
      <c r="Q1326" s="477"/>
      <c r="R1326" s="477"/>
      <c r="S1326" s="477"/>
      <c r="T1326" s="477"/>
      <c r="U1326" s="477"/>
      <c r="V1326" s="477"/>
      <c r="W1326" s="477"/>
      <c r="X1326" s="477"/>
      <c r="Y1326" s="477"/>
      <c r="Z1326" s="477"/>
      <c r="AA1326" s="477"/>
      <c r="AB1326" s="477"/>
      <c r="AC1326" s="477"/>
      <c r="AD1326" s="477"/>
      <c r="AE1326" s="477"/>
      <c r="AF1326" s="478"/>
      <c r="AG1326" s="479"/>
      <c r="AH1326" s="479"/>
    </row>
    <row r="1327" spans="1:34" ht="15" customHeight="1" x14ac:dyDescent="0.15">
      <c r="A1327" s="653"/>
      <c r="B1327" s="494"/>
      <c r="C1327" s="436"/>
      <c r="D1327" s="436"/>
      <c r="E1327" s="436"/>
      <c r="F1327" s="436"/>
      <c r="G1327" s="436"/>
      <c r="H1327" s="436"/>
      <c r="I1327" s="436"/>
      <c r="J1327" s="436"/>
      <c r="K1327" s="436"/>
      <c r="L1327" s="436"/>
      <c r="M1327" s="436"/>
      <c r="N1327" s="436"/>
      <c r="O1327" s="436"/>
      <c r="P1327" s="436"/>
      <c r="Q1327" s="436"/>
      <c r="R1327" s="436"/>
      <c r="S1327" s="436"/>
      <c r="T1327" s="436"/>
      <c r="U1327" s="436"/>
      <c r="V1327" s="436"/>
      <c r="W1327" s="436"/>
      <c r="X1327" s="436"/>
      <c r="Y1327" s="436"/>
      <c r="Z1327" s="436"/>
      <c r="AA1327" s="436"/>
      <c r="AB1327" s="436"/>
      <c r="AC1327" s="436"/>
      <c r="AD1327" s="436"/>
      <c r="AE1327" s="436"/>
      <c r="AF1327" s="437"/>
      <c r="AG1327" s="479"/>
      <c r="AH1327" s="479"/>
    </row>
    <row r="1328" spans="1:34" ht="15" customHeight="1" x14ac:dyDescent="0.15">
      <c r="A1328" s="653" t="s">
        <v>37</v>
      </c>
      <c r="B1328" s="493" t="s">
        <v>70</v>
      </c>
      <c r="C1328" s="475"/>
      <c r="D1328" s="475"/>
      <c r="E1328" s="475"/>
      <c r="F1328" s="475"/>
      <c r="G1328" s="475"/>
      <c r="H1328" s="475"/>
      <c r="I1328" s="475"/>
      <c r="J1328" s="475"/>
      <c r="K1328" s="475"/>
      <c r="L1328" s="475"/>
      <c r="M1328" s="475"/>
      <c r="N1328" s="475"/>
      <c r="O1328" s="475"/>
      <c r="P1328" s="475"/>
      <c r="Q1328" s="475"/>
      <c r="R1328" s="475"/>
      <c r="S1328" s="475"/>
      <c r="T1328" s="475"/>
      <c r="U1328" s="475"/>
      <c r="V1328" s="475"/>
      <c r="W1328" s="475"/>
      <c r="X1328" s="475"/>
      <c r="Y1328" s="475"/>
      <c r="Z1328" s="475"/>
      <c r="AA1328" s="475"/>
      <c r="AB1328" s="475"/>
      <c r="AC1328" s="475"/>
      <c r="AD1328" s="475"/>
      <c r="AE1328" s="475"/>
      <c r="AF1328" s="476"/>
      <c r="AG1328" s="479"/>
      <c r="AH1328" s="479"/>
    </row>
    <row r="1329" spans="1:34" ht="15" customHeight="1" x14ac:dyDescent="0.15">
      <c r="A1329" s="653"/>
      <c r="B1329" s="517"/>
      <c r="C1329" s="477"/>
      <c r="D1329" s="477"/>
      <c r="E1329" s="477"/>
      <c r="F1329" s="477"/>
      <c r="G1329" s="477"/>
      <c r="H1329" s="477"/>
      <c r="I1329" s="477"/>
      <c r="J1329" s="477"/>
      <c r="K1329" s="477"/>
      <c r="L1329" s="477"/>
      <c r="M1329" s="477"/>
      <c r="N1329" s="477"/>
      <c r="O1329" s="477"/>
      <c r="P1329" s="477"/>
      <c r="Q1329" s="477"/>
      <c r="R1329" s="477"/>
      <c r="S1329" s="477"/>
      <c r="T1329" s="477"/>
      <c r="U1329" s="477"/>
      <c r="V1329" s="477"/>
      <c r="W1329" s="477"/>
      <c r="X1329" s="477"/>
      <c r="Y1329" s="477"/>
      <c r="Z1329" s="477"/>
      <c r="AA1329" s="477"/>
      <c r="AB1329" s="477"/>
      <c r="AC1329" s="477"/>
      <c r="AD1329" s="477"/>
      <c r="AE1329" s="477"/>
      <c r="AF1329" s="478"/>
      <c r="AG1329" s="479"/>
      <c r="AH1329" s="479"/>
    </row>
    <row r="1330" spans="1:34" ht="15" customHeight="1" x14ac:dyDescent="0.15">
      <c r="A1330" s="653" t="s">
        <v>38</v>
      </c>
      <c r="B1330" s="493" t="s">
        <v>71</v>
      </c>
      <c r="C1330" s="475"/>
      <c r="D1330" s="475"/>
      <c r="E1330" s="475"/>
      <c r="F1330" s="475"/>
      <c r="G1330" s="475"/>
      <c r="H1330" s="475"/>
      <c r="I1330" s="475"/>
      <c r="J1330" s="475"/>
      <c r="K1330" s="475"/>
      <c r="L1330" s="475"/>
      <c r="M1330" s="475"/>
      <c r="N1330" s="475"/>
      <c r="O1330" s="475"/>
      <c r="P1330" s="475"/>
      <c r="Q1330" s="475"/>
      <c r="R1330" s="475"/>
      <c r="S1330" s="475"/>
      <c r="T1330" s="475"/>
      <c r="U1330" s="475"/>
      <c r="V1330" s="475"/>
      <c r="W1330" s="475"/>
      <c r="X1330" s="475"/>
      <c r="Y1330" s="475"/>
      <c r="Z1330" s="475"/>
      <c r="AA1330" s="475"/>
      <c r="AB1330" s="475"/>
      <c r="AC1330" s="475"/>
      <c r="AD1330" s="475"/>
      <c r="AE1330" s="475"/>
      <c r="AF1330" s="476"/>
      <c r="AG1330" s="479"/>
      <c r="AH1330" s="479"/>
    </row>
    <row r="1331" spans="1:34" ht="15" customHeight="1" x14ac:dyDescent="0.15">
      <c r="A1331" s="653"/>
      <c r="B1331" s="494"/>
      <c r="C1331" s="436"/>
      <c r="D1331" s="436"/>
      <c r="E1331" s="436"/>
      <c r="F1331" s="436"/>
      <c r="G1331" s="436"/>
      <c r="H1331" s="436"/>
      <c r="I1331" s="436"/>
      <c r="J1331" s="436"/>
      <c r="K1331" s="436"/>
      <c r="L1331" s="436"/>
      <c r="M1331" s="436"/>
      <c r="N1331" s="436"/>
      <c r="O1331" s="436"/>
      <c r="P1331" s="436"/>
      <c r="Q1331" s="436"/>
      <c r="R1331" s="436"/>
      <c r="S1331" s="436"/>
      <c r="T1331" s="436"/>
      <c r="U1331" s="436"/>
      <c r="V1331" s="436"/>
      <c r="W1331" s="436"/>
      <c r="X1331" s="436"/>
      <c r="Y1331" s="436"/>
      <c r="Z1331" s="436"/>
      <c r="AA1331" s="436"/>
      <c r="AB1331" s="436"/>
      <c r="AC1331" s="436"/>
      <c r="AD1331" s="436"/>
      <c r="AE1331" s="436"/>
      <c r="AF1331" s="437"/>
      <c r="AG1331" s="479"/>
      <c r="AH1331" s="479"/>
    </row>
    <row r="1332" spans="1:34" ht="15" customHeight="1" x14ac:dyDescent="0.15">
      <c r="A1332" s="653" t="s">
        <v>39</v>
      </c>
      <c r="B1332" s="493" t="s">
        <v>427</v>
      </c>
      <c r="C1332" s="475"/>
      <c r="D1332" s="475"/>
      <c r="E1332" s="475"/>
      <c r="F1332" s="475"/>
      <c r="G1332" s="475"/>
      <c r="H1332" s="475"/>
      <c r="I1332" s="475"/>
      <c r="J1332" s="475"/>
      <c r="K1332" s="475"/>
      <c r="L1332" s="475"/>
      <c r="M1332" s="475"/>
      <c r="N1332" s="475"/>
      <c r="O1332" s="475"/>
      <c r="P1332" s="475"/>
      <c r="Q1332" s="475"/>
      <c r="R1332" s="475"/>
      <c r="S1332" s="475"/>
      <c r="T1332" s="475"/>
      <c r="U1332" s="475"/>
      <c r="V1332" s="475"/>
      <c r="W1332" s="475"/>
      <c r="X1332" s="475"/>
      <c r="Y1332" s="475"/>
      <c r="Z1332" s="475"/>
      <c r="AA1332" s="475"/>
      <c r="AB1332" s="475"/>
      <c r="AC1332" s="475"/>
      <c r="AD1332" s="475"/>
      <c r="AE1332" s="475"/>
      <c r="AF1332" s="476"/>
      <c r="AG1332" s="479"/>
      <c r="AH1332" s="479"/>
    </row>
    <row r="1333" spans="1:34" ht="15" customHeight="1" x14ac:dyDescent="0.15">
      <c r="A1333" s="653"/>
      <c r="B1333" s="517"/>
      <c r="C1333" s="477"/>
      <c r="D1333" s="477"/>
      <c r="E1333" s="477"/>
      <c r="F1333" s="477"/>
      <c r="G1333" s="477"/>
      <c r="H1333" s="477"/>
      <c r="I1333" s="477"/>
      <c r="J1333" s="477"/>
      <c r="K1333" s="477"/>
      <c r="L1333" s="477"/>
      <c r="M1333" s="477"/>
      <c r="N1333" s="477"/>
      <c r="O1333" s="477"/>
      <c r="P1333" s="477"/>
      <c r="Q1333" s="477"/>
      <c r="R1333" s="477"/>
      <c r="S1333" s="477"/>
      <c r="T1333" s="477"/>
      <c r="U1333" s="477"/>
      <c r="V1333" s="477"/>
      <c r="W1333" s="477"/>
      <c r="X1333" s="477"/>
      <c r="Y1333" s="477"/>
      <c r="Z1333" s="477"/>
      <c r="AA1333" s="477"/>
      <c r="AB1333" s="477"/>
      <c r="AC1333" s="477"/>
      <c r="AD1333" s="477"/>
      <c r="AE1333" s="477"/>
      <c r="AF1333" s="478"/>
      <c r="AG1333" s="479"/>
      <c r="AH1333" s="479"/>
    </row>
    <row r="1334" spans="1:34" ht="15" customHeight="1" x14ac:dyDescent="0.15">
      <c r="A1334" s="653"/>
      <c r="B1334" s="494"/>
      <c r="C1334" s="436"/>
      <c r="D1334" s="436"/>
      <c r="E1334" s="436"/>
      <c r="F1334" s="436"/>
      <c r="G1334" s="436"/>
      <c r="H1334" s="436"/>
      <c r="I1334" s="436"/>
      <c r="J1334" s="436"/>
      <c r="K1334" s="436"/>
      <c r="L1334" s="436"/>
      <c r="M1334" s="436"/>
      <c r="N1334" s="436"/>
      <c r="O1334" s="436"/>
      <c r="P1334" s="436"/>
      <c r="Q1334" s="436"/>
      <c r="R1334" s="436"/>
      <c r="S1334" s="436"/>
      <c r="T1334" s="436"/>
      <c r="U1334" s="436"/>
      <c r="V1334" s="436"/>
      <c r="W1334" s="436"/>
      <c r="X1334" s="436"/>
      <c r="Y1334" s="436"/>
      <c r="Z1334" s="436"/>
      <c r="AA1334" s="436"/>
      <c r="AB1334" s="436"/>
      <c r="AC1334" s="436"/>
      <c r="AD1334" s="436"/>
      <c r="AE1334" s="436"/>
      <c r="AF1334" s="437"/>
      <c r="AG1334" s="479"/>
      <c r="AH1334" s="479"/>
    </row>
    <row r="1335" spans="1:34" ht="15" customHeight="1" x14ac:dyDescent="0.15">
      <c r="A1335" s="97"/>
      <c r="B1335" s="12"/>
      <c r="C1335" s="12"/>
      <c r="D1335" s="12"/>
      <c r="E1335" s="12"/>
      <c r="F1335" s="12"/>
      <c r="G1335" s="12"/>
      <c r="H1335" s="12"/>
      <c r="I1335" s="12"/>
      <c r="J1335" s="12"/>
      <c r="K1335" s="12"/>
      <c r="L1335" s="12"/>
      <c r="M1335" s="12"/>
      <c r="N1335" s="12"/>
      <c r="O1335" s="12"/>
      <c r="P1335" s="12"/>
      <c r="Q1335" s="12"/>
      <c r="R1335" s="12"/>
      <c r="S1335" s="12"/>
      <c r="T1335" s="12"/>
      <c r="U1335" s="12"/>
      <c r="V1335" s="12"/>
      <c r="W1335" s="80"/>
      <c r="X1335" s="80"/>
      <c r="Y1335" s="80"/>
      <c r="Z1335" s="80"/>
      <c r="AA1335" s="80"/>
    </row>
    <row r="1336" spans="1:34" ht="15" customHeight="1" x14ac:dyDescent="0.15">
      <c r="A1336" s="1" t="s">
        <v>637</v>
      </c>
      <c r="B1336" s="72"/>
      <c r="C1336" s="72"/>
      <c r="D1336" s="72"/>
      <c r="E1336" s="72"/>
      <c r="F1336" s="72"/>
      <c r="G1336" s="72"/>
      <c r="H1336" s="72"/>
      <c r="I1336" s="72"/>
      <c r="J1336" s="72"/>
      <c r="K1336" s="72"/>
      <c r="L1336" s="72"/>
      <c r="M1336" s="72"/>
      <c r="N1336" s="72"/>
      <c r="O1336" s="72"/>
      <c r="P1336" s="72"/>
      <c r="Q1336" s="72"/>
      <c r="R1336" s="72"/>
      <c r="S1336" s="72"/>
      <c r="T1336" s="72"/>
      <c r="U1336" s="72"/>
      <c r="V1336" s="72"/>
      <c r="W1336" s="72"/>
      <c r="X1336" s="72"/>
      <c r="Y1336" s="72"/>
      <c r="Z1336" s="72"/>
      <c r="AA1336" s="72"/>
    </row>
    <row r="1337" spans="1:34" ht="15" customHeight="1" x14ac:dyDescent="0.15">
      <c r="A1337" s="653" t="s">
        <v>33</v>
      </c>
      <c r="B1337" s="493" t="s">
        <v>957</v>
      </c>
      <c r="C1337" s="475"/>
      <c r="D1337" s="475"/>
      <c r="E1337" s="475"/>
      <c r="F1337" s="475"/>
      <c r="G1337" s="475"/>
      <c r="H1337" s="475"/>
      <c r="I1337" s="475"/>
      <c r="J1337" s="475"/>
      <c r="K1337" s="475"/>
      <c r="L1337" s="475"/>
      <c r="M1337" s="475"/>
      <c r="N1337" s="475"/>
      <c r="O1337" s="475"/>
      <c r="P1337" s="475"/>
      <c r="Q1337" s="475"/>
      <c r="R1337" s="475"/>
      <c r="S1337" s="475"/>
      <c r="T1337" s="475"/>
      <c r="U1337" s="475"/>
      <c r="V1337" s="475"/>
      <c r="W1337" s="475"/>
      <c r="X1337" s="475"/>
      <c r="Y1337" s="475"/>
      <c r="Z1337" s="475"/>
      <c r="AA1337" s="475"/>
      <c r="AB1337" s="475"/>
      <c r="AC1337" s="475"/>
      <c r="AD1337" s="475"/>
      <c r="AE1337" s="475"/>
      <c r="AF1337" s="476"/>
      <c r="AG1337" s="479"/>
      <c r="AH1337" s="479"/>
    </row>
    <row r="1338" spans="1:34" ht="15" customHeight="1" x14ac:dyDescent="0.15">
      <c r="A1338" s="653"/>
      <c r="B1338" s="517"/>
      <c r="C1338" s="477"/>
      <c r="D1338" s="477"/>
      <c r="E1338" s="477"/>
      <c r="F1338" s="477"/>
      <c r="G1338" s="477"/>
      <c r="H1338" s="477"/>
      <c r="I1338" s="477"/>
      <c r="J1338" s="477"/>
      <c r="K1338" s="477"/>
      <c r="L1338" s="477"/>
      <c r="M1338" s="477"/>
      <c r="N1338" s="477"/>
      <c r="O1338" s="477"/>
      <c r="P1338" s="477"/>
      <c r="Q1338" s="477"/>
      <c r="R1338" s="477"/>
      <c r="S1338" s="477"/>
      <c r="T1338" s="477"/>
      <c r="U1338" s="477"/>
      <c r="V1338" s="477"/>
      <c r="W1338" s="477"/>
      <c r="X1338" s="477"/>
      <c r="Y1338" s="477"/>
      <c r="Z1338" s="477"/>
      <c r="AA1338" s="477"/>
      <c r="AB1338" s="477"/>
      <c r="AC1338" s="477"/>
      <c r="AD1338" s="477"/>
      <c r="AE1338" s="477"/>
      <c r="AF1338" s="478"/>
      <c r="AG1338" s="479"/>
      <c r="AH1338" s="479"/>
    </row>
    <row r="1339" spans="1:34" ht="15" customHeight="1" x14ac:dyDescent="0.15">
      <c r="A1339" s="653"/>
      <c r="B1339" s="517"/>
      <c r="C1339" s="477"/>
      <c r="D1339" s="477"/>
      <c r="E1339" s="477"/>
      <c r="F1339" s="477"/>
      <c r="G1339" s="477"/>
      <c r="H1339" s="477"/>
      <c r="I1339" s="477"/>
      <c r="J1339" s="477"/>
      <c r="K1339" s="477"/>
      <c r="L1339" s="477"/>
      <c r="M1339" s="477"/>
      <c r="N1339" s="477"/>
      <c r="O1339" s="477"/>
      <c r="P1339" s="477"/>
      <c r="Q1339" s="477"/>
      <c r="R1339" s="477"/>
      <c r="S1339" s="477"/>
      <c r="T1339" s="477"/>
      <c r="U1339" s="477"/>
      <c r="V1339" s="477"/>
      <c r="W1339" s="477"/>
      <c r="X1339" s="477"/>
      <c r="Y1339" s="477"/>
      <c r="Z1339" s="477"/>
      <c r="AA1339" s="477"/>
      <c r="AB1339" s="477"/>
      <c r="AC1339" s="477"/>
      <c r="AD1339" s="477"/>
      <c r="AE1339" s="477"/>
      <c r="AF1339" s="478"/>
      <c r="AG1339" s="479"/>
      <c r="AH1339" s="479"/>
    </row>
    <row r="1340" spans="1:34" ht="15" customHeight="1" x14ac:dyDescent="0.15">
      <c r="A1340" s="653"/>
      <c r="B1340" s="517"/>
      <c r="C1340" s="477"/>
      <c r="D1340" s="477"/>
      <c r="E1340" s="477"/>
      <c r="F1340" s="477"/>
      <c r="G1340" s="477"/>
      <c r="H1340" s="477"/>
      <c r="I1340" s="477"/>
      <c r="J1340" s="477"/>
      <c r="K1340" s="477"/>
      <c r="L1340" s="477"/>
      <c r="M1340" s="477"/>
      <c r="N1340" s="477"/>
      <c r="O1340" s="477"/>
      <c r="P1340" s="477"/>
      <c r="Q1340" s="477"/>
      <c r="R1340" s="477"/>
      <c r="S1340" s="477"/>
      <c r="T1340" s="477"/>
      <c r="U1340" s="477"/>
      <c r="V1340" s="477"/>
      <c r="W1340" s="477"/>
      <c r="X1340" s="477"/>
      <c r="Y1340" s="477"/>
      <c r="Z1340" s="477"/>
      <c r="AA1340" s="477"/>
      <c r="AB1340" s="477"/>
      <c r="AC1340" s="477"/>
      <c r="AD1340" s="477"/>
      <c r="AE1340" s="477"/>
      <c r="AF1340" s="478"/>
      <c r="AG1340" s="479"/>
      <c r="AH1340" s="479"/>
    </row>
    <row r="1341" spans="1:34" ht="15" customHeight="1" x14ac:dyDescent="0.15">
      <c r="A1341" s="653"/>
      <c r="B1341" s="494"/>
      <c r="C1341" s="436"/>
      <c r="D1341" s="436"/>
      <c r="E1341" s="436"/>
      <c r="F1341" s="436"/>
      <c r="G1341" s="436"/>
      <c r="H1341" s="436"/>
      <c r="I1341" s="436"/>
      <c r="J1341" s="436"/>
      <c r="K1341" s="436"/>
      <c r="L1341" s="436"/>
      <c r="M1341" s="436"/>
      <c r="N1341" s="436"/>
      <c r="O1341" s="436"/>
      <c r="P1341" s="436"/>
      <c r="Q1341" s="436"/>
      <c r="R1341" s="436"/>
      <c r="S1341" s="436"/>
      <c r="T1341" s="436"/>
      <c r="U1341" s="436"/>
      <c r="V1341" s="436"/>
      <c r="W1341" s="436"/>
      <c r="X1341" s="436"/>
      <c r="Y1341" s="436"/>
      <c r="Z1341" s="436"/>
      <c r="AA1341" s="436"/>
      <c r="AB1341" s="436"/>
      <c r="AC1341" s="436"/>
      <c r="AD1341" s="436"/>
      <c r="AE1341" s="436"/>
      <c r="AF1341" s="437"/>
      <c r="AG1341" s="479"/>
      <c r="AH1341" s="479"/>
    </row>
    <row r="1342" spans="1:34" ht="15" customHeight="1" x14ac:dyDescent="0.15">
      <c r="A1342" s="653" t="s">
        <v>34</v>
      </c>
      <c r="B1342" s="493" t="s">
        <v>959</v>
      </c>
      <c r="C1342" s="475"/>
      <c r="D1342" s="475"/>
      <c r="E1342" s="475"/>
      <c r="F1342" s="475"/>
      <c r="G1342" s="475"/>
      <c r="H1342" s="475"/>
      <c r="I1342" s="475"/>
      <c r="J1342" s="475"/>
      <c r="K1342" s="475"/>
      <c r="L1342" s="475"/>
      <c r="M1342" s="475"/>
      <c r="N1342" s="475"/>
      <c r="O1342" s="475"/>
      <c r="P1342" s="475"/>
      <c r="Q1342" s="475"/>
      <c r="R1342" s="475"/>
      <c r="S1342" s="475"/>
      <c r="T1342" s="475"/>
      <c r="U1342" s="475"/>
      <c r="V1342" s="475"/>
      <c r="W1342" s="475"/>
      <c r="X1342" s="475"/>
      <c r="Y1342" s="475"/>
      <c r="Z1342" s="475"/>
      <c r="AA1342" s="475"/>
      <c r="AB1342" s="475"/>
      <c r="AC1342" s="475"/>
      <c r="AD1342" s="475"/>
      <c r="AE1342" s="475"/>
      <c r="AF1342" s="476"/>
      <c r="AG1342" s="479"/>
      <c r="AH1342" s="479"/>
    </row>
    <row r="1343" spans="1:34" ht="15" customHeight="1" x14ac:dyDescent="0.15">
      <c r="A1343" s="653"/>
      <c r="B1343" s="517"/>
      <c r="C1343" s="477"/>
      <c r="D1343" s="477"/>
      <c r="E1343" s="477"/>
      <c r="F1343" s="477"/>
      <c r="G1343" s="477"/>
      <c r="H1343" s="477"/>
      <c r="I1343" s="477"/>
      <c r="J1343" s="477"/>
      <c r="K1343" s="477"/>
      <c r="L1343" s="477"/>
      <c r="M1343" s="477"/>
      <c r="N1343" s="477"/>
      <c r="O1343" s="477"/>
      <c r="P1343" s="477"/>
      <c r="Q1343" s="477"/>
      <c r="R1343" s="477"/>
      <c r="S1343" s="477"/>
      <c r="T1343" s="477"/>
      <c r="U1343" s="477"/>
      <c r="V1343" s="477"/>
      <c r="W1343" s="477"/>
      <c r="X1343" s="477"/>
      <c r="Y1343" s="477"/>
      <c r="Z1343" s="477"/>
      <c r="AA1343" s="477"/>
      <c r="AB1343" s="477"/>
      <c r="AC1343" s="477"/>
      <c r="AD1343" s="477"/>
      <c r="AE1343" s="477"/>
      <c r="AF1343" s="478"/>
      <c r="AG1343" s="479"/>
      <c r="AH1343" s="479"/>
    </row>
    <row r="1344" spans="1:34" ht="15" customHeight="1" x14ac:dyDescent="0.15">
      <c r="A1344" s="653" t="s">
        <v>35</v>
      </c>
      <c r="B1344" s="493" t="s">
        <v>361</v>
      </c>
      <c r="C1344" s="475"/>
      <c r="D1344" s="475"/>
      <c r="E1344" s="475"/>
      <c r="F1344" s="475"/>
      <c r="G1344" s="475"/>
      <c r="H1344" s="475"/>
      <c r="I1344" s="475"/>
      <c r="J1344" s="475"/>
      <c r="K1344" s="475"/>
      <c r="L1344" s="475"/>
      <c r="M1344" s="475"/>
      <c r="N1344" s="475"/>
      <c r="O1344" s="475"/>
      <c r="P1344" s="475"/>
      <c r="Q1344" s="475"/>
      <c r="R1344" s="475"/>
      <c r="S1344" s="475"/>
      <c r="T1344" s="475"/>
      <c r="U1344" s="475"/>
      <c r="V1344" s="475"/>
      <c r="W1344" s="475"/>
      <c r="X1344" s="475"/>
      <c r="Y1344" s="475"/>
      <c r="Z1344" s="475"/>
      <c r="AA1344" s="475"/>
      <c r="AB1344" s="475"/>
      <c r="AC1344" s="475"/>
      <c r="AD1344" s="475"/>
      <c r="AE1344" s="475"/>
      <c r="AF1344" s="476"/>
      <c r="AG1344" s="479"/>
      <c r="AH1344" s="479"/>
    </row>
    <row r="1345" spans="1:34" ht="15" customHeight="1" x14ac:dyDescent="0.15">
      <c r="A1345" s="653"/>
      <c r="B1345" s="494"/>
      <c r="C1345" s="436"/>
      <c r="D1345" s="436"/>
      <c r="E1345" s="436"/>
      <c r="F1345" s="436"/>
      <c r="G1345" s="436"/>
      <c r="H1345" s="436"/>
      <c r="I1345" s="436"/>
      <c r="J1345" s="436"/>
      <c r="K1345" s="436"/>
      <c r="L1345" s="436"/>
      <c r="M1345" s="436"/>
      <c r="N1345" s="436"/>
      <c r="O1345" s="436"/>
      <c r="P1345" s="436"/>
      <c r="Q1345" s="436"/>
      <c r="R1345" s="436"/>
      <c r="S1345" s="436"/>
      <c r="T1345" s="436"/>
      <c r="U1345" s="436"/>
      <c r="V1345" s="436"/>
      <c r="W1345" s="436"/>
      <c r="X1345" s="436"/>
      <c r="Y1345" s="436"/>
      <c r="Z1345" s="436"/>
      <c r="AA1345" s="436"/>
      <c r="AB1345" s="436"/>
      <c r="AC1345" s="436"/>
      <c r="AD1345" s="436"/>
      <c r="AE1345" s="436"/>
      <c r="AF1345" s="437"/>
      <c r="AG1345" s="479"/>
      <c r="AH1345" s="479"/>
    </row>
    <row r="1346" spans="1:34" ht="15" customHeight="1" x14ac:dyDescent="0.15">
      <c r="A1346" s="653" t="s">
        <v>36</v>
      </c>
      <c r="B1346" s="493" t="s">
        <v>362</v>
      </c>
      <c r="C1346" s="475"/>
      <c r="D1346" s="475"/>
      <c r="E1346" s="475"/>
      <c r="F1346" s="475"/>
      <c r="G1346" s="475"/>
      <c r="H1346" s="475"/>
      <c r="I1346" s="475"/>
      <c r="J1346" s="475"/>
      <c r="K1346" s="475"/>
      <c r="L1346" s="475"/>
      <c r="M1346" s="475"/>
      <c r="N1346" s="475"/>
      <c r="O1346" s="475"/>
      <c r="P1346" s="475"/>
      <c r="Q1346" s="475"/>
      <c r="R1346" s="475"/>
      <c r="S1346" s="475"/>
      <c r="T1346" s="475"/>
      <c r="U1346" s="475"/>
      <c r="V1346" s="475"/>
      <c r="W1346" s="475"/>
      <c r="X1346" s="475"/>
      <c r="Y1346" s="475"/>
      <c r="Z1346" s="475"/>
      <c r="AA1346" s="475"/>
      <c r="AB1346" s="475"/>
      <c r="AC1346" s="475"/>
      <c r="AD1346" s="475"/>
      <c r="AE1346" s="475"/>
      <c r="AF1346" s="476"/>
      <c r="AG1346" s="479"/>
      <c r="AH1346" s="479"/>
    </row>
    <row r="1347" spans="1:34" ht="15" customHeight="1" x14ac:dyDescent="0.15">
      <c r="A1347" s="653"/>
      <c r="B1347" s="517"/>
      <c r="C1347" s="477"/>
      <c r="D1347" s="477"/>
      <c r="E1347" s="477"/>
      <c r="F1347" s="477"/>
      <c r="G1347" s="477"/>
      <c r="H1347" s="477"/>
      <c r="I1347" s="477"/>
      <c r="J1347" s="477"/>
      <c r="K1347" s="477"/>
      <c r="L1347" s="477"/>
      <c r="M1347" s="477"/>
      <c r="N1347" s="477"/>
      <c r="O1347" s="477"/>
      <c r="P1347" s="477"/>
      <c r="Q1347" s="477"/>
      <c r="R1347" s="477"/>
      <c r="S1347" s="477"/>
      <c r="T1347" s="477"/>
      <c r="U1347" s="477"/>
      <c r="V1347" s="477"/>
      <c r="W1347" s="477"/>
      <c r="X1347" s="477"/>
      <c r="Y1347" s="477"/>
      <c r="Z1347" s="477"/>
      <c r="AA1347" s="477"/>
      <c r="AB1347" s="477"/>
      <c r="AC1347" s="477"/>
      <c r="AD1347" s="477"/>
      <c r="AE1347" s="477"/>
      <c r="AF1347" s="478"/>
      <c r="AG1347" s="479"/>
      <c r="AH1347" s="479"/>
    </row>
    <row r="1348" spans="1:34" ht="15" customHeight="1" x14ac:dyDescent="0.15">
      <c r="A1348" s="653"/>
      <c r="B1348" s="494"/>
      <c r="C1348" s="436"/>
      <c r="D1348" s="436"/>
      <c r="E1348" s="436"/>
      <c r="F1348" s="436"/>
      <c r="G1348" s="436"/>
      <c r="H1348" s="436"/>
      <c r="I1348" s="436"/>
      <c r="J1348" s="436"/>
      <c r="K1348" s="436"/>
      <c r="L1348" s="436"/>
      <c r="M1348" s="436"/>
      <c r="N1348" s="436"/>
      <c r="O1348" s="436"/>
      <c r="P1348" s="436"/>
      <c r="Q1348" s="436"/>
      <c r="R1348" s="436"/>
      <c r="S1348" s="436"/>
      <c r="T1348" s="436"/>
      <c r="U1348" s="436"/>
      <c r="V1348" s="436"/>
      <c r="W1348" s="436"/>
      <c r="X1348" s="436"/>
      <c r="Y1348" s="436"/>
      <c r="Z1348" s="436"/>
      <c r="AA1348" s="436"/>
      <c r="AB1348" s="436"/>
      <c r="AC1348" s="436"/>
      <c r="AD1348" s="436"/>
      <c r="AE1348" s="436"/>
      <c r="AF1348" s="437"/>
      <c r="AG1348" s="479"/>
      <c r="AH1348" s="479"/>
    </row>
    <row r="1349" spans="1:34" ht="15" customHeight="1" x14ac:dyDescent="0.15">
      <c r="A1349" s="653" t="s">
        <v>37</v>
      </c>
      <c r="B1349" s="493" t="s">
        <v>958</v>
      </c>
      <c r="C1349" s="475"/>
      <c r="D1349" s="475"/>
      <c r="E1349" s="475"/>
      <c r="F1349" s="475"/>
      <c r="G1349" s="475"/>
      <c r="H1349" s="475"/>
      <c r="I1349" s="475"/>
      <c r="J1349" s="475"/>
      <c r="K1349" s="475"/>
      <c r="L1349" s="475"/>
      <c r="M1349" s="475"/>
      <c r="N1349" s="475"/>
      <c r="O1349" s="475"/>
      <c r="P1349" s="475"/>
      <c r="Q1349" s="475"/>
      <c r="R1349" s="475"/>
      <c r="S1349" s="475"/>
      <c r="T1349" s="475"/>
      <c r="U1349" s="475"/>
      <c r="V1349" s="475"/>
      <c r="W1349" s="475"/>
      <c r="X1349" s="475"/>
      <c r="Y1349" s="475"/>
      <c r="Z1349" s="475"/>
      <c r="AA1349" s="475"/>
      <c r="AB1349" s="475"/>
      <c r="AC1349" s="475"/>
      <c r="AD1349" s="475"/>
      <c r="AE1349" s="475"/>
      <c r="AF1349" s="476"/>
      <c r="AG1349" s="479"/>
      <c r="AH1349" s="479"/>
    </row>
    <row r="1350" spans="1:34" ht="15" customHeight="1" x14ac:dyDescent="0.15">
      <c r="A1350" s="653"/>
      <c r="B1350" s="517"/>
      <c r="C1350" s="477"/>
      <c r="D1350" s="477"/>
      <c r="E1350" s="477"/>
      <c r="F1350" s="477"/>
      <c r="G1350" s="477"/>
      <c r="H1350" s="477"/>
      <c r="I1350" s="477"/>
      <c r="J1350" s="477"/>
      <c r="K1350" s="477"/>
      <c r="L1350" s="477"/>
      <c r="M1350" s="477"/>
      <c r="N1350" s="477"/>
      <c r="O1350" s="477"/>
      <c r="P1350" s="477"/>
      <c r="Q1350" s="477"/>
      <c r="R1350" s="477"/>
      <c r="S1350" s="477"/>
      <c r="T1350" s="477"/>
      <c r="U1350" s="477"/>
      <c r="V1350" s="477"/>
      <c r="W1350" s="477"/>
      <c r="X1350" s="477"/>
      <c r="Y1350" s="477"/>
      <c r="Z1350" s="477"/>
      <c r="AA1350" s="477"/>
      <c r="AB1350" s="477"/>
      <c r="AC1350" s="477"/>
      <c r="AD1350" s="477"/>
      <c r="AE1350" s="477"/>
      <c r="AF1350" s="478"/>
      <c r="AG1350" s="479"/>
      <c r="AH1350" s="479"/>
    </row>
    <row r="1351" spans="1:34" ht="15" customHeight="1" x14ac:dyDescent="0.15">
      <c r="A1351" s="653"/>
      <c r="B1351" s="494"/>
      <c r="C1351" s="436"/>
      <c r="D1351" s="436"/>
      <c r="E1351" s="436"/>
      <c r="F1351" s="436"/>
      <c r="G1351" s="436"/>
      <c r="H1351" s="436"/>
      <c r="I1351" s="436"/>
      <c r="J1351" s="436"/>
      <c r="K1351" s="436"/>
      <c r="L1351" s="436"/>
      <c r="M1351" s="436"/>
      <c r="N1351" s="436"/>
      <c r="O1351" s="436"/>
      <c r="P1351" s="436"/>
      <c r="Q1351" s="436"/>
      <c r="R1351" s="436"/>
      <c r="S1351" s="436"/>
      <c r="T1351" s="436"/>
      <c r="U1351" s="436"/>
      <c r="V1351" s="436"/>
      <c r="W1351" s="436"/>
      <c r="X1351" s="436"/>
      <c r="Y1351" s="436"/>
      <c r="Z1351" s="436"/>
      <c r="AA1351" s="436"/>
      <c r="AB1351" s="436"/>
      <c r="AC1351" s="436"/>
      <c r="AD1351" s="436"/>
      <c r="AE1351" s="436"/>
      <c r="AF1351" s="437"/>
      <c r="AG1351" s="479"/>
      <c r="AH1351" s="479"/>
    </row>
    <row r="1352" spans="1:34" ht="15" customHeight="1" x14ac:dyDescent="0.15">
      <c r="A1352" s="653" t="s">
        <v>38</v>
      </c>
      <c r="B1352" s="493" t="s">
        <v>363</v>
      </c>
      <c r="C1352" s="475"/>
      <c r="D1352" s="475"/>
      <c r="E1352" s="475"/>
      <c r="F1352" s="475"/>
      <c r="G1352" s="475"/>
      <c r="H1352" s="475"/>
      <c r="I1352" s="475"/>
      <c r="J1352" s="475"/>
      <c r="K1352" s="475"/>
      <c r="L1352" s="475"/>
      <c r="M1352" s="475"/>
      <c r="N1352" s="475"/>
      <c r="O1352" s="475"/>
      <c r="P1352" s="475"/>
      <c r="Q1352" s="475"/>
      <c r="R1352" s="475"/>
      <c r="S1352" s="475"/>
      <c r="T1352" s="475"/>
      <c r="U1352" s="475"/>
      <c r="V1352" s="475"/>
      <c r="W1352" s="475"/>
      <c r="X1352" s="475"/>
      <c r="Y1352" s="475"/>
      <c r="Z1352" s="475"/>
      <c r="AA1352" s="475"/>
      <c r="AB1352" s="475"/>
      <c r="AC1352" s="475"/>
      <c r="AD1352" s="475"/>
      <c r="AE1352" s="475"/>
      <c r="AF1352" s="476"/>
      <c r="AG1352" s="479"/>
      <c r="AH1352" s="479"/>
    </row>
    <row r="1353" spans="1:34" ht="15" customHeight="1" x14ac:dyDescent="0.15">
      <c r="A1353" s="653"/>
      <c r="B1353" s="494"/>
      <c r="C1353" s="436"/>
      <c r="D1353" s="436"/>
      <c r="E1353" s="436"/>
      <c r="F1353" s="436"/>
      <c r="G1353" s="436"/>
      <c r="H1353" s="436"/>
      <c r="I1353" s="436"/>
      <c r="J1353" s="436"/>
      <c r="K1353" s="436"/>
      <c r="L1353" s="436"/>
      <c r="M1353" s="436"/>
      <c r="N1353" s="436"/>
      <c r="O1353" s="436"/>
      <c r="P1353" s="436"/>
      <c r="Q1353" s="436"/>
      <c r="R1353" s="436"/>
      <c r="S1353" s="436"/>
      <c r="T1353" s="436"/>
      <c r="U1353" s="436"/>
      <c r="V1353" s="436"/>
      <c r="W1353" s="436"/>
      <c r="X1353" s="436"/>
      <c r="Y1353" s="436"/>
      <c r="Z1353" s="436"/>
      <c r="AA1353" s="436"/>
      <c r="AB1353" s="436"/>
      <c r="AC1353" s="436"/>
      <c r="AD1353" s="436"/>
      <c r="AE1353" s="436"/>
      <c r="AF1353" s="437"/>
      <c r="AG1353" s="479"/>
      <c r="AH1353" s="479"/>
    </row>
    <row r="1354" spans="1:34" ht="13.5" x14ac:dyDescent="0.15">
      <c r="A1354" s="97"/>
      <c r="B1354" s="12"/>
      <c r="C1354" s="12"/>
      <c r="D1354" s="12"/>
      <c r="E1354" s="12"/>
      <c r="F1354" s="12"/>
      <c r="G1354" s="12"/>
      <c r="H1354" s="12"/>
      <c r="I1354" s="12"/>
      <c r="J1354" s="12"/>
      <c r="K1354" s="12"/>
      <c r="L1354" s="12"/>
      <c r="M1354" s="12"/>
      <c r="N1354" s="12"/>
      <c r="O1354" s="12"/>
      <c r="P1354" s="12"/>
      <c r="Q1354" s="12"/>
      <c r="R1354" s="12"/>
      <c r="S1354" s="12"/>
      <c r="T1354" s="12"/>
      <c r="U1354" s="12"/>
      <c r="V1354" s="12"/>
      <c r="W1354" s="80"/>
      <c r="X1354" s="80"/>
      <c r="Y1354" s="80"/>
      <c r="Z1354" s="80"/>
      <c r="AA1354" s="80"/>
    </row>
    <row r="1355" spans="1:34" ht="15" customHeight="1" x14ac:dyDescent="0.15">
      <c r="A1355" s="1" t="s">
        <v>638</v>
      </c>
      <c r="B1355" s="72"/>
      <c r="C1355" s="72"/>
      <c r="D1355" s="72"/>
      <c r="E1355" s="72"/>
      <c r="F1355" s="72"/>
      <c r="G1355" s="72"/>
      <c r="H1355" s="72"/>
      <c r="I1355" s="72"/>
      <c r="J1355" s="72"/>
      <c r="K1355" s="72"/>
      <c r="L1355" s="72"/>
      <c r="M1355" s="72"/>
      <c r="N1355" s="72"/>
      <c r="O1355" s="72"/>
      <c r="P1355" s="72"/>
      <c r="Q1355" s="72"/>
      <c r="R1355" s="72"/>
      <c r="S1355" s="72"/>
      <c r="T1355" s="72"/>
      <c r="U1355" s="72"/>
      <c r="V1355" s="72"/>
      <c r="W1355" s="72"/>
      <c r="X1355" s="72"/>
      <c r="Y1355" s="72"/>
      <c r="Z1355" s="72"/>
      <c r="AA1355" s="72"/>
    </row>
    <row r="1356" spans="1:34" ht="15" customHeight="1" x14ac:dyDescent="0.15">
      <c r="A1356" s="653" t="s">
        <v>33</v>
      </c>
      <c r="B1356" s="493" t="s">
        <v>364</v>
      </c>
      <c r="C1356" s="475"/>
      <c r="D1356" s="475"/>
      <c r="E1356" s="475"/>
      <c r="F1356" s="475"/>
      <c r="G1356" s="475"/>
      <c r="H1356" s="475"/>
      <c r="I1356" s="475"/>
      <c r="J1356" s="475"/>
      <c r="K1356" s="475"/>
      <c r="L1356" s="475"/>
      <c r="M1356" s="475"/>
      <c r="N1356" s="475"/>
      <c r="O1356" s="475"/>
      <c r="P1356" s="475"/>
      <c r="Q1356" s="475"/>
      <c r="R1356" s="475"/>
      <c r="S1356" s="475"/>
      <c r="T1356" s="475"/>
      <c r="U1356" s="475"/>
      <c r="V1356" s="475"/>
      <c r="W1356" s="475"/>
      <c r="X1356" s="475"/>
      <c r="Y1356" s="475"/>
      <c r="Z1356" s="475"/>
      <c r="AA1356" s="475"/>
      <c r="AB1356" s="475"/>
      <c r="AC1356" s="475"/>
      <c r="AD1356" s="475"/>
      <c r="AE1356" s="475"/>
      <c r="AF1356" s="476"/>
      <c r="AG1356" s="479"/>
      <c r="AH1356" s="479"/>
    </row>
    <row r="1357" spans="1:34" ht="15" customHeight="1" x14ac:dyDescent="0.15">
      <c r="A1357" s="653"/>
      <c r="B1357" s="494"/>
      <c r="C1357" s="436"/>
      <c r="D1357" s="436"/>
      <c r="E1357" s="436"/>
      <c r="F1357" s="436"/>
      <c r="G1357" s="436"/>
      <c r="H1357" s="436"/>
      <c r="I1357" s="436"/>
      <c r="J1357" s="436"/>
      <c r="K1357" s="436"/>
      <c r="L1357" s="436"/>
      <c r="M1357" s="436"/>
      <c r="N1357" s="436"/>
      <c r="O1357" s="436"/>
      <c r="P1357" s="436"/>
      <c r="Q1357" s="436"/>
      <c r="R1357" s="436"/>
      <c r="S1357" s="436"/>
      <c r="T1357" s="436"/>
      <c r="U1357" s="436"/>
      <c r="V1357" s="436"/>
      <c r="W1357" s="436"/>
      <c r="X1357" s="436"/>
      <c r="Y1357" s="436"/>
      <c r="Z1357" s="436"/>
      <c r="AA1357" s="436"/>
      <c r="AB1357" s="436"/>
      <c r="AC1357" s="436"/>
      <c r="AD1357" s="436"/>
      <c r="AE1357" s="436"/>
      <c r="AF1357" s="437"/>
      <c r="AG1357" s="479"/>
      <c r="AH1357" s="479"/>
    </row>
    <row r="1358" spans="1:34" ht="15" customHeight="1" x14ac:dyDescent="0.15">
      <c r="A1358" s="653" t="s">
        <v>34</v>
      </c>
      <c r="B1358" s="493" t="s">
        <v>960</v>
      </c>
      <c r="C1358" s="475"/>
      <c r="D1358" s="475"/>
      <c r="E1358" s="475"/>
      <c r="F1358" s="475"/>
      <c r="G1358" s="475"/>
      <c r="H1358" s="475"/>
      <c r="I1358" s="475"/>
      <c r="J1358" s="475"/>
      <c r="K1358" s="475"/>
      <c r="L1358" s="475"/>
      <c r="M1358" s="475"/>
      <c r="N1358" s="475"/>
      <c r="O1358" s="475"/>
      <c r="P1358" s="475"/>
      <c r="Q1358" s="475"/>
      <c r="R1358" s="475"/>
      <c r="S1358" s="475"/>
      <c r="T1358" s="475"/>
      <c r="U1358" s="475"/>
      <c r="V1358" s="475"/>
      <c r="W1358" s="475"/>
      <c r="X1358" s="475"/>
      <c r="Y1358" s="475"/>
      <c r="Z1358" s="475"/>
      <c r="AA1358" s="475"/>
      <c r="AB1358" s="475"/>
      <c r="AC1358" s="475"/>
      <c r="AD1358" s="475"/>
      <c r="AE1358" s="475"/>
      <c r="AF1358" s="476"/>
      <c r="AG1358" s="479"/>
      <c r="AH1358" s="479"/>
    </row>
    <row r="1359" spans="1:34" ht="15" customHeight="1" x14ac:dyDescent="0.15">
      <c r="A1359" s="653"/>
      <c r="B1359" s="517"/>
      <c r="C1359" s="477"/>
      <c r="D1359" s="477"/>
      <c r="E1359" s="477"/>
      <c r="F1359" s="477"/>
      <c r="G1359" s="477"/>
      <c r="H1359" s="477"/>
      <c r="I1359" s="477"/>
      <c r="J1359" s="477"/>
      <c r="K1359" s="477"/>
      <c r="L1359" s="477"/>
      <c r="M1359" s="477"/>
      <c r="N1359" s="477"/>
      <c r="O1359" s="477"/>
      <c r="P1359" s="477"/>
      <c r="Q1359" s="477"/>
      <c r="R1359" s="477"/>
      <c r="S1359" s="477"/>
      <c r="T1359" s="477"/>
      <c r="U1359" s="477"/>
      <c r="V1359" s="477"/>
      <c r="W1359" s="477"/>
      <c r="X1359" s="477"/>
      <c r="Y1359" s="477"/>
      <c r="Z1359" s="477"/>
      <c r="AA1359" s="477"/>
      <c r="AB1359" s="477"/>
      <c r="AC1359" s="477"/>
      <c r="AD1359" s="477"/>
      <c r="AE1359" s="477"/>
      <c r="AF1359" s="478"/>
      <c r="AG1359" s="479"/>
      <c r="AH1359" s="479"/>
    </row>
    <row r="1360" spans="1:34" ht="15" customHeight="1" x14ac:dyDescent="0.15">
      <c r="A1360" s="653" t="s">
        <v>35</v>
      </c>
      <c r="B1360" s="493" t="s">
        <v>365</v>
      </c>
      <c r="C1360" s="475"/>
      <c r="D1360" s="475"/>
      <c r="E1360" s="475"/>
      <c r="F1360" s="475"/>
      <c r="G1360" s="475"/>
      <c r="H1360" s="475"/>
      <c r="I1360" s="475"/>
      <c r="J1360" s="475"/>
      <c r="K1360" s="475"/>
      <c r="L1360" s="475"/>
      <c r="M1360" s="475"/>
      <c r="N1360" s="475"/>
      <c r="O1360" s="475"/>
      <c r="P1360" s="475"/>
      <c r="Q1360" s="475"/>
      <c r="R1360" s="475"/>
      <c r="S1360" s="475"/>
      <c r="T1360" s="475"/>
      <c r="U1360" s="475"/>
      <c r="V1360" s="475"/>
      <c r="W1360" s="475"/>
      <c r="X1360" s="475"/>
      <c r="Y1360" s="475"/>
      <c r="Z1360" s="475"/>
      <c r="AA1360" s="475"/>
      <c r="AB1360" s="475"/>
      <c r="AC1360" s="475"/>
      <c r="AD1360" s="475"/>
      <c r="AE1360" s="475"/>
      <c r="AF1360" s="476"/>
      <c r="AG1360" s="479"/>
      <c r="AH1360" s="479"/>
    </row>
    <row r="1361" spans="1:34" ht="15" customHeight="1" x14ac:dyDescent="0.15">
      <c r="A1361" s="653"/>
      <c r="B1361" s="494"/>
      <c r="C1361" s="436"/>
      <c r="D1361" s="436"/>
      <c r="E1361" s="436"/>
      <c r="F1361" s="436"/>
      <c r="G1361" s="436"/>
      <c r="H1361" s="436"/>
      <c r="I1361" s="436"/>
      <c r="J1361" s="436"/>
      <c r="K1361" s="436"/>
      <c r="L1361" s="436"/>
      <c r="M1361" s="436"/>
      <c r="N1361" s="436"/>
      <c r="O1361" s="436"/>
      <c r="P1361" s="436"/>
      <c r="Q1361" s="436"/>
      <c r="R1361" s="436"/>
      <c r="S1361" s="436"/>
      <c r="T1361" s="436"/>
      <c r="U1361" s="436"/>
      <c r="V1361" s="436"/>
      <c r="W1361" s="436"/>
      <c r="X1361" s="436"/>
      <c r="Y1361" s="436"/>
      <c r="Z1361" s="436"/>
      <c r="AA1361" s="436"/>
      <c r="AB1361" s="436"/>
      <c r="AC1361" s="436"/>
      <c r="AD1361" s="436"/>
      <c r="AE1361" s="436"/>
      <c r="AF1361" s="437"/>
      <c r="AG1361" s="479"/>
      <c r="AH1361" s="479"/>
    </row>
    <row r="1362" spans="1:34" ht="15" customHeight="1" x14ac:dyDescent="0.15">
      <c r="A1362" s="653" t="s">
        <v>35</v>
      </c>
      <c r="B1362" s="493" t="s">
        <v>361</v>
      </c>
      <c r="C1362" s="475"/>
      <c r="D1362" s="475"/>
      <c r="E1362" s="475"/>
      <c r="F1362" s="475"/>
      <c r="G1362" s="475"/>
      <c r="H1362" s="475"/>
      <c r="I1362" s="475"/>
      <c r="J1362" s="475"/>
      <c r="K1362" s="475"/>
      <c r="L1362" s="475"/>
      <c r="M1362" s="475"/>
      <c r="N1362" s="475"/>
      <c r="O1362" s="475"/>
      <c r="P1362" s="475"/>
      <c r="Q1362" s="475"/>
      <c r="R1362" s="475"/>
      <c r="S1362" s="475"/>
      <c r="T1362" s="475"/>
      <c r="U1362" s="475"/>
      <c r="V1362" s="475"/>
      <c r="W1362" s="475"/>
      <c r="X1362" s="475"/>
      <c r="Y1362" s="475"/>
      <c r="Z1362" s="475"/>
      <c r="AA1362" s="475"/>
      <c r="AB1362" s="475"/>
      <c r="AC1362" s="475"/>
      <c r="AD1362" s="475"/>
      <c r="AE1362" s="475"/>
      <c r="AF1362" s="476"/>
      <c r="AG1362" s="479"/>
      <c r="AH1362" s="479"/>
    </row>
    <row r="1363" spans="1:34" ht="15" customHeight="1" x14ac:dyDescent="0.15">
      <c r="A1363" s="653"/>
      <c r="B1363" s="494"/>
      <c r="C1363" s="436"/>
      <c r="D1363" s="436"/>
      <c r="E1363" s="436"/>
      <c r="F1363" s="436"/>
      <c r="G1363" s="436"/>
      <c r="H1363" s="436"/>
      <c r="I1363" s="436"/>
      <c r="J1363" s="436"/>
      <c r="K1363" s="436"/>
      <c r="L1363" s="436"/>
      <c r="M1363" s="436"/>
      <c r="N1363" s="436"/>
      <c r="O1363" s="436"/>
      <c r="P1363" s="436"/>
      <c r="Q1363" s="436"/>
      <c r="R1363" s="436"/>
      <c r="S1363" s="436"/>
      <c r="T1363" s="436"/>
      <c r="U1363" s="436"/>
      <c r="V1363" s="436"/>
      <c r="W1363" s="436"/>
      <c r="X1363" s="436"/>
      <c r="Y1363" s="436"/>
      <c r="Z1363" s="436"/>
      <c r="AA1363" s="436"/>
      <c r="AB1363" s="436"/>
      <c r="AC1363" s="436"/>
      <c r="AD1363" s="436"/>
      <c r="AE1363" s="436"/>
      <c r="AF1363" s="437"/>
      <c r="AG1363" s="479"/>
      <c r="AH1363" s="479"/>
    </row>
    <row r="1364" spans="1:34" ht="15" customHeight="1" x14ac:dyDescent="0.15">
      <c r="A1364" s="653" t="s">
        <v>36</v>
      </c>
      <c r="B1364" s="493" t="s">
        <v>362</v>
      </c>
      <c r="C1364" s="475"/>
      <c r="D1364" s="475"/>
      <c r="E1364" s="475"/>
      <c r="F1364" s="475"/>
      <c r="G1364" s="475"/>
      <c r="H1364" s="475"/>
      <c r="I1364" s="475"/>
      <c r="J1364" s="475"/>
      <c r="K1364" s="475"/>
      <c r="L1364" s="475"/>
      <c r="M1364" s="475"/>
      <c r="N1364" s="475"/>
      <c r="O1364" s="475"/>
      <c r="P1364" s="475"/>
      <c r="Q1364" s="475"/>
      <c r="R1364" s="475"/>
      <c r="S1364" s="475"/>
      <c r="T1364" s="475"/>
      <c r="U1364" s="475"/>
      <c r="V1364" s="475"/>
      <c r="W1364" s="475"/>
      <c r="X1364" s="475"/>
      <c r="Y1364" s="475"/>
      <c r="Z1364" s="475"/>
      <c r="AA1364" s="475"/>
      <c r="AB1364" s="475"/>
      <c r="AC1364" s="475"/>
      <c r="AD1364" s="475"/>
      <c r="AE1364" s="475"/>
      <c r="AF1364" s="476"/>
      <c r="AG1364" s="479"/>
      <c r="AH1364" s="479"/>
    </row>
    <row r="1365" spans="1:34" ht="15" customHeight="1" x14ac:dyDescent="0.15">
      <c r="A1365" s="653"/>
      <c r="B1365" s="517"/>
      <c r="C1365" s="477"/>
      <c r="D1365" s="477"/>
      <c r="E1365" s="477"/>
      <c r="F1365" s="477"/>
      <c r="G1365" s="477"/>
      <c r="H1365" s="477"/>
      <c r="I1365" s="477"/>
      <c r="J1365" s="477"/>
      <c r="K1365" s="477"/>
      <c r="L1365" s="477"/>
      <c r="M1365" s="477"/>
      <c r="N1365" s="477"/>
      <c r="O1365" s="477"/>
      <c r="P1365" s="477"/>
      <c r="Q1365" s="477"/>
      <c r="R1365" s="477"/>
      <c r="S1365" s="477"/>
      <c r="T1365" s="477"/>
      <c r="U1365" s="477"/>
      <c r="V1365" s="477"/>
      <c r="W1365" s="477"/>
      <c r="X1365" s="477"/>
      <c r="Y1365" s="477"/>
      <c r="Z1365" s="477"/>
      <c r="AA1365" s="477"/>
      <c r="AB1365" s="477"/>
      <c r="AC1365" s="477"/>
      <c r="AD1365" s="477"/>
      <c r="AE1365" s="477"/>
      <c r="AF1365" s="478"/>
      <c r="AG1365" s="479"/>
      <c r="AH1365" s="479"/>
    </row>
    <row r="1366" spans="1:34" ht="15" customHeight="1" x14ac:dyDescent="0.15">
      <c r="A1366" s="653"/>
      <c r="B1366" s="494"/>
      <c r="C1366" s="436"/>
      <c r="D1366" s="436"/>
      <c r="E1366" s="436"/>
      <c r="F1366" s="436"/>
      <c r="G1366" s="436"/>
      <c r="H1366" s="436"/>
      <c r="I1366" s="436"/>
      <c r="J1366" s="436"/>
      <c r="K1366" s="436"/>
      <c r="L1366" s="436"/>
      <c r="M1366" s="436"/>
      <c r="N1366" s="436"/>
      <c r="O1366" s="436"/>
      <c r="P1366" s="436"/>
      <c r="Q1366" s="436"/>
      <c r="R1366" s="436"/>
      <c r="S1366" s="436"/>
      <c r="T1366" s="436"/>
      <c r="U1366" s="436"/>
      <c r="V1366" s="436"/>
      <c r="W1366" s="436"/>
      <c r="X1366" s="436"/>
      <c r="Y1366" s="436"/>
      <c r="Z1366" s="436"/>
      <c r="AA1366" s="436"/>
      <c r="AB1366" s="436"/>
      <c r="AC1366" s="436"/>
      <c r="AD1366" s="436"/>
      <c r="AE1366" s="436"/>
      <c r="AF1366" s="437"/>
      <c r="AG1366" s="479"/>
      <c r="AH1366" s="479"/>
    </row>
    <row r="1367" spans="1:34" ht="15" customHeight="1" x14ac:dyDescent="0.15">
      <c r="A1367" s="653" t="s">
        <v>37</v>
      </c>
      <c r="B1367" s="493" t="s">
        <v>958</v>
      </c>
      <c r="C1367" s="475"/>
      <c r="D1367" s="475"/>
      <c r="E1367" s="475"/>
      <c r="F1367" s="475"/>
      <c r="G1367" s="475"/>
      <c r="H1367" s="475"/>
      <c r="I1367" s="475"/>
      <c r="J1367" s="475"/>
      <c r="K1367" s="475"/>
      <c r="L1367" s="475"/>
      <c r="M1367" s="475"/>
      <c r="N1367" s="475"/>
      <c r="O1367" s="475"/>
      <c r="P1367" s="475"/>
      <c r="Q1367" s="475"/>
      <c r="R1367" s="475"/>
      <c r="S1367" s="475"/>
      <c r="T1367" s="475"/>
      <c r="U1367" s="475"/>
      <c r="V1367" s="475"/>
      <c r="W1367" s="475"/>
      <c r="X1367" s="475"/>
      <c r="Y1367" s="475"/>
      <c r="Z1367" s="475"/>
      <c r="AA1367" s="475"/>
      <c r="AB1367" s="475"/>
      <c r="AC1367" s="475"/>
      <c r="AD1367" s="475"/>
      <c r="AE1367" s="475"/>
      <c r="AF1367" s="476"/>
      <c r="AG1367" s="479"/>
      <c r="AH1367" s="479"/>
    </row>
    <row r="1368" spans="1:34" ht="15" customHeight="1" x14ac:dyDescent="0.15">
      <c r="A1368" s="653"/>
      <c r="B1368" s="517"/>
      <c r="C1368" s="477"/>
      <c r="D1368" s="477"/>
      <c r="E1368" s="477"/>
      <c r="F1368" s="477"/>
      <c r="G1368" s="477"/>
      <c r="H1368" s="477"/>
      <c r="I1368" s="477"/>
      <c r="J1368" s="477"/>
      <c r="K1368" s="477"/>
      <c r="L1368" s="477"/>
      <c r="M1368" s="477"/>
      <c r="N1368" s="477"/>
      <c r="O1368" s="477"/>
      <c r="P1368" s="477"/>
      <c r="Q1368" s="477"/>
      <c r="R1368" s="477"/>
      <c r="S1368" s="477"/>
      <c r="T1368" s="477"/>
      <c r="U1368" s="477"/>
      <c r="V1368" s="477"/>
      <c r="W1368" s="477"/>
      <c r="X1368" s="477"/>
      <c r="Y1368" s="477"/>
      <c r="Z1368" s="477"/>
      <c r="AA1368" s="477"/>
      <c r="AB1368" s="477"/>
      <c r="AC1368" s="477"/>
      <c r="AD1368" s="477"/>
      <c r="AE1368" s="477"/>
      <c r="AF1368" s="478"/>
      <c r="AG1368" s="479"/>
      <c r="AH1368" s="479"/>
    </row>
    <row r="1369" spans="1:34" ht="15" customHeight="1" x14ac:dyDescent="0.15">
      <c r="A1369" s="653"/>
      <c r="B1369" s="494"/>
      <c r="C1369" s="436"/>
      <c r="D1369" s="436"/>
      <c r="E1369" s="436"/>
      <c r="F1369" s="436"/>
      <c r="G1369" s="436"/>
      <c r="H1369" s="436"/>
      <c r="I1369" s="436"/>
      <c r="J1369" s="436"/>
      <c r="K1369" s="436"/>
      <c r="L1369" s="436"/>
      <c r="M1369" s="436"/>
      <c r="N1369" s="436"/>
      <c r="O1369" s="436"/>
      <c r="P1369" s="436"/>
      <c r="Q1369" s="436"/>
      <c r="R1369" s="436"/>
      <c r="S1369" s="436"/>
      <c r="T1369" s="436"/>
      <c r="U1369" s="436"/>
      <c r="V1369" s="436"/>
      <c r="W1369" s="436"/>
      <c r="X1369" s="436"/>
      <c r="Y1369" s="436"/>
      <c r="Z1369" s="436"/>
      <c r="AA1369" s="436"/>
      <c r="AB1369" s="436"/>
      <c r="AC1369" s="436"/>
      <c r="AD1369" s="436"/>
      <c r="AE1369" s="436"/>
      <c r="AF1369" s="437"/>
      <c r="AG1369" s="479"/>
      <c r="AH1369" s="479"/>
    </row>
    <row r="1370" spans="1:34" ht="15" customHeight="1" x14ac:dyDescent="0.15">
      <c r="A1370" s="653" t="s">
        <v>38</v>
      </c>
      <c r="B1370" s="493" t="s">
        <v>363</v>
      </c>
      <c r="C1370" s="475"/>
      <c r="D1370" s="475"/>
      <c r="E1370" s="475"/>
      <c r="F1370" s="475"/>
      <c r="G1370" s="475"/>
      <c r="H1370" s="475"/>
      <c r="I1370" s="475"/>
      <c r="J1370" s="475"/>
      <c r="K1370" s="475"/>
      <c r="L1370" s="475"/>
      <c r="M1370" s="475"/>
      <c r="N1370" s="475"/>
      <c r="O1370" s="475"/>
      <c r="P1370" s="475"/>
      <c r="Q1370" s="475"/>
      <c r="R1370" s="475"/>
      <c r="S1370" s="475"/>
      <c r="T1370" s="475"/>
      <c r="U1370" s="475"/>
      <c r="V1370" s="475"/>
      <c r="W1370" s="475"/>
      <c r="X1370" s="475"/>
      <c r="Y1370" s="475"/>
      <c r="Z1370" s="475"/>
      <c r="AA1370" s="475"/>
      <c r="AB1370" s="475"/>
      <c r="AC1370" s="475"/>
      <c r="AD1370" s="475"/>
      <c r="AE1370" s="475"/>
      <c r="AF1370" s="476"/>
      <c r="AG1370" s="479"/>
      <c r="AH1370" s="479"/>
    </row>
    <row r="1371" spans="1:34" ht="15" customHeight="1" x14ac:dyDescent="0.15">
      <c r="A1371" s="653"/>
      <c r="B1371" s="494"/>
      <c r="C1371" s="436"/>
      <c r="D1371" s="436"/>
      <c r="E1371" s="436"/>
      <c r="F1371" s="436"/>
      <c r="G1371" s="436"/>
      <c r="H1371" s="436"/>
      <c r="I1371" s="436"/>
      <c r="J1371" s="436"/>
      <c r="K1371" s="436"/>
      <c r="L1371" s="436"/>
      <c r="M1371" s="436"/>
      <c r="N1371" s="436"/>
      <c r="O1371" s="436"/>
      <c r="P1371" s="436"/>
      <c r="Q1371" s="436"/>
      <c r="R1371" s="436"/>
      <c r="S1371" s="436"/>
      <c r="T1371" s="436"/>
      <c r="U1371" s="436"/>
      <c r="V1371" s="436"/>
      <c r="W1371" s="436"/>
      <c r="X1371" s="436"/>
      <c r="Y1371" s="436"/>
      <c r="Z1371" s="436"/>
      <c r="AA1371" s="436"/>
      <c r="AB1371" s="436"/>
      <c r="AC1371" s="436"/>
      <c r="AD1371" s="436"/>
      <c r="AE1371" s="436"/>
      <c r="AF1371" s="437"/>
      <c r="AG1371" s="479"/>
      <c r="AH1371" s="479"/>
    </row>
    <row r="1372" spans="1:34" ht="15" customHeight="1" x14ac:dyDescent="0.15">
      <c r="A1372" s="97"/>
      <c r="B1372" s="87"/>
      <c r="C1372" s="87"/>
      <c r="D1372" s="87"/>
      <c r="E1372" s="87"/>
      <c r="F1372" s="87"/>
      <c r="G1372" s="87"/>
      <c r="H1372" s="87"/>
      <c r="I1372" s="87"/>
      <c r="J1372" s="87"/>
      <c r="K1372" s="87"/>
      <c r="L1372" s="87"/>
      <c r="M1372" s="87"/>
      <c r="N1372" s="87"/>
      <c r="O1372" s="87"/>
      <c r="P1372" s="87"/>
      <c r="Q1372" s="87"/>
      <c r="R1372" s="87"/>
      <c r="S1372" s="87"/>
      <c r="T1372" s="87"/>
      <c r="U1372" s="87"/>
      <c r="V1372" s="87"/>
      <c r="W1372" s="87"/>
      <c r="X1372" s="87"/>
      <c r="Y1372" s="87"/>
      <c r="Z1372" s="87"/>
      <c r="AA1372" s="87"/>
      <c r="AB1372" s="87"/>
      <c r="AC1372" s="87"/>
      <c r="AD1372" s="87"/>
      <c r="AE1372" s="87"/>
      <c r="AF1372" s="87"/>
      <c r="AG1372" s="139"/>
      <c r="AH1372" s="139"/>
    </row>
    <row r="1373" spans="1:34" ht="15" customHeight="1" x14ac:dyDescent="0.15">
      <c r="A1373" s="95" t="s">
        <v>639</v>
      </c>
      <c r="B1373" s="87"/>
      <c r="C1373" s="87"/>
      <c r="D1373" s="87"/>
      <c r="E1373" s="87"/>
      <c r="F1373" s="87"/>
      <c r="G1373" s="87"/>
      <c r="H1373" s="87"/>
      <c r="I1373" s="87"/>
      <c r="J1373" s="87"/>
      <c r="K1373" s="87"/>
      <c r="L1373" s="87"/>
      <c r="M1373" s="87"/>
      <c r="N1373" s="87"/>
      <c r="O1373" s="87"/>
      <c r="P1373" s="87"/>
      <c r="Q1373" s="87"/>
      <c r="R1373" s="87"/>
      <c r="S1373" s="87"/>
      <c r="T1373" s="87"/>
      <c r="U1373" s="87"/>
      <c r="V1373" s="87"/>
      <c r="W1373" s="87"/>
      <c r="X1373" s="87"/>
      <c r="Y1373" s="87"/>
      <c r="Z1373" s="87"/>
      <c r="AA1373" s="87"/>
      <c r="AB1373" s="87"/>
      <c r="AC1373" s="87"/>
      <c r="AD1373" s="87"/>
      <c r="AE1373" s="87"/>
      <c r="AF1373" s="87"/>
      <c r="AG1373" s="139"/>
      <c r="AH1373" s="139"/>
    </row>
    <row r="1374" spans="1:34" ht="28.5" customHeight="1" x14ac:dyDescent="0.15">
      <c r="A1374" s="442" t="s">
        <v>216</v>
      </c>
      <c r="B1374" s="493" t="s">
        <v>1019</v>
      </c>
      <c r="C1374" s="475"/>
      <c r="D1374" s="475"/>
      <c r="E1374" s="475"/>
      <c r="F1374" s="475"/>
      <c r="G1374" s="475"/>
      <c r="H1374" s="475"/>
      <c r="I1374" s="475"/>
      <c r="J1374" s="475"/>
      <c r="K1374" s="475"/>
      <c r="L1374" s="475"/>
      <c r="M1374" s="475"/>
      <c r="N1374" s="475"/>
      <c r="O1374" s="475"/>
      <c r="P1374" s="475"/>
      <c r="Q1374" s="475"/>
      <c r="R1374" s="475"/>
      <c r="S1374" s="475"/>
      <c r="T1374" s="475"/>
      <c r="U1374" s="475"/>
      <c r="V1374" s="475"/>
      <c r="W1374" s="475"/>
      <c r="X1374" s="475"/>
      <c r="Y1374" s="475"/>
      <c r="Z1374" s="475"/>
      <c r="AA1374" s="475"/>
      <c r="AB1374" s="475"/>
      <c r="AC1374" s="475"/>
      <c r="AD1374" s="475"/>
      <c r="AE1374" s="475"/>
      <c r="AF1374" s="476"/>
      <c r="AG1374" s="438"/>
      <c r="AH1374" s="439"/>
    </row>
    <row r="1375" spans="1:34" ht="28.5" customHeight="1" x14ac:dyDescent="0.15">
      <c r="A1375" s="444"/>
      <c r="B1375" s="494"/>
      <c r="C1375" s="436"/>
      <c r="D1375" s="436"/>
      <c r="E1375" s="436"/>
      <c r="F1375" s="436"/>
      <c r="G1375" s="436"/>
      <c r="H1375" s="436"/>
      <c r="I1375" s="436"/>
      <c r="J1375" s="436"/>
      <c r="K1375" s="436"/>
      <c r="L1375" s="436"/>
      <c r="M1375" s="436"/>
      <c r="N1375" s="436"/>
      <c r="O1375" s="436"/>
      <c r="P1375" s="436"/>
      <c r="Q1375" s="436"/>
      <c r="R1375" s="436"/>
      <c r="S1375" s="436"/>
      <c r="T1375" s="436"/>
      <c r="U1375" s="436"/>
      <c r="V1375" s="436"/>
      <c r="W1375" s="436"/>
      <c r="X1375" s="436"/>
      <c r="Y1375" s="436"/>
      <c r="Z1375" s="436"/>
      <c r="AA1375" s="436"/>
      <c r="AB1375" s="436"/>
      <c r="AC1375" s="436"/>
      <c r="AD1375" s="436"/>
      <c r="AE1375" s="436"/>
      <c r="AF1375" s="437"/>
      <c r="AG1375" s="440"/>
      <c r="AH1375" s="441"/>
    </row>
    <row r="1376" spans="1:34" ht="30" customHeight="1" x14ac:dyDescent="0.15">
      <c r="A1376" s="442" t="s">
        <v>217</v>
      </c>
      <c r="B1376" s="493" t="s">
        <v>461</v>
      </c>
      <c r="C1376" s="475"/>
      <c r="D1376" s="475"/>
      <c r="E1376" s="475"/>
      <c r="F1376" s="475"/>
      <c r="G1376" s="475"/>
      <c r="H1376" s="475"/>
      <c r="I1376" s="475"/>
      <c r="J1376" s="475"/>
      <c r="K1376" s="475"/>
      <c r="L1376" s="475"/>
      <c r="M1376" s="475"/>
      <c r="N1376" s="475"/>
      <c r="O1376" s="475"/>
      <c r="P1376" s="475"/>
      <c r="Q1376" s="475"/>
      <c r="R1376" s="475"/>
      <c r="S1376" s="475"/>
      <c r="T1376" s="475"/>
      <c r="U1376" s="475"/>
      <c r="V1376" s="475"/>
      <c r="W1376" s="475"/>
      <c r="X1376" s="475"/>
      <c r="Y1376" s="475"/>
      <c r="Z1376" s="475"/>
      <c r="AA1376" s="475"/>
      <c r="AB1376" s="475"/>
      <c r="AC1376" s="475"/>
      <c r="AD1376" s="475"/>
      <c r="AE1376" s="475"/>
      <c r="AF1376" s="476"/>
      <c r="AG1376" s="438"/>
      <c r="AH1376" s="439"/>
    </row>
    <row r="1377" spans="1:34" ht="30" customHeight="1" x14ac:dyDescent="0.15">
      <c r="A1377" s="444"/>
      <c r="B1377" s="494"/>
      <c r="C1377" s="436"/>
      <c r="D1377" s="436"/>
      <c r="E1377" s="436"/>
      <c r="F1377" s="436"/>
      <c r="G1377" s="436"/>
      <c r="H1377" s="436"/>
      <c r="I1377" s="436"/>
      <c r="J1377" s="436"/>
      <c r="K1377" s="436"/>
      <c r="L1377" s="436"/>
      <c r="M1377" s="436"/>
      <c r="N1377" s="436"/>
      <c r="O1377" s="436"/>
      <c r="P1377" s="436"/>
      <c r="Q1377" s="436"/>
      <c r="R1377" s="436"/>
      <c r="S1377" s="436"/>
      <c r="T1377" s="436"/>
      <c r="U1377" s="436"/>
      <c r="V1377" s="436"/>
      <c r="W1377" s="436"/>
      <c r="X1377" s="436"/>
      <c r="Y1377" s="436"/>
      <c r="Z1377" s="436"/>
      <c r="AA1377" s="436"/>
      <c r="AB1377" s="436"/>
      <c r="AC1377" s="436"/>
      <c r="AD1377" s="436"/>
      <c r="AE1377" s="436"/>
      <c r="AF1377" s="437"/>
      <c r="AG1377" s="440"/>
      <c r="AH1377" s="441"/>
    </row>
    <row r="1378" spans="1:34" ht="22.5" customHeight="1" x14ac:dyDescent="0.15">
      <c r="A1378" s="442" t="s">
        <v>218</v>
      </c>
      <c r="B1378" s="463" t="s">
        <v>1020</v>
      </c>
      <c r="C1378" s="464"/>
      <c r="D1378" s="464"/>
      <c r="E1378" s="464"/>
      <c r="F1378" s="464"/>
      <c r="G1378" s="464"/>
      <c r="H1378" s="464"/>
      <c r="I1378" s="464"/>
      <c r="J1378" s="464"/>
      <c r="K1378" s="464"/>
      <c r="L1378" s="464"/>
      <c r="M1378" s="464"/>
      <c r="N1378" s="464"/>
      <c r="O1378" s="464"/>
      <c r="P1378" s="464"/>
      <c r="Q1378" s="464"/>
      <c r="R1378" s="464"/>
      <c r="S1378" s="464"/>
      <c r="T1378" s="464"/>
      <c r="U1378" s="464"/>
      <c r="V1378" s="464"/>
      <c r="W1378" s="464"/>
      <c r="X1378" s="464"/>
      <c r="Y1378" s="464"/>
      <c r="Z1378" s="464"/>
      <c r="AA1378" s="464"/>
      <c r="AB1378" s="464"/>
      <c r="AC1378" s="464"/>
      <c r="AD1378" s="464"/>
      <c r="AE1378" s="464"/>
      <c r="AF1378" s="465"/>
      <c r="AG1378" s="438"/>
      <c r="AH1378" s="439"/>
    </row>
    <row r="1379" spans="1:34" ht="39" customHeight="1" x14ac:dyDescent="0.15">
      <c r="A1379" s="444"/>
      <c r="B1379" s="535"/>
      <c r="C1379" s="536"/>
      <c r="D1379" s="536"/>
      <c r="E1379" s="536"/>
      <c r="F1379" s="536"/>
      <c r="G1379" s="536"/>
      <c r="H1379" s="536"/>
      <c r="I1379" s="536"/>
      <c r="J1379" s="536"/>
      <c r="K1379" s="536"/>
      <c r="L1379" s="536"/>
      <c r="M1379" s="536"/>
      <c r="N1379" s="536"/>
      <c r="O1379" s="536"/>
      <c r="P1379" s="536"/>
      <c r="Q1379" s="536"/>
      <c r="R1379" s="536"/>
      <c r="S1379" s="536"/>
      <c r="T1379" s="536"/>
      <c r="U1379" s="536"/>
      <c r="V1379" s="536"/>
      <c r="W1379" s="536"/>
      <c r="X1379" s="536"/>
      <c r="Y1379" s="536"/>
      <c r="Z1379" s="536"/>
      <c r="AA1379" s="536"/>
      <c r="AB1379" s="536"/>
      <c r="AC1379" s="536"/>
      <c r="AD1379" s="536"/>
      <c r="AE1379" s="536"/>
      <c r="AF1379" s="537"/>
      <c r="AG1379" s="440"/>
      <c r="AH1379" s="441"/>
    </row>
    <row r="1380" spans="1:34" ht="41.25" customHeight="1" x14ac:dyDescent="0.15">
      <c r="A1380" s="442" t="s">
        <v>219</v>
      </c>
      <c r="B1380" s="493" t="s">
        <v>463</v>
      </c>
      <c r="C1380" s="475"/>
      <c r="D1380" s="475"/>
      <c r="E1380" s="475"/>
      <c r="F1380" s="475"/>
      <c r="G1380" s="475"/>
      <c r="H1380" s="475"/>
      <c r="I1380" s="475"/>
      <c r="J1380" s="475"/>
      <c r="K1380" s="475"/>
      <c r="L1380" s="475"/>
      <c r="M1380" s="475"/>
      <c r="N1380" s="475"/>
      <c r="O1380" s="475"/>
      <c r="P1380" s="475"/>
      <c r="Q1380" s="475"/>
      <c r="R1380" s="475"/>
      <c r="S1380" s="475"/>
      <c r="T1380" s="475"/>
      <c r="U1380" s="475"/>
      <c r="V1380" s="475"/>
      <c r="W1380" s="475"/>
      <c r="X1380" s="475"/>
      <c r="Y1380" s="475"/>
      <c r="Z1380" s="475"/>
      <c r="AA1380" s="475"/>
      <c r="AB1380" s="475"/>
      <c r="AC1380" s="475"/>
      <c r="AD1380" s="475"/>
      <c r="AE1380" s="475"/>
      <c r="AF1380" s="476"/>
      <c r="AG1380" s="438"/>
      <c r="AH1380" s="439"/>
    </row>
    <row r="1381" spans="1:34" ht="40.5" customHeight="1" x14ac:dyDescent="0.15">
      <c r="A1381" s="444"/>
      <c r="B1381" s="494"/>
      <c r="C1381" s="436"/>
      <c r="D1381" s="436"/>
      <c r="E1381" s="436"/>
      <c r="F1381" s="436"/>
      <c r="G1381" s="436"/>
      <c r="H1381" s="436"/>
      <c r="I1381" s="436"/>
      <c r="J1381" s="436"/>
      <c r="K1381" s="436"/>
      <c r="L1381" s="436"/>
      <c r="M1381" s="436"/>
      <c r="N1381" s="436"/>
      <c r="O1381" s="436"/>
      <c r="P1381" s="436"/>
      <c r="Q1381" s="436"/>
      <c r="R1381" s="436"/>
      <c r="S1381" s="436"/>
      <c r="T1381" s="436"/>
      <c r="U1381" s="436"/>
      <c r="V1381" s="436"/>
      <c r="W1381" s="436"/>
      <c r="X1381" s="436"/>
      <c r="Y1381" s="436"/>
      <c r="Z1381" s="436"/>
      <c r="AA1381" s="436"/>
      <c r="AB1381" s="436"/>
      <c r="AC1381" s="436"/>
      <c r="AD1381" s="436"/>
      <c r="AE1381" s="436"/>
      <c r="AF1381" s="437"/>
      <c r="AG1381" s="440"/>
      <c r="AH1381" s="441"/>
    </row>
    <row r="1382" spans="1:34" ht="15" customHeight="1" x14ac:dyDescent="0.15">
      <c r="A1382" s="442" t="s">
        <v>220</v>
      </c>
      <c r="B1382" s="493" t="s">
        <v>462</v>
      </c>
      <c r="C1382" s="475"/>
      <c r="D1382" s="475"/>
      <c r="E1382" s="475"/>
      <c r="F1382" s="475"/>
      <c r="G1382" s="475"/>
      <c r="H1382" s="475"/>
      <c r="I1382" s="475"/>
      <c r="J1382" s="475"/>
      <c r="K1382" s="475"/>
      <c r="L1382" s="475"/>
      <c r="M1382" s="475"/>
      <c r="N1382" s="475"/>
      <c r="O1382" s="475"/>
      <c r="P1382" s="475"/>
      <c r="Q1382" s="475"/>
      <c r="R1382" s="475"/>
      <c r="S1382" s="475"/>
      <c r="T1382" s="475"/>
      <c r="U1382" s="475"/>
      <c r="V1382" s="475"/>
      <c r="W1382" s="475"/>
      <c r="X1382" s="475"/>
      <c r="Y1382" s="475"/>
      <c r="Z1382" s="475"/>
      <c r="AA1382" s="475"/>
      <c r="AB1382" s="475"/>
      <c r="AC1382" s="475"/>
      <c r="AD1382" s="475"/>
      <c r="AE1382" s="475"/>
      <c r="AF1382" s="476"/>
      <c r="AG1382" s="438"/>
      <c r="AH1382" s="439"/>
    </row>
    <row r="1383" spans="1:34" ht="15" customHeight="1" x14ac:dyDescent="0.15">
      <c r="A1383" s="444"/>
      <c r="B1383" s="494"/>
      <c r="C1383" s="436"/>
      <c r="D1383" s="436"/>
      <c r="E1383" s="436"/>
      <c r="F1383" s="436"/>
      <c r="G1383" s="436"/>
      <c r="H1383" s="436"/>
      <c r="I1383" s="436"/>
      <c r="J1383" s="436"/>
      <c r="K1383" s="436"/>
      <c r="L1383" s="436"/>
      <c r="M1383" s="436"/>
      <c r="N1383" s="436"/>
      <c r="O1383" s="436"/>
      <c r="P1383" s="436"/>
      <c r="Q1383" s="436"/>
      <c r="R1383" s="436"/>
      <c r="S1383" s="436"/>
      <c r="T1383" s="436"/>
      <c r="U1383" s="436"/>
      <c r="V1383" s="436"/>
      <c r="W1383" s="436"/>
      <c r="X1383" s="436"/>
      <c r="Y1383" s="436"/>
      <c r="Z1383" s="436"/>
      <c r="AA1383" s="436"/>
      <c r="AB1383" s="436"/>
      <c r="AC1383" s="436"/>
      <c r="AD1383" s="436"/>
      <c r="AE1383" s="436"/>
      <c r="AF1383" s="437"/>
      <c r="AG1383" s="440"/>
      <c r="AH1383" s="441"/>
    </row>
    <row r="1384" spans="1:34" ht="22.5" customHeight="1" x14ac:dyDescent="0.15">
      <c r="A1384" s="442" t="s">
        <v>221</v>
      </c>
      <c r="B1384" s="493" t="s">
        <v>464</v>
      </c>
      <c r="C1384" s="475"/>
      <c r="D1384" s="475"/>
      <c r="E1384" s="475"/>
      <c r="F1384" s="475"/>
      <c r="G1384" s="475"/>
      <c r="H1384" s="475"/>
      <c r="I1384" s="475"/>
      <c r="J1384" s="475"/>
      <c r="K1384" s="475"/>
      <c r="L1384" s="475"/>
      <c r="M1384" s="475"/>
      <c r="N1384" s="475"/>
      <c r="O1384" s="475"/>
      <c r="P1384" s="475"/>
      <c r="Q1384" s="475"/>
      <c r="R1384" s="475"/>
      <c r="S1384" s="475"/>
      <c r="T1384" s="475"/>
      <c r="U1384" s="475"/>
      <c r="V1384" s="475"/>
      <c r="W1384" s="475"/>
      <c r="X1384" s="475"/>
      <c r="Y1384" s="475"/>
      <c r="Z1384" s="475"/>
      <c r="AA1384" s="475"/>
      <c r="AB1384" s="475"/>
      <c r="AC1384" s="475"/>
      <c r="AD1384" s="475"/>
      <c r="AE1384" s="475"/>
      <c r="AF1384" s="476"/>
      <c r="AG1384" s="438"/>
      <c r="AH1384" s="439"/>
    </row>
    <row r="1385" spans="1:34" ht="22.5" customHeight="1" x14ac:dyDescent="0.15">
      <c r="A1385" s="444"/>
      <c r="B1385" s="494"/>
      <c r="C1385" s="436"/>
      <c r="D1385" s="436"/>
      <c r="E1385" s="436"/>
      <c r="F1385" s="436"/>
      <c r="G1385" s="436"/>
      <c r="H1385" s="436"/>
      <c r="I1385" s="436"/>
      <c r="J1385" s="436"/>
      <c r="K1385" s="436"/>
      <c r="L1385" s="436"/>
      <c r="M1385" s="436"/>
      <c r="N1385" s="436"/>
      <c r="O1385" s="436"/>
      <c r="P1385" s="436"/>
      <c r="Q1385" s="436"/>
      <c r="R1385" s="436"/>
      <c r="S1385" s="436"/>
      <c r="T1385" s="436"/>
      <c r="U1385" s="436"/>
      <c r="V1385" s="436"/>
      <c r="W1385" s="436"/>
      <c r="X1385" s="436"/>
      <c r="Y1385" s="436"/>
      <c r="Z1385" s="436"/>
      <c r="AA1385" s="436"/>
      <c r="AB1385" s="436"/>
      <c r="AC1385" s="436"/>
      <c r="AD1385" s="436"/>
      <c r="AE1385" s="436"/>
      <c r="AF1385" s="437"/>
      <c r="AG1385" s="440"/>
      <c r="AH1385" s="441"/>
    </row>
    <row r="1386" spans="1:34" ht="13.5" x14ac:dyDescent="0.15">
      <c r="A1386" s="97"/>
      <c r="B1386" s="87"/>
      <c r="C1386" s="87"/>
      <c r="D1386" s="87"/>
      <c r="E1386" s="87"/>
      <c r="F1386" s="87"/>
      <c r="G1386" s="87"/>
      <c r="H1386" s="87"/>
      <c r="I1386" s="87"/>
      <c r="J1386" s="87"/>
      <c r="K1386" s="87"/>
      <c r="L1386" s="87"/>
      <c r="M1386" s="87"/>
      <c r="N1386" s="87"/>
      <c r="O1386" s="87"/>
      <c r="P1386" s="87"/>
      <c r="Q1386" s="87"/>
      <c r="R1386" s="87"/>
      <c r="S1386" s="87"/>
      <c r="T1386" s="87"/>
      <c r="U1386" s="87"/>
      <c r="V1386" s="87"/>
      <c r="W1386" s="87"/>
      <c r="X1386" s="87"/>
      <c r="Y1386" s="87"/>
      <c r="Z1386" s="87"/>
      <c r="AA1386" s="87"/>
      <c r="AB1386" s="87"/>
      <c r="AC1386" s="87"/>
      <c r="AD1386" s="87"/>
      <c r="AE1386" s="87"/>
      <c r="AF1386" s="87"/>
      <c r="AG1386" s="139"/>
      <c r="AH1386" s="139"/>
    </row>
    <row r="1387" spans="1:34" ht="15" customHeight="1" x14ac:dyDescent="0.15">
      <c r="A1387" s="95" t="s">
        <v>640</v>
      </c>
      <c r="B1387" s="87"/>
      <c r="C1387" s="87"/>
      <c r="D1387" s="87"/>
      <c r="E1387" s="87"/>
      <c r="F1387" s="87"/>
      <c r="G1387" s="87"/>
      <c r="H1387" s="87"/>
      <c r="I1387" s="87"/>
      <c r="J1387" s="87"/>
      <c r="K1387" s="87"/>
      <c r="L1387" s="87"/>
      <c r="M1387" s="87"/>
      <c r="N1387" s="87"/>
      <c r="O1387" s="87"/>
      <c r="P1387" s="87"/>
      <c r="Q1387" s="87"/>
      <c r="R1387" s="87"/>
      <c r="S1387" s="87"/>
      <c r="T1387" s="87"/>
      <c r="U1387" s="87"/>
      <c r="V1387" s="87"/>
      <c r="W1387" s="87"/>
      <c r="X1387" s="87"/>
      <c r="Y1387" s="87"/>
      <c r="Z1387" s="87"/>
      <c r="AA1387" s="87"/>
      <c r="AB1387" s="87"/>
      <c r="AC1387" s="87"/>
      <c r="AD1387" s="87"/>
      <c r="AE1387" s="87"/>
      <c r="AF1387" s="87"/>
      <c r="AG1387" s="139"/>
      <c r="AH1387" s="139"/>
    </row>
    <row r="1388" spans="1:34" ht="15" customHeight="1" x14ac:dyDescent="0.15">
      <c r="A1388" s="442" t="s">
        <v>216</v>
      </c>
      <c r="B1388" s="493" t="s">
        <v>1022</v>
      </c>
      <c r="C1388" s="475"/>
      <c r="D1388" s="475"/>
      <c r="E1388" s="475"/>
      <c r="F1388" s="475"/>
      <c r="G1388" s="475"/>
      <c r="H1388" s="475"/>
      <c r="I1388" s="475"/>
      <c r="J1388" s="475"/>
      <c r="K1388" s="475"/>
      <c r="L1388" s="475"/>
      <c r="M1388" s="475"/>
      <c r="N1388" s="475"/>
      <c r="O1388" s="475"/>
      <c r="P1388" s="475"/>
      <c r="Q1388" s="475"/>
      <c r="R1388" s="475"/>
      <c r="S1388" s="475"/>
      <c r="T1388" s="475"/>
      <c r="U1388" s="475"/>
      <c r="V1388" s="475"/>
      <c r="W1388" s="475"/>
      <c r="X1388" s="475"/>
      <c r="Y1388" s="475"/>
      <c r="Z1388" s="475"/>
      <c r="AA1388" s="475"/>
      <c r="AB1388" s="475"/>
      <c r="AC1388" s="475"/>
      <c r="AD1388" s="475"/>
      <c r="AE1388" s="475"/>
      <c r="AF1388" s="476"/>
      <c r="AG1388" s="438"/>
      <c r="AH1388" s="439"/>
    </row>
    <row r="1389" spans="1:34" ht="15" customHeight="1" x14ac:dyDescent="0.15">
      <c r="A1389" s="444"/>
      <c r="B1389" s="494"/>
      <c r="C1389" s="436"/>
      <c r="D1389" s="436"/>
      <c r="E1389" s="436"/>
      <c r="F1389" s="436"/>
      <c r="G1389" s="436"/>
      <c r="H1389" s="436"/>
      <c r="I1389" s="436"/>
      <c r="J1389" s="436"/>
      <c r="K1389" s="436"/>
      <c r="L1389" s="436"/>
      <c r="M1389" s="436"/>
      <c r="N1389" s="436"/>
      <c r="O1389" s="436"/>
      <c r="P1389" s="436"/>
      <c r="Q1389" s="436"/>
      <c r="R1389" s="436"/>
      <c r="S1389" s="436"/>
      <c r="T1389" s="436"/>
      <c r="U1389" s="436"/>
      <c r="V1389" s="436"/>
      <c r="W1389" s="436"/>
      <c r="X1389" s="436"/>
      <c r="Y1389" s="436"/>
      <c r="Z1389" s="436"/>
      <c r="AA1389" s="436"/>
      <c r="AB1389" s="436"/>
      <c r="AC1389" s="436"/>
      <c r="AD1389" s="436"/>
      <c r="AE1389" s="436"/>
      <c r="AF1389" s="437"/>
      <c r="AG1389" s="440"/>
      <c r="AH1389" s="441"/>
    </row>
    <row r="1390" spans="1:34" ht="15" customHeight="1" x14ac:dyDescent="0.15">
      <c r="A1390" s="442" t="s">
        <v>217</v>
      </c>
      <c r="B1390" s="658" t="s">
        <v>465</v>
      </c>
      <c r="C1390" s="658"/>
      <c r="D1390" s="658"/>
      <c r="E1390" s="658"/>
      <c r="F1390" s="658"/>
      <c r="G1390" s="658"/>
      <c r="H1390" s="658"/>
      <c r="I1390" s="658"/>
      <c r="J1390" s="658"/>
      <c r="K1390" s="658"/>
      <c r="L1390" s="658"/>
      <c r="M1390" s="658"/>
      <c r="N1390" s="658"/>
      <c r="O1390" s="658"/>
      <c r="P1390" s="658"/>
      <c r="Q1390" s="658"/>
      <c r="R1390" s="658"/>
      <c r="S1390" s="658"/>
      <c r="T1390" s="658"/>
      <c r="U1390" s="658"/>
      <c r="V1390" s="658"/>
      <c r="W1390" s="658"/>
      <c r="X1390" s="658"/>
      <c r="Y1390" s="658"/>
      <c r="Z1390" s="658"/>
      <c r="AA1390" s="658"/>
      <c r="AB1390" s="658"/>
      <c r="AC1390" s="658"/>
      <c r="AD1390" s="658"/>
      <c r="AE1390" s="658"/>
      <c r="AF1390" s="658"/>
      <c r="AG1390" s="491"/>
      <c r="AH1390" s="492"/>
    </row>
    <row r="1391" spans="1:34" ht="21" customHeight="1" x14ac:dyDescent="0.15">
      <c r="A1391" s="443"/>
      <c r="B1391" s="264" t="s">
        <v>468</v>
      </c>
      <c r="C1391" s="475" t="s">
        <v>466</v>
      </c>
      <c r="D1391" s="475"/>
      <c r="E1391" s="475"/>
      <c r="F1391" s="475"/>
      <c r="G1391" s="475"/>
      <c r="H1391" s="475"/>
      <c r="I1391" s="475"/>
      <c r="J1391" s="475"/>
      <c r="K1391" s="475"/>
      <c r="L1391" s="475"/>
      <c r="M1391" s="475"/>
      <c r="N1391" s="475"/>
      <c r="O1391" s="475"/>
      <c r="P1391" s="475"/>
      <c r="Q1391" s="475"/>
      <c r="R1391" s="475"/>
      <c r="S1391" s="475"/>
      <c r="T1391" s="475"/>
      <c r="U1391" s="475"/>
      <c r="V1391" s="475"/>
      <c r="W1391" s="475"/>
      <c r="X1391" s="475"/>
      <c r="Y1391" s="475"/>
      <c r="Z1391" s="475"/>
      <c r="AA1391" s="475"/>
      <c r="AB1391" s="475"/>
      <c r="AC1391" s="475"/>
      <c r="AD1391" s="475"/>
      <c r="AE1391" s="475"/>
      <c r="AF1391" s="476"/>
      <c r="AG1391" s="438"/>
      <c r="AH1391" s="439"/>
    </row>
    <row r="1392" spans="1:34" ht="21" customHeight="1" x14ac:dyDescent="0.15">
      <c r="A1392" s="443"/>
      <c r="B1392" s="179"/>
      <c r="C1392" s="436"/>
      <c r="D1392" s="436"/>
      <c r="E1392" s="436"/>
      <c r="F1392" s="436"/>
      <c r="G1392" s="436"/>
      <c r="H1392" s="436"/>
      <c r="I1392" s="436"/>
      <c r="J1392" s="436"/>
      <c r="K1392" s="436"/>
      <c r="L1392" s="436"/>
      <c r="M1392" s="436"/>
      <c r="N1392" s="436"/>
      <c r="O1392" s="436"/>
      <c r="P1392" s="436"/>
      <c r="Q1392" s="436"/>
      <c r="R1392" s="436"/>
      <c r="S1392" s="436"/>
      <c r="T1392" s="436"/>
      <c r="U1392" s="436"/>
      <c r="V1392" s="436"/>
      <c r="W1392" s="436"/>
      <c r="X1392" s="436"/>
      <c r="Y1392" s="436"/>
      <c r="Z1392" s="436"/>
      <c r="AA1392" s="436"/>
      <c r="AB1392" s="436"/>
      <c r="AC1392" s="436"/>
      <c r="AD1392" s="436"/>
      <c r="AE1392" s="436"/>
      <c r="AF1392" s="437"/>
      <c r="AG1392" s="440"/>
      <c r="AH1392" s="441"/>
    </row>
    <row r="1393" spans="1:34" ht="21" customHeight="1" x14ac:dyDescent="0.15">
      <c r="A1393" s="443"/>
      <c r="B1393" s="184" t="s">
        <v>469</v>
      </c>
      <c r="C1393" s="477" t="s">
        <v>467</v>
      </c>
      <c r="D1393" s="477"/>
      <c r="E1393" s="477"/>
      <c r="F1393" s="477"/>
      <c r="G1393" s="477"/>
      <c r="H1393" s="477"/>
      <c r="I1393" s="477"/>
      <c r="J1393" s="477"/>
      <c r="K1393" s="477"/>
      <c r="L1393" s="477"/>
      <c r="M1393" s="477"/>
      <c r="N1393" s="477"/>
      <c r="O1393" s="477"/>
      <c r="P1393" s="477"/>
      <c r="Q1393" s="477"/>
      <c r="R1393" s="477"/>
      <c r="S1393" s="477"/>
      <c r="T1393" s="477"/>
      <c r="U1393" s="477"/>
      <c r="V1393" s="477"/>
      <c r="W1393" s="477"/>
      <c r="X1393" s="477"/>
      <c r="Y1393" s="477"/>
      <c r="Z1393" s="477"/>
      <c r="AA1393" s="477"/>
      <c r="AB1393" s="477"/>
      <c r="AC1393" s="477"/>
      <c r="AD1393" s="477"/>
      <c r="AE1393" s="477"/>
      <c r="AF1393" s="478"/>
      <c r="AG1393" s="438"/>
      <c r="AH1393" s="439"/>
    </row>
    <row r="1394" spans="1:34" ht="21.75" customHeight="1" x14ac:dyDescent="0.15">
      <c r="A1394" s="443"/>
      <c r="B1394" s="83"/>
      <c r="C1394" s="436"/>
      <c r="D1394" s="436"/>
      <c r="E1394" s="436"/>
      <c r="F1394" s="436"/>
      <c r="G1394" s="436"/>
      <c r="H1394" s="436"/>
      <c r="I1394" s="436"/>
      <c r="J1394" s="436"/>
      <c r="K1394" s="436"/>
      <c r="L1394" s="436"/>
      <c r="M1394" s="436"/>
      <c r="N1394" s="436"/>
      <c r="O1394" s="436"/>
      <c r="P1394" s="436"/>
      <c r="Q1394" s="436"/>
      <c r="R1394" s="436"/>
      <c r="S1394" s="436"/>
      <c r="T1394" s="436"/>
      <c r="U1394" s="436"/>
      <c r="V1394" s="436"/>
      <c r="W1394" s="436"/>
      <c r="X1394" s="436"/>
      <c r="Y1394" s="436"/>
      <c r="Z1394" s="436"/>
      <c r="AA1394" s="436"/>
      <c r="AB1394" s="436"/>
      <c r="AC1394" s="436"/>
      <c r="AD1394" s="436"/>
      <c r="AE1394" s="436"/>
      <c r="AF1394" s="437"/>
      <c r="AG1394" s="440"/>
      <c r="AH1394" s="441"/>
    </row>
    <row r="1395" spans="1:34" ht="21.75" customHeight="1" x14ac:dyDescent="0.15">
      <c r="A1395" s="443"/>
      <c r="B1395" s="184" t="s">
        <v>531</v>
      </c>
      <c r="C1395" s="434" t="s">
        <v>1021</v>
      </c>
      <c r="D1395" s="434"/>
      <c r="E1395" s="434"/>
      <c r="F1395" s="434"/>
      <c r="G1395" s="434"/>
      <c r="H1395" s="434"/>
      <c r="I1395" s="434"/>
      <c r="J1395" s="434"/>
      <c r="K1395" s="434"/>
      <c r="L1395" s="434"/>
      <c r="M1395" s="434"/>
      <c r="N1395" s="434"/>
      <c r="O1395" s="434"/>
      <c r="P1395" s="434"/>
      <c r="Q1395" s="434"/>
      <c r="R1395" s="434"/>
      <c r="S1395" s="434"/>
      <c r="T1395" s="434"/>
      <c r="U1395" s="434"/>
      <c r="V1395" s="434"/>
      <c r="W1395" s="434"/>
      <c r="X1395" s="434"/>
      <c r="Y1395" s="434"/>
      <c r="Z1395" s="434"/>
      <c r="AA1395" s="434"/>
      <c r="AB1395" s="434"/>
      <c r="AC1395" s="434"/>
      <c r="AD1395" s="434"/>
      <c r="AE1395" s="434"/>
      <c r="AF1395" s="435"/>
      <c r="AG1395" s="438"/>
      <c r="AH1395" s="439"/>
    </row>
    <row r="1396" spans="1:34" ht="25.5" customHeight="1" x14ac:dyDescent="0.15">
      <c r="A1396" s="444"/>
      <c r="B1396" s="83"/>
      <c r="C1396" s="436"/>
      <c r="D1396" s="436"/>
      <c r="E1396" s="436"/>
      <c r="F1396" s="436"/>
      <c r="G1396" s="436"/>
      <c r="H1396" s="436"/>
      <c r="I1396" s="436"/>
      <c r="J1396" s="436"/>
      <c r="K1396" s="436"/>
      <c r="L1396" s="436"/>
      <c r="M1396" s="436"/>
      <c r="N1396" s="436"/>
      <c r="O1396" s="436"/>
      <c r="P1396" s="436"/>
      <c r="Q1396" s="436"/>
      <c r="R1396" s="436"/>
      <c r="S1396" s="436"/>
      <c r="T1396" s="436"/>
      <c r="U1396" s="436"/>
      <c r="V1396" s="436"/>
      <c r="W1396" s="436"/>
      <c r="X1396" s="436"/>
      <c r="Y1396" s="436"/>
      <c r="Z1396" s="436"/>
      <c r="AA1396" s="436"/>
      <c r="AB1396" s="436"/>
      <c r="AC1396" s="436"/>
      <c r="AD1396" s="436"/>
      <c r="AE1396" s="436"/>
      <c r="AF1396" s="437"/>
      <c r="AG1396" s="440"/>
      <c r="AH1396" s="441"/>
    </row>
    <row r="1397" spans="1:34" ht="13.5" x14ac:dyDescent="0.15">
      <c r="A1397" s="97"/>
      <c r="B1397" s="87"/>
      <c r="C1397" s="87"/>
      <c r="D1397" s="87"/>
      <c r="E1397" s="87"/>
      <c r="F1397" s="87"/>
      <c r="G1397" s="87"/>
      <c r="H1397" s="87"/>
      <c r="I1397" s="87"/>
      <c r="J1397" s="87"/>
      <c r="K1397" s="87"/>
      <c r="L1397" s="87"/>
      <c r="M1397" s="87"/>
      <c r="N1397" s="87"/>
      <c r="O1397" s="87"/>
      <c r="P1397" s="87"/>
      <c r="Q1397" s="87"/>
      <c r="R1397" s="87"/>
      <c r="S1397" s="87"/>
      <c r="T1397" s="87"/>
      <c r="U1397" s="87"/>
      <c r="V1397" s="87"/>
      <c r="W1397" s="87"/>
      <c r="X1397" s="87"/>
      <c r="Y1397" s="87"/>
      <c r="Z1397" s="87"/>
      <c r="AA1397" s="87"/>
      <c r="AB1397" s="87"/>
      <c r="AC1397" s="87"/>
      <c r="AD1397" s="87"/>
      <c r="AE1397" s="87"/>
      <c r="AF1397" s="87"/>
      <c r="AG1397" s="139"/>
      <c r="AH1397" s="139"/>
    </row>
    <row r="1398" spans="1:34" ht="15" customHeight="1" x14ac:dyDescent="0.15">
      <c r="A1398" s="95" t="s">
        <v>641</v>
      </c>
      <c r="B1398" s="87"/>
      <c r="C1398" s="87"/>
      <c r="D1398" s="87"/>
      <c r="E1398" s="87"/>
      <c r="F1398" s="87"/>
      <c r="G1398" s="87"/>
      <c r="H1398" s="87"/>
      <c r="I1398" s="87"/>
      <c r="J1398" s="87"/>
      <c r="K1398" s="87"/>
      <c r="L1398" s="87"/>
      <c r="M1398" s="87"/>
      <c r="N1398" s="87"/>
      <c r="O1398" s="87"/>
      <c r="P1398" s="87"/>
      <c r="Q1398" s="87"/>
      <c r="R1398" s="87"/>
      <c r="S1398" s="87"/>
      <c r="T1398" s="87"/>
      <c r="U1398" s="87"/>
      <c r="V1398" s="87"/>
      <c r="W1398" s="87"/>
      <c r="X1398" s="87"/>
      <c r="Y1398" s="87"/>
      <c r="Z1398" s="87"/>
      <c r="AA1398" s="87"/>
      <c r="AB1398" s="87"/>
      <c r="AC1398" s="87"/>
      <c r="AD1398" s="87"/>
      <c r="AE1398" s="87"/>
      <c r="AF1398" s="87"/>
      <c r="AG1398" s="139"/>
      <c r="AH1398" s="139"/>
    </row>
    <row r="1399" spans="1:34" ht="15" customHeight="1" x14ac:dyDescent="0.15">
      <c r="A1399" s="442" t="s">
        <v>12</v>
      </c>
      <c r="B1399" s="493" t="s">
        <v>1023</v>
      </c>
      <c r="C1399" s="475"/>
      <c r="D1399" s="475"/>
      <c r="E1399" s="475"/>
      <c r="F1399" s="475"/>
      <c r="G1399" s="475"/>
      <c r="H1399" s="475"/>
      <c r="I1399" s="475"/>
      <c r="J1399" s="475"/>
      <c r="K1399" s="475"/>
      <c r="L1399" s="475"/>
      <c r="M1399" s="475"/>
      <c r="N1399" s="475"/>
      <c r="O1399" s="475"/>
      <c r="P1399" s="475"/>
      <c r="Q1399" s="475"/>
      <c r="R1399" s="475"/>
      <c r="S1399" s="475"/>
      <c r="T1399" s="475"/>
      <c r="U1399" s="475"/>
      <c r="V1399" s="475"/>
      <c r="W1399" s="475"/>
      <c r="X1399" s="475"/>
      <c r="Y1399" s="475"/>
      <c r="Z1399" s="475"/>
      <c r="AA1399" s="475"/>
      <c r="AB1399" s="475"/>
      <c r="AC1399" s="475"/>
      <c r="AD1399" s="475"/>
      <c r="AE1399" s="475"/>
      <c r="AF1399" s="476"/>
      <c r="AG1399" s="438"/>
      <c r="AH1399" s="439"/>
    </row>
    <row r="1400" spans="1:34" ht="15" customHeight="1" x14ac:dyDescent="0.15">
      <c r="A1400" s="444"/>
      <c r="B1400" s="494"/>
      <c r="C1400" s="436"/>
      <c r="D1400" s="436"/>
      <c r="E1400" s="436"/>
      <c r="F1400" s="436"/>
      <c r="G1400" s="436"/>
      <c r="H1400" s="436"/>
      <c r="I1400" s="436"/>
      <c r="J1400" s="436"/>
      <c r="K1400" s="436"/>
      <c r="L1400" s="436"/>
      <c r="M1400" s="436"/>
      <c r="N1400" s="436"/>
      <c r="O1400" s="436"/>
      <c r="P1400" s="436"/>
      <c r="Q1400" s="436"/>
      <c r="R1400" s="436"/>
      <c r="S1400" s="436"/>
      <c r="T1400" s="436"/>
      <c r="U1400" s="436"/>
      <c r="V1400" s="436"/>
      <c r="W1400" s="436"/>
      <c r="X1400" s="436"/>
      <c r="Y1400" s="436"/>
      <c r="Z1400" s="436"/>
      <c r="AA1400" s="436"/>
      <c r="AB1400" s="436"/>
      <c r="AC1400" s="436"/>
      <c r="AD1400" s="436"/>
      <c r="AE1400" s="436"/>
      <c r="AF1400" s="437"/>
      <c r="AG1400" s="440"/>
      <c r="AH1400" s="441"/>
    </row>
    <row r="1401" spans="1:34" ht="15" customHeight="1" x14ac:dyDescent="0.15">
      <c r="A1401" s="97"/>
      <c r="B1401" s="12"/>
      <c r="C1401" s="12"/>
      <c r="D1401" s="12"/>
      <c r="E1401" s="12"/>
      <c r="F1401" s="12"/>
      <c r="G1401" s="12"/>
      <c r="H1401" s="12"/>
      <c r="I1401" s="12"/>
      <c r="J1401" s="12"/>
      <c r="K1401" s="12"/>
      <c r="L1401" s="12"/>
      <c r="M1401" s="12"/>
      <c r="N1401" s="12"/>
      <c r="O1401" s="12"/>
      <c r="P1401" s="12"/>
      <c r="Q1401" s="12"/>
      <c r="R1401" s="12"/>
      <c r="S1401" s="12"/>
      <c r="T1401" s="12"/>
      <c r="U1401" s="12"/>
      <c r="V1401" s="12"/>
      <c r="W1401" s="12"/>
      <c r="X1401" s="12"/>
      <c r="Y1401" s="12"/>
      <c r="Z1401" s="12"/>
      <c r="AA1401" s="12"/>
      <c r="AB1401" s="12"/>
      <c r="AC1401" s="13"/>
      <c r="AD1401" s="13"/>
      <c r="AE1401" s="13"/>
      <c r="AF1401" s="13"/>
      <c r="AG1401" s="90"/>
      <c r="AH1401" s="90"/>
    </row>
    <row r="1402" spans="1:34" s="162" customFormat="1" ht="15" customHeight="1" x14ac:dyDescent="0.15">
      <c r="A1402" s="177" t="s">
        <v>642</v>
      </c>
      <c r="B1402" s="164"/>
      <c r="C1402" s="164"/>
      <c r="D1402" s="164"/>
      <c r="E1402" s="160"/>
      <c r="F1402" s="160"/>
      <c r="G1402" s="160"/>
      <c r="H1402" s="160"/>
      <c r="I1402" s="160"/>
      <c r="J1402" s="160"/>
      <c r="K1402" s="160"/>
      <c r="L1402" s="160"/>
      <c r="M1402" s="160"/>
      <c r="N1402" s="160"/>
      <c r="O1402" s="160"/>
      <c r="P1402" s="160"/>
      <c r="Q1402" s="160"/>
      <c r="R1402" s="160"/>
      <c r="S1402" s="160"/>
      <c r="T1402" s="160"/>
      <c r="U1402" s="160"/>
      <c r="V1402" s="160"/>
      <c r="W1402" s="160"/>
      <c r="X1402" s="160"/>
      <c r="Y1402" s="160"/>
      <c r="Z1402" s="160"/>
      <c r="AA1402" s="160"/>
      <c r="AB1402" s="160"/>
      <c r="AC1402" s="160"/>
      <c r="AD1402" s="160"/>
      <c r="AE1402" s="160"/>
      <c r="AF1402" s="160"/>
      <c r="AG1402" s="161"/>
      <c r="AH1402" s="161"/>
    </row>
    <row r="1403" spans="1:34" s="162" customFormat="1" ht="28.5" customHeight="1" x14ac:dyDescent="0.15">
      <c r="A1403" s="461" t="s">
        <v>12</v>
      </c>
      <c r="B1403" s="463" t="s">
        <v>470</v>
      </c>
      <c r="C1403" s="464"/>
      <c r="D1403" s="464"/>
      <c r="E1403" s="464"/>
      <c r="F1403" s="464"/>
      <c r="G1403" s="464"/>
      <c r="H1403" s="464"/>
      <c r="I1403" s="464"/>
      <c r="J1403" s="464"/>
      <c r="K1403" s="464"/>
      <c r="L1403" s="464"/>
      <c r="M1403" s="464"/>
      <c r="N1403" s="464"/>
      <c r="O1403" s="464"/>
      <c r="P1403" s="464"/>
      <c r="Q1403" s="464"/>
      <c r="R1403" s="464"/>
      <c r="S1403" s="464"/>
      <c r="T1403" s="464"/>
      <c r="U1403" s="464"/>
      <c r="V1403" s="464"/>
      <c r="W1403" s="464"/>
      <c r="X1403" s="464"/>
      <c r="Y1403" s="464"/>
      <c r="Z1403" s="464"/>
      <c r="AA1403" s="464"/>
      <c r="AB1403" s="464"/>
      <c r="AC1403" s="464"/>
      <c r="AD1403" s="464"/>
      <c r="AE1403" s="464"/>
      <c r="AF1403" s="465"/>
      <c r="AG1403" s="469"/>
      <c r="AH1403" s="470"/>
    </row>
    <row r="1404" spans="1:34" s="162" customFormat="1" ht="28.5" customHeight="1" x14ac:dyDescent="0.15">
      <c r="A1404" s="659"/>
      <c r="B1404" s="535"/>
      <c r="C1404" s="536"/>
      <c r="D1404" s="536"/>
      <c r="E1404" s="536"/>
      <c r="F1404" s="536"/>
      <c r="G1404" s="536"/>
      <c r="H1404" s="536"/>
      <c r="I1404" s="536"/>
      <c r="J1404" s="536"/>
      <c r="K1404" s="536"/>
      <c r="L1404" s="536"/>
      <c r="M1404" s="536"/>
      <c r="N1404" s="536"/>
      <c r="O1404" s="536"/>
      <c r="P1404" s="536"/>
      <c r="Q1404" s="536"/>
      <c r="R1404" s="536"/>
      <c r="S1404" s="536"/>
      <c r="T1404" s="536"/>
      <c r="U1404" s="536"/>
      <c r="V1404" s="536"/>
      <c r="W1404" s="536"/>
      <c r="X1404" s="536"/>
      <c r="Y1404" s="536"/>
      <c r="Z1404" s="536"/>
      <c r="AA1404" s="536"/>
      <c r="AB1404" s="536"/>
      <c r="AC1404" s="536"/>
      <c r="AD1404" s="536"/>
      <c r="AE1404" s="536"/>
      <c r="AF1404" s="537"/>
      <c r="AG1404" s="473"/>
      <c r="AH1404" s="474"/>
    </row>
    <row r="1405" spans="1:34" s="162" customFormat="1" ht="22.5" customHeight="1" x14ac:dyDescent="0.15">
      <c r="A1405" s="461" t="s">
        <v>13</v>
      </c>
      <c r="B1405" s="463" t="s">
        <v>471</v>
      </c>
      <c r="C1405" s="464"/>
      <c r="D1405" s="464"/>
      <c r="E1405" s="464"/>
      <c r="F1405" s="464"/>
      <c r="G1405" s="464"/>
      <c r="H1405" s="464"/>
      <c r="I1405" s="464"/>
      <c r="J1405" s="464"/>
      <c r="K1405" s="464"/>
      <c r="L1405" s="464"/>
      <c r="M1405" s="464"/>
      <c r="N1405" s="464"/>
      <c r="O1405" s="464"/>
      <c r="P1405" s="464"/>
      <c r="Q1405" s="464"/>
      <c r="R1405" s="464"/>
      <c r="S1405" s="464"/>
      <c r="T1405" s="464"/>
      <c r="U1405" s="464"/>
      <c r="V1405" s="464"/>
      <c r="W1405" s="464"/>
      <c r="X1405" s="464"/>
      <c r="Y1405" s="464"/>
      <c r="Z1405" s="464"/>
      <c r="AA1405" s="464"/>
      <c r="AB1405" s="464"/>
      <c r="AC1405" s="464"/>
      <c r="AD1405" s="464"/>
      <c r="AE1405" s="464"/>
      <c r="AF1405" s="465"/>
      <c r="AG1405" s="469"/>
      <c r="AH1405" s="470"/>
    </row>
    <row r="1406" spans="1:34" s="162" customFormat="1" ht="22.5" customHeight="1" x14ac:dyDescent="0.15">
      <c r="A1406" s="659"/>
      <c r="B1406" s="535"/>
      <c r="C1406" s="536"/>
      <c r="D1406" s="536"/>
      <c r="E1406" s="536"/>
      <c r="F1406" s="536"/>
      <c r="G1406" s="536"/>
      <c r="H1406" s="536"/>
      <c r="I1406" s="536"/>
      <c r="J1406" s="536"/>
      <c r="K1406" s="536"/>
      <c r="L1406" s="536"/>
      <c r="M1406" s="536"/>
      <c r="N1406" s="536"/>
      <c r="O1406" s="536"/>
      <c r="P1406" s="536"/>
      <c r="Q1406" s="536"/>
      <c r="R1406" s="536"/>
      <c r="S1406" s="536"/>
      <c r="T1406" s="536"/>
      <c r="U1406" s="536"/>
      <c r="V1406" s="536"/>
      <c r="W1406" s="536"/>
      <c r="X1406" s="536"/>
      <c r="Y1406" s="536"/>
      <c r="Z1406" s="536"/>
      <c r="AA1406" s="536"/>
      <c r="AB1406" s="536"/>
      <c r="AC1406" s="536"/>
      <c r="AD1406" s="536"/>
      <c r="AE1406" s="536"/>
      <c r="AF1406" s="537"/>
      <c r="AG1406" s="473"/>
      <c r="AH1406" s="474"/>
    </row>
    <row r="1407" spans="1:34" s="162" customFormat="1" ht="15" customHeight="1" x14ac:dyDescent="0.15">
      <c r="A1407" s="461" t="s">
        <v>14</v>
      </c>
      <c r="B1407" s="463" t="s">
        <v>472</v>
      </c>
      <c r="C1407" s="464"/>
      <c r="D1407" s="464"/>
      <c r="E1407" s="464"/>
      <c r="F1407" s="464"/>
      <c r="G1407" s="464"/>
      <c r="H1407" s="464"/>
      <c r="I1407" s="464"/>
      <c r="J1407" s="464"/>
      <c r="K1407" s="464"/>
      <c r="L1407" s="464"/>
      <c r="M1407" s="464"/>
      <c r="N1407" s="464"/>
      <c r="O1407" s="464"/>
      <c r="P1407" s="464"/>
      <c r="Q1407" s="464"/>
      <c r="R1407" s="464"/>
      <c r="S1407" s="464"/>
      <c r="T1407" s="464"/>
      <c r="U1407" s="464"/>
      <c r="V1407" s="464"/>
      <c r="W1407" s="464"/>
      <c r="X1407" s="464"/>
      <c r="Y1407" s="464"/>
      <c r="Z1407" s="464"/>
      <c r="AA1407" s="464"/>
      <c r="AB1407" s="464"/>
      <c r="AC1407" s="464"/>
      <c r="AD1407" s="464"/>
      <c r="AE1407" s="464"/>
      <c r="AF1407" s="465"/>
      <c r="AG1407" s="469"/>
      <c r="AH1407" s="470"/>
    </row>
    <row r="1408" spans="1:34" s="162" customFormat="1" ht="15" customHeight="1" x14ac:dyDescent="0.15">
      <c r="A1408" s="462"/>
      <c r="B1408" s="466"/>
      <c r="C1408" s="467"/>
      <c r="D1408" s="467"/>
      <c r="E1408" s="467"/>
      <c r="F1408" s="467"/>
      <c r="G1408" s="467"/>
      <c r="H1408" s="467"/>
      <c r="I1408" s="467"/>
      <c r="J1408" s="467"/>
      <c r="K1408" s="467"/>
      <c r="L1408" s="467"/>
      <c r="M1408" s="467"/>
      <c r="N1408" s="467"/>
      <c r="O1408" s="467"/>
      <c r="P1408" s="467"/>
      <c r="Q1408" s="467"/>
      <c r="R1408" s="467"/>
      <c r="S1408" s="467"/>
      <c r="T1408" s="467"/>
      <c r="U1408" s="467"/>
      <c r="V1408" s="467"/>
      <c r="W1408" s="467"/>
      <c r="X1408" s="467"/>
      <c r="Y1408" s="467"/>
      <c r="Z1408" s="467"/>
      <c r="AA1408" s="467"/>
      <c r="AB1408" s="467"/>
      <c r="AC1408" s="467"/>
      <c r="AD1408" s="467"/>
      <c r="AE1408" s="467"/>
      <c r="AF1408" s="468"/>
      <c r="AG1408" s="471"/>
      <c r="AH1408" s="472"/>
    </row>
    <row r="1409" spans="1:34" s="162" customFormat="1" ht="15" customHeight="1" x14ac:dyDescent="0.15">
      <c r="A1409" s="461" t="s">
        <v>15</v>
      </c>
      <c r="B1409" s="463" t="s">
        <v>473</v>
      </c>
      <c r="C1409" s="464"/>
      <c r="D1409" s="464"/>
      <c r="E1409" s="464"/>
      <c r="F1409" s="464"/>
      <c r="G1409" s="464"/>
      <c r="H1409" s="464"/>
      <c r="I1409" s="464"/>
      <c r="J1409" s="464"/>
      <c r="K1409" s="464"/>
      <c r="L1409" s="464"/>
      <c r="M1409" s="464"/>
      <c r="N1409" s="464"/>
      <c r="O1409" s="464"/>
      <c r="P1409" s="464"/>
      <c r="Q1409" s="464"/>
      <c r="R1409" s="464"/>
      <c r="S1409" s="464"/>
      <c r="T1409" s="464"/>
      <c r="U1409" s="464"/>
      <c r="V1409" s="464"/>
      <c r="W1409" s="464"/>
      <c r="X1409" s="464"/>
      <c r="Y1409" s="464"/>
      <c r="Z1409" s="464"/>
      <c r="AA1409" s="464"/>
      <c r="AB1409" s="464"/>
      <c r="AC1409" s="464"/>
      <c r="AD1409" s="464"/>
      <c r="AE1409" s="464"/>
      <c r="AF1409" s="465"/>
      <c r="AG1409" s="469"/>
      <c r="AH1409" s="470"/>
    </row>
    <row r="1410" spans="1:34" s="162" customFormat="1" ht="15" customHeight="1" x14ac:dyDescent="0.15">
      <c r="A1410" s="462"/>
      <c r="B1410" s="466"/>
      <c r="C1410" s="467"/>
      <c r="D1410" s="467"/>
      <c r="E1410" s="467"/>
      <c r="F1410" s="467"/>
      <c r="G1410" s="467"/>
      <c r="H1410" s="467"/>
      <c r="I1410" s="467"/>
      <c r="J1410" s="467"/>
      <c r="K1410" s="467"/>
      <c r="L1410" s="467"/>
      <c r="M1410" s="467"/>
      <c r="N1410" s="467"/>
      <c r="O1410" s="467"/>
      <c r="P1410" s="467"/>
      <c r="Q1410" s="467"/>
      <c r="R1410" s="467"/>
      <c r="S1410" s="467"/>
      <c r="T1410" s="467"/>
      <c r="U1410" s="467"/>
      <c r="V1410" s="467"/>
      <c r="W1410" s="467"/>
      <c r="X1410" s="467"/>
      <c r="Y1410" s="467"/>
      <c r="Z1410" s="467"/>
      <c r="AA1410" s="467"/>
      <c r="AB1410" s="467"/>
      <c r="AC1410" s="467"/>
      <c r="AD1410" s="467"/>
      <c r="AE1410" s="467"/>
      <c r="AF1410" s="468"/>
      <c r="AG1410" s="473"/>
      <c r="AH1410" s="474"/>
    </row>
    <row r="1411" spans="1:34" s="162" customFormat="1" ht="55.5" customHeight="1" x14ac:dyDescent="0.15">
      <c r="A1411" s="461" t="s">
        <v>155</v>
      </c>
      <c r="B1411" s="463" t="s">
        <v>476</v>
      </c>
      <c r="C1411" s="464"/>
      <c r="D1411" s="464"/>
      <c r="E1411" s="464"/>
      <c r="F1411" s="464"/>
      <c r="G1411" s="464"/>
      <c r="H1411" s="464"/>
      <c r="I1411" s="464"/>
      <c r="J1411" s="464"/>
      <c r="K1411" s="464"/>
      <c r="L1411" s="464"/>
      <c r="M1411" s="464"/>
      <c r="N1411" s="464"/>
      <c r="O1411" s="464"/>
      <c r="P1411" s="464"/>
      <c r="Q1411" s="464"/>
      <c r="R1411" s="464"/>
      <c r="S1411" s="464"/>
      <c r="T1411" s="464"/>
      <c r="U1411" s="464"/>
      <c r="V1411" s="464"/>
      <c r="W1411" s="464"/>
      <c r="X1411" s="464"/>
      <c r="Y1411" s="464"/>
      <c r="Z1411" s="464"/>
      <c r="AA1411" s="464"/>
      <c r="AB1411" s="464"/>
      <c r="AC1411" s="464"/>
      <c r="AD1411" s="464"/>
      <c r="AE1411" s="464"/>
      <c r="AF1411" s="465"/>
      <c r="AG1411" s="469"/>
      <c r="AH1411" s="470"/>
    </row>
    <row r="1412" spans="1:34" s="162" customFormat="1" ht="55.5" customHeight="1" x14ac:dyDescent="0.15">
      <c r="A1412" s="614"/>
      <c r="B1412" s="535"/>
      <c r="C1412" s="536"/>
      <c r="D1412" s="536"/>
      <c r="E1412" s="536"/>
      <c r="F1412" s="536"/>
      <c r="G1412" s="536"/>
      <c r="H1412" s="536"/>
      <c r="I1412" s="536"/>
      <c r="J1412" s="536"/>
      <c r="K1412" s="536"/>
      <c r="L1412" s="536"/>
      <c r="M1412" s="536"/>
      <c r="N1412" s="536"/>
      <c r="O1412" s="536"/>
      <c r="P1412" s="536"/>
      <c r="Q1412" s="536"/>
      <c r="R1412" s="536"/>
      <c r="S1412" s="536"/>
      <c r="T1412" s="536"/>
      <c r="U1412" s="536"/>
      <c r="V1412" s="536"/>
      <c r="W1412" s="536"/>
      <c r="X1412" s="536"/>
      <c r="Y1412" s="536"/>
      <c r="Z1412" s="536"/>
      <c r="AA1412" s="536"/>
      <c r="AB1412" s="536"/>
      <c r="AC1412" s="536"/>
      <c r="AD1412" s="536"/>
      <c r="AE1412" s="536"/>
      <c r="AF1412" s="537"/>
      <c r="AG1412" s="473"/>
      <c r="AH1412" s="474"/>
    </row>
    <row r="1413" spans="1:34" ht="36" customHeight="1" x14ac:dyDescent="0.15">
      <c r="A1413" s="442" t="s">
        <v>156</v>
      </c>
      <c r="B1413" s="493" t="s">
        <v>474</v>
      </c>
      <c r="C1413" s="475"/>
      <c r="D1413" s="475"/>
      <c r="E1413" s="475"/>
      <c r="F1413" s="475"/>
      <c r="G1413" s="475"/>
      <c r="H1413" s="475"/>
      <c r="I1413" s="475"/>
      <c r="J1413" s="475"/>
      <c r="K1413" s="475"/>
      <c r="L1413" s="475"/>
      <c r="M1413" s="475"/>
      <c r="N1413" s="475"/>
      <c r="O1413" s="475"/>
      <c r="P1413" s="475"/>
      <c r="Q1413" s="475"/>
      <c r="R1413" s="475"/>
      <c r="S1413" s="475"/>
      <c r="T1413" s="475"/>
      <c r="U1413" s="475"/>
      <c r="V1413" s="475"/>
      <c r="W1413" s="475"/>
      <c r="X1413" s="475"/>
      <c r="Y1413" s="475"/>
      <c r="Z1413" s="475"/>
      <c r="AA1413" s="475"/>
      <c r="AB1413" s="475"/>
      <c r="AC1413" s="475"/>
      <c r="AD1413" s="475"/>
      <c r="AE1413" s="475"/>
      <c r="AF1413" s="476"/>
      <c r="AG1413" s="524"/>
      <c r="AH1413" s="458"/>
    </row>
    <row r="1414" spans="1:34" ht="34.5" customHeight="1" x14ac:dyDescent="0.15">
      <c r="A1414" s="444"/>
      <c r="B1414" s="494"/>
      <c r="C1414" s="436"/>
      <c r="D1414" s="436"/>
      <c r="E1414" s="436"/>
      <c r="F1414" s="436"/>
      <c r="G1414" s="436"/>
      <c r="H1414" s="436"/>
      <c r="I1414" s="436"/>
      <c r="J1414" s="436"/>
      <c r="K1414" s="436"/>
      <c r="L1414" s="436"/>
      <c r="M1414" s="436"/>
      <c r="N1414" s="436"/>
      <c r="O1414" s="436"/>
      <c r="P1414" s="436"/>
      <c r="Q1414" s="436"/>
      <c r="R1414" s="436"/>
      <c r="S1414" s="436"/>
      <c r="T1414" s="436"/>
      <c r="U1414" s="436"/>
      <c r="V1414" s="436"/>
      <c r="W1414" s="436"/>
      <c r="X1414" s="436"/>
      <c r="Y1414" s="436"/>
      <c r="Z1414" s="436"/>
      <c r="AA1414" s="436"/>
      <c r="AB1414" s="436"/>
      <c r="AC1414" s="436"/>
      <c r="AD1414" s="436"/>
      <c r="AE1414" s="436"/>
      <c r="AF1414" s="437"/>
      <c r="AG1414" s="459"/>
      <c r="AH1414" s="460"/>
    </row>
    <row r="1415" spans="1:34" s="162" customFormat="1" ht="15" customHeight="1" x14ac:dyDescent="0.15">
      <c r="A1415" s="461" t="s">
        <v>157</v>
      </c>
      <c r="B1415" s="463" t="s">
        <v>475</v>
      </c>
      <c r="C1415" s="464"/>
      <c r="D1415" s="464"/>
      <c r="E1415" s="464"/>
      <c r="F1415" s="464"/>
      <c r="G1415" s="464"/>
      <c r="H1415" s="464"/>
      <c r="I1415" s="464"/>
      <c r="J1415" s="464"/>
      <c r="K1415" s="464"/>
      <c r="L1415" s="464"/>
      <c r="M1415" s="464"/>
      <c r="N1415" s="464"/>
      <c r="O1415" s="464"/>
      <c r="P1415" s="464"/>
      <c r="Q1415" s="464"/>
      <c r="R1415" s="464"/>
      <c r="S1415" s="464"/>
      <c r="T1415" s="464"/>
      <c r="U1415" s="464"/>
      <c r="V1415" s="464"/>
      <c r="W1415" s="464"/>
      <c r="X1415" s="464"/>
      <c r="Y1415" s="464"/>
      <c r="Z1415" s="464"/>
      <c r="AA1415" s="464"/>
      <c r="AB1415" s="464"/>
      <c r="AC1415" s="464"/>
      <c r="AD1415" s="464"/>
      <c r="AE1415" s="464"/>
      <c r="AF1415" s="465"/>
      <c r="AG1415" s="469"/>
      <c r="AH1415" s="470"/>
    </row>
    <row r="1416" spans="1:34" s="162" customFormat="1" ht="15" customHeight="1" x14ac:dyDescent="0.15">
      <c r="A1416" s="633"/>
      <c r="B1416" s="466"/>
      <c r="C1416" s="467"/>
      <c r="D1416" s="467"/>
      <c r="E1416" s="467"/>
      <c r="F1416" s="467"/>
      <c r="G1416" s="467"/>
      <c r="H1416" s="467"/>
      <c r="I1416" s="467"/>
      <c r="J1416" s="467"/>
      <c r="K1416" s="467"/>
      <c r="L1416" s="467"/>
      <c r="M1416" s="467"/>
      <c r="N1416" s="467"/>
      <c r="O1416" s="467"/>
      <c r="P1416" s="467"/>
      <c r="Q1416" s="467"/>
      <c r="R1416" s="467"/>
      <c r="S1416" s="467"/>
      <c r="T1416" s="467"/>
      <c r="U1416" s="467"/>
      <c r="V1416" s="467"/>
      <c r="W1416" s="467"/>
      <c r="X1416" s="467"/>
      <c r="Y1416" s="467"/>
      <c r="Z1416" s="467"/>
      <c r="AA1416" s="467"/>
      <c r="AB1416" s="467"/>
      <c r="AC1416" s="467"/>
      <c r="AD1416" s="467"/>
      <c r="AE1416" s="467"/>
      <c r="AF1416" s="468"/>
      <c r="AG1416" s="471"/>
      <c r="AH1416" s="472"/>
    </row>
    <row r="1417" spans="1:34" s="162" customFormat="1" ht="28.5" customHeight="1" x14ac:dyDescent="0.15">
      <c r="A1417" s="461" t="s">
        <v>192</v>
      </c>
      <c r="B1417" s="463" t="s">
        <v>479</v>
      </c>
      <c r="C1417" s="464"/>
      <c r="D1417" s="464"/>
      <c r="E1417" s="464"/>
      <c r="F1417" s="464"/>
      <c r="G1417" s="464"/>
      <c r="H1417" s="464"/>
      <c r="I1417" s="464"/>
      <c r="J1417" s="464"/>
      <c r="K1417" s="464"/>
      <c r="L1417" s="464"/>
      <c r="M1417" s="464"/>
      <c r="N1417" s="464"/>
      <c r="O1417" s="464"/>
      <c r="P1417" s="464"/>
      <c r="Q1417" s="464"/>
      <c r="R1417" s="464"/>
      <c r="S1417" s="464"/>
      <c r="T1417" s="464"/>
      <c r="U1417" s="464"/>
      <c r="V1417" s="464"/>
      <c r="W1417" s="464"/>
      <c r="X1417" s="464"/>
      <c r="Y1417" s="464"/>
      <c r="Z1417" s="464"/>
      <c r="AA1417" s="464"/>
      <c r="AB1417" s="464"/>
      <c r="AC1417" s="464"/>
      <c r="AD1417" s="464"/>
      <c r="AE1417" s="464"/>
      <c r="AF1417" s="465"/>
      <c r="AG1417" s="469"/>
      <c r="AH1417" s="470"/>
    </row>
    <row r="1418" spans="1:34" s="162" customFormat="1" ht="28.5" customHeight="1" x14ac:dyDescent="0.15">
      <c r="A1418" s="614"/>
      <c r="B1418" s="535"/>
      <c r="C1418" s="536"/>
      <c r="D1418" s="536"/>
      <c r="E1418" s="536"/>
      <c r="F1418" s="536"/>
      <c r="G1418" s="536"/>
      <c r="H1418" s="536"/>
      <c r="I1418" s="536"/>
      <c r="J1418" s="536"/>
      <c r="K1418" s="536"/>
      <c r="L1418" s="536"/>
      <c r="M1418" s="536"/>
      <c r="N1418" s="536"/>
      <c r="O1418" s="536"/>
      <c r="P1418" s="536"/>
      <c r="Q1418" s="536"/>
      <c r="R1418" s="536"/>
      <c r="S1418" s="536"/>
      <c r="T1418" s="536"/>
      <c r="U1418" s="536"/>
      <c r="V1418" s="536"/>
      <c r="W1418" s="536"/>
      <c r="X1418" s="536"/>
      <c r="Y1418" s="536"/>
      <c r="Z1418" s="536"/>
      <c r="AA1418" s="536"/>
      <c r="AB1418" s="536"/>
      <c r="AC1418" s="536"/>
      <c r="AD1418" s="536"/>
      <c r="AE1418" s="536"/>
      <c r="AF1418" s="537"/>
      <c r="AG1418" s="473"/>
      <c r="AH1418" s="474"/>
    </row>
    <row r="1419" spans="1:34" s="162" customFormat="1" ht="13.5" x14ac:dyDescent="0.15">
      <c r="A1419" s="186"/>
      <c r="B1419" s="185"/>
      <c r="C1419" s="185"/>
      <c r="D1419" s="185"/>
      <c r="E1419" s="185"/>
      <c r="F1419" s="185"/>
      <c r="G1419" s="185"/>
      <c r="H1419" s="185"/>
      <c r="I1419" s="185"/>
      <c r="J1419" s="185"/>
      <c r="K1419" s="185"/>
      <c r="L1419" s="185"/>
      <c r="M1419" s="185"/>
      <c r="N1419" s="185"/>
      <c r="O1419" s="185"/>
      <c r="P1419" s="185"/>
      <c r="Q1419" s="185"/>
      <c r="R1419" s="185"/>
      <c r="S1419" s="185"/>
      <c r="T1419" s="185"/>
      <c r="U1419" s="185"/>
      <c r="V1419" s="185"/>
      <c r="W1419" s="185"/>
      <c r="X1419" s="185"/>
      <c r="Y1419" s="185"/>
      <c r="Z1419" s="185"/>
      <c r="AA1419" s="185"/>
      <c r="AB1419" s="185"/>
      <c r="AC1419" s="185"/>
      <c r="AD1419" s="185"/>
      <c r="AE1419" s="185"/>
      <c r="AF1419" s="185"/>
      <c r="AG1419" s="161"/>
      <c r="AH1419" s="161"/>
    </row>
    <row r="1420" spans="1:34" s="162" customFormat="1" ht="15" customHeight="1" x14ac:dyDescent="0.15">
      <c r="A1420" s="177" t="s">
        <v>643</v>
      </c>
      <c r="B1420" s="185"/>
      <c r="C1420" s="185"/>
      <c r="D1420" s="185"/>
      <c r="E1420" s="185"/>
      <c r="F1420" s="185"/>
      <c r="G1420" s="185"/>
      <c r="H1420" s="185"/>
      <c r="I1420" s="185"/>
      <c r="J1420" s="185"/>
      <c r="K1420" s="185"/>
      <c r="L1420" s="185"/>
      <c r="M1420" s="185"/>
      <c r="N1420" s="185"/>
      <c r="O1420" s="185"/>
      <c r="P1420" s="185"/>
      <c r="Q1420" s="185"/>
      <c r="R1420" s="185"/>
      <c r="S1420" s="185"/>
      <c r="T1420" s="185"/>
      <c r="U1420" s="185"/>
      <c r="V1420" s="185"/>
      <c r="W1420" s="185"/>
      <c r="X1420" s="185"/>
      <c r="Y1420" s="185"/>
      <c r="Z1420" s="185"/>
      <c r="AA1420" s="185"/>
      <c r="AB1420" s="185"/>
      <c r="AC1420" s="185"/>
      <c r="AD1420" s="185"/>
      <c r="AE1420" s="185"/>
      <c r="AF1420" s="185"/>
      <c r="AG1420" s="161"/>
      <c r="AH1420" s="161"/>
    </row>
    <row r="1421" spans="1:34" s="162" customFormat="1" ht="14.25" customHeight="1" x14ac:dyDescent="0.15">
      <c r="A1421" s="461" t="s">
        <v>216</v>
      </c>
      <c r="B1421" s="463" t="s">
        <v>477</v>
      </c>
      <c r="C1421" s="464"/>
      <c r="D1421" s="464"/>
      <c r="E1421" s="464"/>
      <c r="F1421" s="464"/>
      <c r="G1421" s="464"/>
      <c r="H1421" s="464"/>
      <c r="I1421" s="464"/>
      <c r="J1421" s="464"/>
      <c r="K1421" s="464"/>
      <c r="L1421" s="464"/>
      <c r="M1421" s="464"/>
      <c r="N1421" s="464"/>
      <c r="O1421" s="464"/>
      <c r="P1421" s="464"/>
      <c r="Q1421" s="464"/>
      <c r="R1421" s="464"/>
      <c r="S1421" s="464"/>
      <c r="T1421" s="464"/>
      <c r="U1421" s="464"/>
      <c r="V1421" s="464"/>
      <c r="W1421" s="464"/>
      <c r="X1421" s="464"/>
      <c r="Y1421" s="464"/>
      <c r="Z1421" s="464"/>
      <c r="AA1421" s="464"/>
      <c r="AB1421" s="464"/>
      <c r="AC1421" s="464"/>
      <c r="AD1421" s="464"/>
      <c r="AE1421" s="464"/>
      <c r="AF1421" s="465"/>
      <c r="AG1421" s="469"/>
      <c r="AH1421" s="470"/>
    </row>
    <row r="1422" spans="1:34" s="162" customFormat="1" ht="15" customHeight="1" x14ac:dyDescent="0.15">
      <c r="A1422" s="614"/>
      <c r="B1422" s="535"/>
      <c r="C1422" s="536"/>
      <c r="D1422" s="536"/>
      <c r="E1422" s="536"/>
      <c r="F1422" s="536"/>
      <c r="G1422" s="536"/>
      <c r="H1422" s="536"/>
      <c r="I1422" s="536"/>
      <c r="J1422" s="536"/>
      <c r="K1422" s="536"/>
      <c r="L1422" s="536"/>
      <c r="M1422" s="536"/>
      <c r="N1422" s="536"/>
      <c r="O1422" s="536"/>
      <c r="P1422" s="536"/>
      <c r="Q1422" s="536"/>
      <c r="R1422" s="536"/>
      <c r="S1422" s="536"/>
      <c r="T1422" s="536"/>
      <c r="U1422" s="536"/>
      <c r="V1422" s="536"/>
      <c r="W1422" s="536"/>
      <c r="X1422" s="536"/>
      <c r="Y1422" s="536"/>
      <c r="Z1422" s="536"/>
      <c r="AA1422" s="536"/>
      <c r="AB1422" s="536"/>
      <c r="AC1422" s="536"/>
      <c r="AD1422" s="536"/>
      <c r="AE1422" s="536"/>
      <c r="AF1422" s="537"/>
      <c r="AG1422" s="473"/>
      <c r="AH1422" s="474"/>
    </row>
    <row r="1423" spans="1:34" s="162" customFormat="1" ht="15" customHeight="1" x14ac:dyDescent="0.15">
      <c r="A1423" s="461" t="s">
        <v>217</v>
      </c>
      <c r="B1423" s="463" t="s">
        <v>480</v>
      </c>
      <c r="C1423" s="464"/>
      <c r="D1423" s="464"/>
      <c r="E1423" s="464"/>
      <c r="F1423" s="464"/>
      <c r="G1423" s="464"/>
      <c r="H1423" s="464"/>
      <c r="I1423" s="464"/>
      <c r="J1423" s="464"/>
      <c r="K1423" s="464"/>
      <c r="L1423" s="464"/>
      <c r="M1423" s="464"/>
      <c r="N1423" s="464"/>
      <c r="O1423" s="464"/>
      <c r="P1423" s="464"/>
      <c r="Q1423" s="464"/>
      <c r="R1423" s="464"/>
      <c r="S1423" s="464"/>
      <c r="T1423" s="464"/>
      <c r="U1423" s="464"/>
      <c r="V1423" s="464"/>
      <c r="W1423" s="464"/>
      <c r="X1423" s="464"/>
      <c r="Y1423" s="464"/>
      <c r="Z1423" s="464"/>
      <c r="AA1423" s="464"/>
      <c r="AB1423" s="464"/>
      <c r="AC1423" s="464"/>
      <c r="AD1423" s="464"/>
      <c r="AE1423" s="464"/>
      <c r="AF1423" s="465"/>
      <c r="AG1423" s="469"/>
      <c r="AH1423" s="470"/>
    </row>
    <row r="1424" spans="1:34" s="162" customFormat="1" ht="15" customHeight="1" x14ac:dyDescent="0.15">
      <c r="A1424" s="614"/>
      <c r="B1424" s="535"/>
      <c r="C1424" s="536"/>
      <c r="D1424" s="536"/>
      <c r="E1424" s="536"/>
      <c r="F1424" s="536"/>
      <c r="G1424" s="536"/>
      <c r="H1424" s="536"/>
      <c r="I1424" s="536"/>
      <c r="J1424" s="536"/>
      <c r="K1424" s="536"/>
      <c r="L1424" s="536"/>
      <c r="M1424" s="536"/>
      <c r="N1424" s="536"/>
      <c r="O1424" s="536"/>
      <c r="P1424" s="536"/>
      <c r="Q1424" s="536"/>
      <c r="R1424" s="536"/>
      <c r="S1424" s="536"/>
      <c r="T1424" s="536"/>
      <c r="U1424" s="536"/>
      <c r="V1424" s="536"/>
      <c r="W1424" s="536"/>
      <c r="X1424" s="536"/>
      <c r="Y1424" s="536"/>
      <c r="Z1424" s="536"/>
      <c r="AA1424" s="536"/>
      <c r="AB1424" s="536"/>
      <c r="AC1424" s="536"/>
      <c r="AD1424" s="536"/>
      <c r="AE1424" s="536"/>
      <c r="AF1424" s="537"/>
      <c r="AG1424" s="473"/>
      <c r="AH1424" s="474"/>
    </row>
    <row r="1425" spans="1:34" s="162" customFormat="1" ht="13.5" x14ac:dyDescent="0.15">
      <c r="A1425" s="186"/>
      <c r="B1425" s="185"/>
      <c r="C1425" s="185"/>
      <c r="D1425" s="185"/>
      <c r="E1425" s="185"/>
      <c r="F1425" s="185"/>
      <c r="G1425" s="185"/>
      <c r="H1425" s="185"/>
      <c r="I1425" s="185"/>
      <c r="J1425" s="185"/>
      <c r="K1425" s="185"/>
      <c r="L1425" s="185"/>
      <c r="M1425" s="185"/>
      <c r="N1425" s="185"/>
      <c r="O1425" s="185"/>
      <c r="P1425" s="185"/>
      <c r="Q1425" s="185"/>
      <c r="R1425" s="185"/>
      <c r="S1425" s="185"/>
      <c r="T1425" s="185"/>
      <c r="U1425" s="185"/>
      <c r="V1425" s="185"/>
      <c r="W1425" s="185"/>
      <c r="X1425" s="185"/>
      <c r="Y1425" s="185"/>
      <c r="Z1425" s="185"/>
      <c r="AA1425" s="185"/>
      <c r="AB1425" s="185"/>
      <c r="AC1425" s="185"/>
      <c r="AD1425" s="185"/>
      <c r="AE1425" s="185"/>
      <c r="AF1425" s="185"/>
      <c r="AG1425" s="161"/>
      <c r="AH1425" s="161"/>
    </row>
    <row r="1426" spans="1:34" s="162" customFormat="1" ht="15" customHeight="1" x14ac:dyDescent="0.15">
      <c r="A1426" s="177" t="s">
        <v>644</v>
      </c>
      <c r="B1426" s="185"/>
      <c r="C1426" s="185"/>
      <c r="D1426" s="185"/>
      <c r="E1426" s="185"/>
      <c r="F1426" s="185"/>
      <c r="G1426" s="185"/>
      <c r="H1426" s="185"/>
      <c r="I1426" s="185"/>
      <c r="J1426" s="185"/>
      <c r="K1426" s="185"/>
      <c r="L1426" s="185"/>
      <c r="M1426" s="185"/>
      <c r="N1426" s="185"/>
      <c r="O1426" s="185"/>
      <c r="P1426" s="185"/>
      <c r="Q1426" s="185"/>
      <c r="R1426" s="185"/>
      <c r="S1426" s="185"/>
      <c r="T1426" s="185"/>
      <c r="U1426" s="185"/>
      <c r="V1426" s="185"/>
      <c r="W1426" s="185"/>
      <c r="X1426" s="185"/>
      <c r="Y1426" s="185"/>
      <c r="Z1426" s="185"/>
      <c r="AA1426" s="185"/>
      <c r="AB1426" s="185"/>
      <c r="AC1426" s="185"/>
      <c r="AD1426" s="185"/>
      <c r="AE1426" s="185"/>
      <c r="AF1426" s="185"/>
      <c r="AG1426" s="161"/>
      <c r="AH1426" s="161"/>
    </row>
    <row r="1427" spans="1:34" s="162" customFormat="1" ht="15" customHeight="1" x14ac:dyDescent="0.15">
      <c r="A1427" s="461" t="s">
        <v>216</v>
      </c>
      <c r="B1427" s="463" t="s">
        <v>478</v>
      </c>
      <c r="C1427" s="464"/>
      <c r="D1427" s="464"/>
      <c r="E1427" s="464"/>
      <c r="F1427" s="464"/>
      <c r="G1427" s="464"/>
      <c r="H1427" s="464"/>
      <c r="I1427" s="464"/>
      <c r="J1427" s="464"/>
      <c r="K1427" s="464"/>
      <c r="L1427" s="464"/>
      <c r="M1427" s="464"/>
      <c r="N1427" s="464"/>
      <c r="O1427" s="464"/>
      <c r="P1427" s="464"/>
      <c r="Q1427" s="464"/>
      <c r="R1427" s="464"/>
      <c r="S1427" s="464"/>
      <c r="T1427" s="464"/>
      <c r="U1427" s="464"/>
      <c r="V1427" s="464"/>
      <c r="W1427" s="464"/>
      <c r="X1427" s="464"/>
      <c r="Y1427" s="464"/>
      <c r="Z1427" s="464"/>
      <c r="AA1427" s="464"/>
      <c r="AB1427" s="464"/>
      <c r="AC1427" s="464"/>
      <c r="AD1427" s="464"/>
      <c r="AE1427" s="464"/>
      <c r="AF1427" s="465"/>
      <c r="AG1427" s="469"/>
      <c r="AH1427" s="470"/>
    </row>
    <row r="1428" spans="1:34" s="162" customFormat="1" ht="15" customHeight="1" x14ac:dyDescent="0.15">
      <c r="A1428" s="614"/>
      <c r="B1428" s="535"/>
      <c r="C1428" s="536"/>
      <c r="D1428" s="536"/>
      <c r="E1428" s="536"/>
      <c r="F1428" s="536"/>
      <c r="G1428" s="536"/>
      <c r="H1428" s="536"/>
      <c r="I1428" s="536"/>
      <c r="J1428" s="536"/>
      <c r="K1428" s="536"/>
      <c r="L1428" s="536"/>
      <c r="M1428" s="536"/>
      <c r="N1428" s="536"/>
      <c r="O1428" s="536"/>
      <c r="P1428" s="536"/>
      <c r="Q1428" s="536"/>
      <c r="R1428" s="536"/>
      <c r="S1428" s="536"/>
      <c r="T1428" s="536"/>
      <c r="U1428" s="536"/>
      <c r="V1428" s="536"/>
      <c r="W1428" s="536"/>
      <c r="X1428" s="536"/>
      <c r="Y1428" s="536"/>
      <c r="Z1428" s="536"/>
      <c r="AA1428" s="536"/>
      <c r="AB1428" s="536"/>
      <c r="AC1428" s="536"/>
      <c r="AD1428" s="536"/>
      <c r="AE1428" s="536"/>
      <c r="AF1428" s="537"/>
      <c r="AG1428" s="473"/>
      <c r="AH1428" s="474"/>
    </row>
    <row r="1429" spans="1:34" s="162" customFormat="1" ht="22.5" customHeight="1" x14ac:dyDescent="0.15">
      <c r="A1429" s="461" t="s">
        <v>217</v>
      </c>
      <c r="B1429" s="463" t="s">
        <v>481</v>
      </c>
      <c r="C1429" s="464"/>
      <c r="D1429" s="464"/>
      <c r="E1429" s="464"/>
      <c r="F1429" s="464"/>
      <c r="G1429" s="464"/>
      <c r="H1429" s="464"/>
      <c r="I1429" s="464"/>
      <c r="J1429" s="464"/>
      <c r="K1429" s="464"/>
      <c r="L1429" s="464"/>
      <c r="M1429" s="464"/>
      <c r="N1429" s="464"/>
      <c r="O1429" s="464"/>
      <c r="P1429" s="464"/>
      <c r="Q1429" s="464"/>
      <c r="R1429" s="464"/>
      <c r="S1429" s="464"/>
      <c r="T1429" s="464"/>
      <c r="U1429" s="464"/>
      <c r="V1429" s="464"/>
      <c r="W1429" s="464"/>
      <c r="X1429" s="464"/>
      <c r="Y1429" s="464"/>
      <c r="Z1429" s="464"/>
      <c r="AA1429" s="464"/>
      <c r="AB1429" s="464"/>
      <c r="AC1429" s="464"/>
      <c r="AD1429" s="464"/>
      <c r="AE1429" s="464"/>
      <c r="AF1429" s="465"/>
      <c r="AG1429" s="469"/>
      <c r="AH1429" s="470"/>
    </row>
    <row r="1430" spans="1:34" s="162" customFormat="1" ht="22.5" customHeight="1" x14ac:dyDescent="0.15">
      <c r="A1430" s="614"/>
      <c r="B1430" s="535"/>
      <c r="C1430" s="536"/>
      <c r="D1430" s="536"/>
      <c r="E1430" s="536"/>
      <c r="F1430" s="536"/>
      <c r="G1430" s="536"/>
      <c r="H1430" s="536"/>
      <c r="I1430" s="536"/>
      <c r="J1430" s="536"/>
      <c r="K1430" s="536"/>
      <c r="L1430" s="536"/>
      <c r="M1430" s="536"/>
      <c r="N1430" s="536"/>
      <c r="O1430" s="536"/>
      <c r="P1430" s="536"/>
      <c r="Q1430" s="536"/>
      <c r="R1430" s="536"/>
      <c r="S1430" s="536"/>
      <c r="T1430" s="536"/>
      <c r="U1430" s="536"/>
      <c r="V1430" s="536"/>
      <c r="W1430" s="536"/>
      <c r="X1430" s="536"/>
      <c r="Y1430" s="536"/>
      <c r="Z1430" s="536"/>
      <c r="AA1430" s="536"/>
      <c r="AB1430" s="536"/>
      <c r="AC1430" s="536"/>
      <c r="AD1430" s="536"/>
      <c r="AE1430" s="536"/>
      <c r="AF1430" s="537"/>
      <c r="AG1430" s="473"/>
      <c r="AH1430" s="474"/>
    </row>
    <row r="1431" spans="1:34" s="162" customFormat="1" ht="13.5" x14ac:dyDescent="0.15">
      <c r="A1431" s="186"/>
      <c r="B1431" s="185"/>
      <c r="C1431" s="185"/>
      <c r="D1431" s="185"/>
      <c r="E1431" s="185"/>
      <c r="F1431" s="185"/>
      <c r="G1431" s="185"/>
      <c r="H1431" s="185"/>
      <c r="I1431" s="185"/>
      <c r="J1431" s="185"/>
      <c r="K1431" s="185"/>
      <c r="L1431" s="185"/>
      <c r="M1431" s="185"/>
      <c r="N1431" s="185"/>
      <c r="O1431" s="185"/>
      <c r="P1431" s="185"/>
      <c r="Q1431" s="185"/>
      <c r="R1431" s="185"/>
      <c r="S1431" s="185"/>
      <c r="T1431" s="185"/>
      <c r="U1431" s="185"/>
      <c r="V1431" s="185"/>
      <c r="W1431" s="185"/>
      <c r="X1431" s="185"/>
      <c r="Y1431" s="185"/>
      <c r="Z1431" s="185"/>
      <c r="AA1431" s="185"/>
      <c r="AB1431" s="185"/>
      <c r="AC1431" s="185"/>
      <c r="AD1431" s="185"/>
      <c r="AE1431" s="185"/>
      <c r="AF1431" s="185"/>
      <c r="AG1431" s="161"/>
      <c r="AH1431" s="161"/>
    </row>
    <row r="1432" spans="1:34" s="162" customFormat="1" ht="15" customHeight="1" x14ac:dyDescent="0.15">
      <c r="A1432" s="177" t="s">
        <v>1145</v>
      </c>
      <c r="B1432" s="185"/>
      <c r="C1432" s="185"/>
      <c r="D1432" s="185"/>
      <c r="E1432" s="185"/>
      <c r="F1432" s="185"/>
      <c r="G1432" s="185"/>
      <c r="H1432" s="185"/>
      <c r="I1432" s="185"/>
      <c r="J1432" s="185"/>
      <c r="K1432" s="185"/>
      <c r="L1432" s="185"/>
      <c r="M1432" s="185"/>
      <c r="N1432" s="185"/>
      <c r="O1432" s="185"/>
      <c r="P1432" s="185"/>
      <c r="Q1432" s="185"/>
      <c r="R1432" s="185"/>
      <c r="S1432" s="185"/>
      <c r="T1432" s="185"/>
      <c r="U1432" s="185"/>
      <c r="V1432" s="185"/>
      <c r="W1432" s="185"/>
      <c r="X1432" s="185"/>
      <c r="Y1432" s="185"/>
      <c r="Z1432" s="185"/>
      <c r="AA1432" s="185"/>
      <c r="AB1432" s="185"/>
      <c r="AC1432" s="185"/>
      <c r="AD1432" s="185"/>
      <c r="AE1432" s="185"/>
      <c r="AF1432" s="185"/>
      <c r="AG1432" s="161"/>
      <c r="AH1432" s="161"/>
    </row>
    <row r="1433" spans="1:34" s="162" customFormat="1" ht="15" customHeight="1" x14ac:dyDescent="0.15">
      <c r="A1433" s="461" t="s">
        <v>216</v>
      </c>
      <c r="B1433" s="463" t="s">
        <v>645</v>
      </c>
      <c r="C1433" s="464"/>
      <c r="D1433" s="464"/>
      <c r="E1433" s="464"/>
      <c r="F1433" s="464"/>
      <c r="G1433" s="464"/>
      <c r="H1433" s="464"/>
      <c r="I1433" s="464"/>
      <c r="J1433" s="464"/>
      <c r="K1433" s="464"/>
      <c r="L1433" s="464"/>
      <c r="M1433" s="464"/>
      <c r="N1433" s="464"/>
      <c r="O1433" s="464"/>
      <c r="P1433" s="464"/>
      <c r="Q1433" s="464"/>
      <c r="R1433" s="464"/>
      <c r="S1433" s="464"/>
      <c r="T1433" s="464"/>
      <c r="U1433" s="464"/>
      <c r="V1433" s="464"/>
      <c r="W1433" s="464"/>
      <c r="X1433" s="464"/>
      <c r="Y1433" s="464"/>
      <c r="Z1433" s="464"/>
      <c r="AA1433" s="464"/>
      <c r="AB1433" s="464"/>
      <c r="AC1433" s="464"/>
      <c r="AD1433" s="464"/>
      <c r="AE1433" s="464"/>
      <c r="AF1433" s="465"/>
      <c r="AG1433" s="469"/>
      <c r="AH1433" s="470"/>
    </row>
    <row r="1434" spans="1:34" s="162" customFormat="1" ht="15" customHeight="1" x14ac:dyDescent="0.15">
      <c r="A1434" s="614"/>
      <c r="B1434" s="535"/>
      <c r="C1434" s="536"/>
      <c r="D1434" s="536"/>
      <c r="E1434" s="536"/>
      <c r="F1434" s="536"/>
      <c r="G1434" s="536"/>
      <c r="H1434" s="536"/>
      <c r="I1434" s="536"/>
      <c r="J1434" s="536"/>
      <c r="K1434" s="536"/>
      <c r="L1434" s="536"/>
      <c r="M1434" s="536"/>
      <c r="N1434" s="536"/>
      <c r="O1434" s="536"/>
      <c r="P1434" s="536"/>
      <c r="Q1434" s="536"/>
      <c r="R1434" s="536"/>
      <c r="S1434" s="536"/>
      <c r="T1434" s="536"/>
      <c r="U1434" s="536"/>
      <c r="V1434" s="536"/>
      <c r="W1434" s="536"/>
      <c r="X1434" s="536"/>
      <c r="Y1434" s="536"/>
      <c r="Z1434" s="536"/>
      <c r="AA1434" s="536"/>
      <c r="AB1434" s="536"/>
      <c r="AC1434" s="536"/>
      <c r="AD1434" s="536"/>
      <c r="AE1434" s="536"/>
      <c r="AF1434" s="537"/>
      <c r="AG1434" s="473"/>
      <c r="AH1434" s="474"/>
    </row>
    <row r="1435" spans="1:34" s="162" customFormat="1" ht="22.5" customHeight="1" x14ac:dyDescent="0.15">
      <c r="A1435" s="461" t="s">
        <v>217</v>
      </c>
      <c r="B1435" s="463" t="s">
        <v>646</v>
      </c>
      <c r="C1435" s="464"/>
      <c r="D1435" s="464"/>
      <c r="E1435" s="464"/>
      <c r="F1435" s="464"/>
      <c r="G1435" s="464"/>
      <c r="H1435" s="464"/>
      <c r="I1435" s="464"/>
      <c r="J1435" s="464"/>
      <c r="K1435" s="464"/>
      <c r="L1435" s="464"/>
      <c r="M1435" s="464"/>
      <c r="N1435" s="464"/>
      <c r="O1435" s="464"/>
      <c r="P1435" s="464"/>
      <c r="Q1435" s="464"/>
      <c r="R1435" s="464"/>
      <c r="S1435" s="464"/>
      <c r="T1435" s="464"/>
      <c r="U1435" s="464"/>
      <c r="V1435" s="464"/>
      <c r="W1435" s="464"/>
      <c r="X1435" s="464"/>
      <c r="Y1435" s="464"/>
      <c r="Z1435" s="464"/>
      <c r="AA1435" s="464"/>
      <c r="AB1435" s="464"/>
      <c r="AC1435" s="464"/>
      <c r="AD1435" s="464"/>
      <c r="AE1435" s="464"/>
      <c r="AF1435" s="465"/>
      <c r="AG1435" s="469"/>
      <c r="AH1435" s="470"/>
    </row>
    <row r="1436" spans="1:34" s="162" customFormat="1" ht="22.5" customHeight="1" x14ac:dyDescent="0.15">
      <c r="A1436" s="614"/>
      <c r="B1436" s="535"/>
      <c r="C1436" s="536"/>
      <c r="D1436" s="536"/>
      <c r="E1436" s="536"/>
      <c r="F1436" s="536"/>
      <c r="G1436" s="536"/>
      <c r="H1436" s="536"/>
      <c r="I1436" s="536"/>
      <c r="J1436" s="536"/>
      <c r="K1436" s="536"/>
      <c r="L1436" s="536"/>
      <c r="M1436" s="536"/>
      <c r="N1436" s="536"/>
      <c r="O1436" s="536"/>
      <c r="P1436" s="536"/>
      <c r="Q1436" s="536"/>
      <c r="R1436" s="536"/>
      <c r="S1436" s="536"/>
      <c r="T1436" s="536"/>
      <c r="U1436" s="536"/>
      <c r="V1436" s="536"/>
      <c r="W1436" s="536"/>
      <c r="X1436" s="536"/>
      <c r="Y1436" s="536"/>
      <c r="Z1436" s="536"/>
      <c r="AA1436" s="536"/>
      <c r="AB1436" s="536"/>
      <c r="AC1436" s="536"/>
      <c r="AD1436" s="536"/>
      <c r="AE1436" s="536"/>
      <c r="AF1436" s="537"/>
      <c r="AG1436" s="473"/>
      <c r="AH1436" s="474"/>
    </row>
    <row r="1437" spans="1:34" s="162" customFormat="1" ht="15" customHeight="1" x14ac:dyDescent="0.15">
      <c r="A1437" s="461" t="s">
        <v>218</v>
      </c>
      <c r="B1437" s="463" t="s">
        <v>482</v>
      </c>
      <c r="C1437" s="464"/>
      <c r="D1437" s="464"/>
      <c r="E1437" s="464"/>
      <c r="F1437" s="464"/>
      <c r="G1437" s="464"/>
      <c r="H1437" s="464"/>
      <c r="I1437" s="464"/>
      <c r="J1437" s="464"/>
      <c r="K1437" s="464"/>
      <c r="L1437" s="464"/>
      <c r="M1437" s="464"/>
      <c r="N1437" s="464"/>
      <c r="O1437" s="464"/>
      <c r="P1437" s="464"/>
      <c r="Q1437" s="464"/>
      <c r="R1437" s="464"/>
      <c r="S1437" s="464"/>
      <c r="T1437" s="464"/>
      <c r="U1437" s="464"/>
      <c r="V1437" s="464"/>
      <c r="W1437" s="464"/>
      <c r="X1437" s="464"/>
      <c r="Y1437" s="464"/>
      <c r="Z1437" s="464"/>
      <c r="AA1437" s="464"/>
      <c r="AB1437" s="464"/>
      <c r="AC1437" s="464"/>
      <c r="AD1437" s="464"/>
      <c r="AE1437" s="464"/>
      <c r="AF1437" s="465"/>
      <c r="AG1437" s="469"/>
      <c r="AH1437" s="470"/>
    </row>
    <row r="1438" spans="1:34" s="162" customFormat="1" ht="15" customHeight="1" x14ac:dyDescent="0.15">
      <c r="A1438" s="614"/>
      <c r="B1438" s="535"/>
      <c r="C1438" s="536"/>
      <c r="D1438" s="536"/>
      <c r="E1438" s="536"/>
      <c r="F1438" s="536"/>
      <c r="G1438" s="536"/>
      <c r="H1438" s="536"/>
      <c r="I1438" s="536"/>
      <c r="J1438" s="536"/>
      <c r="K1438" s="536"/>
      <c r="L1438" s="536"/>
      <c r="M1438" s="536"/>
      <c r="N1438" s="536"/>
      <c r="O1438" s="536"/>
      <c r="P1438" s="536"/>
      <c r="Q1438" s="536"/>
      <c r="R1438" s="536"/>
      <c r="S1438" s="536"/>
      <c r="T1438" s="536"/>
      <c r="U1438" s="536"/>
      <c r="V1438" s="536"/>
      <c r="W1438" s="536"/>
      <c r="X1438" s="536"/>
      <c r="Y1438" s="536"/>
      <c r="Z1438" s="536"/>
      <c r="AA1438" s="536"/>
      <c r="AB1438" s="536"/>
      <c r="AC1438" s="536"/>
      <c r="AD1438" s="536"/>
      <c r="AE1438" s="536"/>
      <c r="AF1438" s="537"/>
      <c r="AG1438" s="473"/>
      <c r="AH1438" s="474"/>
    </row>
    <row r="1439" spans="1:34" ht="15" customHeight="1" x14ac:dyDescent="0.15">
      <c r="A1439" s="122"/>
      <c r="B1439" s="122"/>
      <c r="C1439" s="122"/>
      <c r="D1439" s="122"/>
      <c r="E1439" s="123"/>
      <c r="F1439" s="123"/>
      <c r="G1439" s="123"/>
      <c r="H1439" s="123"/>
      <c r="I1439" s="123"/>
      <c r="J1439" s="123"/>
      <c r="K1439" s="123"/>
      <c r="L1439" s="123"/>
      <c r="M1439" s="123"/>
      <c r="N1439" s="123"/>
      <c r="O1439" s="123"/>
      <c r="P1439" s="123"/>
      <c r="Q1439" s="123"/>
      <c r="R1439" s="123"/>
      <c r="S1439" s="123"/>
      <c r="T1439" s="123"/>
      <c r="U1439" s="123"/>
      <c r="V1439" s="123"/>
      <c r="W1439" s="123"/>
      <c r="X1439" s="123"/>
      <c r="Y1439" s="123"/>
      <c r="Z1439" s="123"/>
      <c r="AA1439" s="123"/>
      <c r="AB1439" s="123"/>
      <c r="AC1439" s="123"/>
      <c r="AD1439" s="123"/>
      <c r="AE1439" s="123"/>
      <c r="AF1439" s="123"/>
      <c r="AG1439" s="80"/>
      <c r="AH1439" s="80"/>
    </row>
    <row r="1440" spans="1:34" ht="15" customHeight="1" x14ac:dyDescent="0.15">
      <c r="A1440" s="1" t="s">
        <v>1146</v>
      </c>
      <c r="B1440" s="72"/>
      <c r="C1440" s="72"/>
      <c r="D1440" s="72"/>
      <c r="E1440" s="72"/>
      <c r="F1440" s="72"/>
      <c r="G1440" s="72"/>
      <c r="H1440" s="72"/>
      <c r="I1440" s="72"/>
      <c r="J1440" s="72"/>
      <c r="K1440" s="72"/>
      <c r="L1440" s="72"/>
      <c r="M1440" s="72"/>
      <c r="N1440" s="72"/>
      <c r="O1440" s="72"/>
      <c r="P1440" s="72"/>
      <c r="Q1440" s="72"/>
      <c r="R1440" s="72"/>
      <c r="S1440" s="72"/>
      <c r="T1440" s="72"/>
      <c r="U1440" s="72"/>
      <c r="V1440" s="72"/>
      <c r="W1440" s="72"/>
      <c r="X1440" s="72"/>
      <c r="Y1440" s="72"/>
      <c r="Z1440" s="72"/>
      <c r="AA1440" s="72"/>
      <c r="AB1440" s="72"/>
      <c r="AC1440" s="72"/>
      <c r="AD1440" s="72"/>
      <c r="AE1440" s="72"/>
      <c r="AF1440" s="72"/>
      <c r="AG1440" s="72"/>
      <c r="AH1440" s="72"/>
    </row>
    <row r="1441" spans="1:34" ht="15" customHeight="1" x14ac:dyDescent="0.15">
      <c r="A1441" s="124" t="s">
        <v>487</v>
      </c>
      <c r="B1441" s="125"/>
      <c r="C1441" s="125"/>
      <c r="D1441" s="125"/>
      <c r="E1441" s="125"/>
      <c r="F1441" s="125"/>
      <c r="G1441" s="125"/>
      <c r="H1441" s="125"/>
      <c r="I1441" s="125"/>
      <c r="J1441" s="125"/>
      <c r="K1441" s="125"/>
      <c r="L1441" s="125"/>
      <c r="M1441" s="125"/>
      <c r="N1441" s="125"/>
      <c r="O1441" s="125"/>
      <c r="P1441" s="125"/>
      <c r="Q1441" s="125"/>
      <c r="R1441" s="125"/>
      <c r="S1441" s="125"/>
      <c r="T1441" s="125"/>
      <c r="U1441" s="125"/>
      <c r="V1441" s="125"/>
      <c r="W1441" s="125"/>
      <c r="X1441" s="125"/>
      <c r="Y1441" s="125"/>
      <c r="Z1441" s="125"/>
      <c r="AA1441" s="125"/>
      <c r="AB1441" s="125"/>
      <c r="AC1441" s="125"/>
      <c r="AD1441" s="125"/>
      <c r="AE1441" s="125"/>
      <c r="AF1441" s="125"/>
      <c r="AG1441" s="125"/>
      <c r="AH1441" s="126"/>
    </row>
    <row r="1442" spans="1:34" ht="15" customHeight="1" x14ac:dyDescent="0.15">
      <c r="A1442" s="188"/>
      <c r="B1442" s="493" t="s">
        <v>483</v>
      </c>
      <c r="C1442" s="475"/>
      <c r="D1442" s="475"/>
      <c r="E1442" s="475"/>
      <c r="F1442" s="475"/>
      <c r="G1442" s="475"/>
      <c r="H1442" s="475"/>
      <c r="I1442" s="475"/>
      <c r="J1442" s="475"/>
      <c r="K1442" s="475"/>
      <c r="L1442" s="475"/>
      <c r="M1442" s="475"/>
      <c r="N1442" s="475"/>
      <c r="O1442" s="475"/>
      <c r="P1442" s="475"/>
      <c r="Q1442" s="475"/>
      <c r="R1442" s="475"/>
      <c r="S1442" s="475"/>
      <c r="T1442" s="475"/>
      <c r="U1442" s="475"/>
      <c r="V1442" s="475"/>
      <c r="W1442" s="475"/>
      <c r="X1442" s="475"/>
      <c r="Y1442" s="475"/>
      <c r="Z1442" s="475"/>
      <c r="AA1442" s="475"/>
      <c r="AB1442" s="475"/>
      <c r="AC1442" s="475"/>
      <c r="AD1442" s="475"/>
      <c r="AE1442" s="475"/>
      <c r="AF1442" s="475"/>
      <c r="AG1442" s="475"/>
      <c r="AH1442" s="476"/>
    </row>
    <row r="1443" spans="1:34" ht="15" customHeight="1" x14ac:dyDescent="0.15">
      <c r="A1443" s="189"/>
      <c r="B1443" s="517"/>
      <c r="C1443" s="477"/>
      <c r="D1443" s="477"/>
      <c r="E1443" s="477"/>
      <c r="F1443" s="477"/>
      <c r="G1443" s="477"/>
      <c r="H1443" s="477"/>
      <c r="I1443" s="477"/>
      <c r="J1443" s="477"/>
      <c r="K1443" s="477"/>
      <c r="L1443" s="477"/>
      <c r="M1443" s="477"/>
      <c r="N1443" s="477"/>
      <c r="O1443" s="477"/>
      <c r="P1443" s="477"/>
      <c r="Q1443" s="477"/>
      <c r="R1443" s="477"/>
      <c r="S1443" s="477"/>
      <c r="T1443" s="477"/>
      <c r="U1443" s="477"/>
      <c r="V1443" s="477"/>
      <c r="W1443" s="477"/>
      <c r="X1443" s="477"/>
      <c r="Y1443" s="477"/>
      <c r="Z1443" s="477"/>
      <c r="AA1443" s="477"/>
      <c r="AB1443" s="477"/>
      <c r="AC1443" s="477"/>
      <c r="AD1443" s="477"/>
      <c r="AE1443" s="477"/>
      <c r="AF1443" s="477"/>
      <c r="AG1443" s="477"/>
      <c r="AH1443" s="478"/>
    </row>
    <row r="1444" spans="1:34" ht="15" customHeight="1" x14ac:dyDescent="0.15">
      <c r="A1444" s="189"/>
      <c r="B1444" s="494"/>
      <c r="C1444" s="436"/>
      <c r="D1444" s="436"/>
      <c r="E1444" s="436"/>
      <c r="F1444" s="436"/>
      <c r="G1444" s="436"/>
      <c r="H1444" s="436"/>
      <c r="I1444" s="436"/>
      <c r="J1444" s="436"/>
      <c r="K1444" s="436"/>
      <c r="L1444" s="436"/>
      <c r="M1444" s="436"/>
      <c r="N1444" s="436"/>
      <c r="O1444" s="436"/>
      <c r="P1444" s="436"/>
      <c r="Q1444" s="436"/>
      <c r="R1444" s="436"/>
      <c r="S1444" s="436"/>
      <c r="T1444" s="436"/>
      <c r="U1444" s="436"/>
      <c r="V1444" s="436"/>
      <c r="W1444" s="436"/>
      <c r="X1444" s="436"/>
      <c r="Y1444" s="436"/>
      <c r="Z1444" s="436"/>
      <c r="AA1444" s="436"/>
      <c r="AB1444" s="436"/>
      <c r="AC1444" s="436"/>
      <c r="AD1444" s="436"/>
      <c r="AE1444" s="436"/>
      <c r="AF1444" s="436"/>
      <c r="AG1444" s="436"/>
      <c r="AH1444" s="437"/>
    </row>
    <row r="1445" spans="1:34" ht="15" customHeight="1" x14ac:dyDescent="0.15">
      <c r="A1445" s="442" t="s">
        <v>12</v>
      </c>
      <c r="B1445" s="493" t="s">
        <v>465</v>
      </c>
      <c r="C1445" s="475"/>
      <c r="D1445" s="475"/>
      <c r="E1445" s="475"/>
      <c r="F1445" s="475"/>
      <c r="G1445" s="475"/>
      <c r="H1445" s="475"/>
      <c r="I1445" s="475"/>
      <c r="J1445" s="475"/>
      <c r="K1445" s="475"/>
      <c r="L1445" s="475"/>
      <c r="M1445" s="475"/>
      <c r="N1445" s="475"/>
      <c r="O1445" s="475"/>
      <c r="P1445" s="475"/>
      <c r="Q1445" s="475"/>
      <c r="R1445" s="475"/>
      <c r="S1445" s="475"/>
      <c r="T1445" s="475"/>
      <c r="U1445" s="475"/>
      <c r="V1445" s="475"/>
      <c r="W1445" s="475"/>
      <c r="X1445" s="475"/>
      <c r="Y1445" s="475"/>
      <c r="Z1445" s="475"/>
      <c r="AA1445" s="475"/>
      <c r="AB1445" s="475"/>
      <c r="AC1445" s="475"/>
      <c r="AD1445" s="475"/>
      <c r="AE1445" s="475"/>
      <c r="AF1445" s="475"/>
      <c r="AG1445" s="475"/>
      <c r="AH1445" s="476"/>
    </row>
    <row r="1446" spans="1:34" ht="15" customHeight="1" x14ac:dyDescent="0.15">
      <c r="A1446" s="443"/>
      <c r="B1446" s="187" t="s">
        <v>468</v>
      </c>
      <c r="C1446" s="477" t="s">
        <v>649</v>
      </c>
      <c r="D1446" s="477"/>
      <c r="E1446" s="477"/>
      <c r="F1446" s="477"/>
      <c r="G1446" s="477"/>
      <c r="H1446" s="477"/>
      <c r="I1446" s="477"/>
      <c r="J1446" s="477"/>
      <c r="K1446" s="477"/>
      <c r="L1446" s="477"/>
      <c r="M1446" s="477"/>
      <c r="N1446" s="477"/>
      <c r="O1446" s="477"/>
      <c r="P1446" s="477"/>
      <c r="Q1446" s="477"/>
      <c r="R1446" s="477"/>
      <c r="S1446" s="477"/>
      <c r="T1446" s="477"/>
      <c r="U1446" s="477"/>
      <c r="V1446" s="477"/>
      <c r="W1446" s="477"/>
      <c r="X1446" s="477"/>
      <c r="Y1446" s="477"/>
      <c r="Z1446" s="477"/>
      <c r="AA1446" s="477"/>
      <c r="AB1446" s="477"/>
      <c r="AC1446" s="477"/>
      <c r="AD1446" s="477"/>
      <c r="AE1446" s="477"/>
      <c r="AF1446" s="477"/>
      <c r="AG1446" s="498"/>
      <c r="AH1446" s="503"/>
    </row>
    <row r="1447" spans="1:34" ht="15" customHeight="1" x14ac:dyDescent="0.15">
      <c r="A1447" s="443"/>
      <c r="B1447" s="11"/>
      <c r="C1447" s="526"/>
      <c r="D1447" s="526"/>
      <c r="E1447" s="526"/>
      <c r="F1447" s="526"/>
      <c r="G1447" s="526"/>
      <c r="H1447" s="526"/>
      <c r="I1447" s="526"/>
      <c r="J1447" s="526"/>
      <c r="K1447" s="526"/>
      <c r="L1447" s="526"/>
      <c r="M1447" s="526"/>
      <c r="N1447" s="526"/>
      <c r="O1447" s="526"/>
      <c r="P1447" s="526"/>
      <c r="Q1447" s="526"/>
      <c r="R1447" s="526"/>
      <c r="S1447" s="526"/>
      <c r="T1447" s="526"/>
      <c r="U1447" s="526"/>
      <c r="V1447" s="526"/>
      <c r="W1447" s="526"/>
      <c r="X1447" s="526"/>
      <c r="Y1447" s="526"/>
      <c r="Z1447" s="526"/>
      <c r="AA1447" s="526"/>
      <c r="AB1447" s="526"/>
      <c r="AC1447" s="526"/>
      <c r="AD1447" s="526"/>
      <c r="AE1447" s="526"/>
      <c r="AF1447" s="526"/>
      <c r="AG1447" s="500"/>
      <c r="AH1447" s="506"/>
    </row>
    <row r="1448" spans="1:34" ht="15" customHeight="1" thickBot="1" x14ac:dyDescent="0.2">
      <c r="A1448" s="443"/>
      <c r="B1448" s="11" t="s">
        <v>5</v>
      </c>
      <c r="C1448" s="601" t="s">
        <v>515</v>
      </c>
      <c r="D1448" s="601"/>
      <c r="E1448" s="601"/>
      <c r="F1448" s="601"/>
      <c r="G1448" s="601"/>
      <c r="H1448" s="601"/>
      <c r="I1448" s="601"/>
      <c r="J1448" s="601"/>
      <c r="K1448" s="601"/>
      <c r="L1448" s="601"/>
      <c r="M1448" s="601"/>
      <c r="N1448" s="601"/>
      <c r="O1448" s="601"/>
      <c r="P1448" s="601"/>
      <c r="Q1448" s="601"/>
      <c r="R1448" s="601"/>
      <c r="S1448" s="601"/>
      <c r="T1448" s="601"/>
      <c r="U1448" s="601"/>
      <c r="V1448" s="601"/>
      <c r="W1448" s="601"/>
      <c r="X1448" s="601"/>
      <c r="Y1448" s="601"/>
      <c r="Z1448" s="601"/>
      <c r="AA1448" s="601"/>
      <c r="AB1448" s="601"/>
      <c r="AC1448" s="13"/>
      <c r="AD1448" s="13"/>
      <c r="AE1448" s="13"/>
      <c r="AF1448" s="13"/>
      <c r="AG1448" s="6"/>
      <c r="AH1448" s="10"/>
    </row>
    <row r="1449" spans="1:34" ht="15" customHeight="1" x14ac:dyDescent="0.15">
      <c r="A1449" s="443"/>
      <c r="B1449" s="127"/>
      <c r="C1449" s="528" t="s">
        <v>485</v>
      </c>
      <c r="D1449" s="529"/>
      <c r="E1449" s="529"/>
      <c r="F1449" s="530"/>
      <c r="G1449" s="534" t="s">
        <v>45</v>
      </c>
      <c r="H1449" s="534"/>
      <c r="I1449" s="534" t="s">
        <v>46</v>
      </c>
      <c r="J1449" s="534"/>
      <c r="K1449" s="534" t="s">
        <v>47</v>
      </c>
      <c r="L1449" s="534"/>
      <c r="M1449" s="534" t="s">
        <v>48</v>
      </c>
      <c r="N1449" s="534"/>
      <c r="O1449" s="534" t="s">
        <v>49</v>
      </c>
      <c r="P1449" s="534"/>
      <c r="Q1449" s="534" t="s">
        <v>50</v>
      </c>
      <c r="R1449" s="534"/>
      <c r="S1449" s="534" t="s">
        <v>51</v>
      </c>
      <c r="T1449" s="534"/>
      <c r="U1449" s="534" t="s">
        <v>52</v>
      </c>
      <c r="V1449" s="534"/>
      <c r="W1449" s="534" t="s">
        <v>53</v>
      </c>
      <c r="X1449" s="534"/>
      <c r="Y1449" s="513" t="s">
        <v>54</v>
      </c>
      <c r="Z1449" s="514"/>
      <c r="AA1449" s="534" t="s">
        <v>55</v>
      </c>
      <c r="AB1449" s="629"/>
      <c r="AC1449" s="630" t="s">
        <v>56</v>
      </c>
      <c r="AD1449" s="631"/>
      <c r="AE1449" s="552" t="s">
        <v>57</v>
      </c>
      <c r="AF1449" s="553"/>
      <c r="AG1449" s="554"/>
      <c r="AH1449" s="14"/>
    </row>
    <row r="1450" spans="1:34" ht="15" customHeight="1" x14ac:dyDescent="0.15">
      <c r="A1450" s="443"/>
      <c r="B1450" s="127"/>
      <c r="C1450" s="531"/>
      <c r="D1450" s="532"/>
      <c r="E1450" s="532"/>
      <c r="F1450" s="533"/>
      <c r="G1450" s="534"/>
      <c r="H1450" s="534"/>
      <c r="I1450" s="534"/>
      <c r="J1450" s="534"/>
      <c r="K1450" s="534"/>
      <c r="L1450" s="534"/>
      <c r="M1450" s="534"/>
      <c r="N1450" s="534"/>
      <c r="O1450" s="534"/>
      <c r="P1450" s="534"/>
      <c r="Q1450" s="534"/>
      <c r="R1450" s="534"/>
      <c r="S1450" s="534"/>
      <c r="T1450" s="534"/>
      <c r="U1450" s="534"/>
      <c r="V1450" s="534"/>
      <c r="W1450" s="534"/>
      <c r="X1450" s="534"/>
      <c r="Y1450" s="515"/>
      <c r="Z1450" s="516"/>
      <c r="AA1450" s="534"/>
      <c r="AB1450" s="629"/>
      <c r="AC1450" s="632"/>
      <c r="AD1450" s="516"/>
      <c r="AE1450" s="515"/>
      <c r="AF1450" s="549"/>
      <c r="AG1450" s="555"/>
      <c r="AH1450" s="14"/>
    </row>
    <row r="1451" spans="1:34" ht="17.25" customHeight="1" x14ac:dyDescent="0.15">
      <c r="A1451" s="443"/>
      <c r="B1451" s="127"/>
      <c r="C1451" s="513" t="s">
        <v>159</v>
      </c>
      <c r="D1451" s="548"/>
      <c r="E1451" s="548"/>
      <c r="F1451" s="514"/>
      <c r="G1451" s="528"/>
      <c r="H1451" s="530"/>
      <c r="I1451" s="528"/>
      <c r="J1451" s="530"/>
      <c r="K1451" s="528"/>
      <c r="L1451" s="530"/>
      <c r="M1451" s="528"/>
      <c r="N1451" s="530"/>
      <c r="O1451" s="528"/>
      <c r="P1451" s="530"/>
      <c r="Q1451" s="528"/>
      <c r="R1451" s="530"/>
      <c r="S1451" s="528"/>
      <c r="T1451" s="530"/>
      <c r="U1451" s="528"/>
      <c r="V1451" s="530"/>
      <c r="W1451" s="528"/>
      <c r="X1451" s="530"/>
      <c r="Y1451" s="528"/>
      <c r="Z1451" s="530"/>
      <c r="AA1451" s="528"/>
      <c r="AB1451" s="529"/>
      <c r="AC1451" s="615"/>
      <c r="AD1451" s="616"/>
      <c r="AE1451" s="986" t="s">
        <v>22</v>
      </c>
      <c r="AF1451" s="987"/>
      <c r="AG1451" s="988"/>
      <c r="AH1451" s="14"/>
    </row>
    <row r="1452" spans="1:34" ht="17.25" customHeight="1" x14ac:dyDescent="0.15">
      <c r="A1452" s="443"/>
      <c r="B1452" s="127"/>
      <c r="C1452" s="515"/>
      <c r="D1452" s="549"/>
      <c r="E1452" s="549"/>
      <c r="F1452" s="516"/>
      <c r="G1452" s="531"/>
      <c r="H1452" s="533"/>
      <c r="I1452" s="531"/>
      <c r="J1452" s="533"/>
      <c r="K1452" s="531"/>
      <c r="L1452" s="533"/>
      <c r="M1452" s="531"/>
      <c r="N1452" s="533"/>
      <c r="O1452" s="531"/>
      <c r="P1452" s="533"/>
      <c r="Q1452" s="531"/>
      <c r="R1452" s="533"/>
      <c r="S1452" s="531"/>
      <c r="T1452" s="533"/>
      <c r="U1452" s="531"/>
      <c r="V1452" s="533"/>
      <c r="W1452" s="531"/>
      <c r="X1452" s="533"/>
      <c r="Y1452" s="531"/>
      <c r="Z1452" s="533"/>
      <c r="AA1452" s="531"/>
      <c r="AB1452" s="532"/>
      <c r="AC1452" s="617"/>
      <c r="AD1452" s="618"/>
      <c r="AE1452" s="989"/>
      <c r="AF1452" s="990"/>
      <c r="AG1452" s="991"/>
      <c r="AH1452" s="14"/>
    </row>
    <row r="1453" spans="1:34" ht="17.25" customHeight="1" x14ac:dyDescent="0.15">
      <c r="A1453" s="443"/>
      <c r="B1453" s="127"/>
      <c r="C1453" s="513" t="s">
        <v>160</v>
      </c>
      <c r="D1453" s="548"/>
      <c r="E1453" s="548"/>
      <c r="F1453" s="514"/>
      <c r="G1453" s="528"/>
      <c r="H1453" s="530"/>
      <c r="I1453" s="528"/>
      <c r="J1453" s="530"/>
      <c r="K1453" s="528"/>
      <c r="L1453" s="530"/>
      <c r="M1453" s="528"/>
      <c r="N1453" s="530"/>
      <c r="O1453" s="528"/>
      <c r="P1453" s="530"/>
      <c r="Q1453" s="528"/>
      <c r="R1453" s="530"/>
      <c r="S1453" s="528"/>
      <c r="T1453" s="530"/>
      <c r="U1453" s="528"/>
      <c r="V1453" s="530"/>
      <c r="W1453" s="528"/>
      <c r="X1453" s="530"/>
      <c r="Y1453" s="528"/>
      <c r="Z1453" s="530"/>
      <c r="AA1453" s="528"/>
      <c r="AB1453" s="529"/>
      <c r="AC1453" s="606"/>
      <c r="AD1453" s="607"/>
      <c r="AE1453" s="130" t="s">
        <v>23</v>
      </c>
      <c r="AF1453" s="610"/>
      <c r="AG1453" s="611"/>
      <c r="AH1453" s="14"/>
    </row>
    <row r="1454" spans="1:34" ht="17.25" customHeight="1" thickBot="1" x14ac:dyDescent="0.2">
      <c r="A1454" s="443"/>
      <c r="B1454" s="127"/>
      <c r="C1454" s="515"/>
      <c r="D1454" s="549"/>
      <c r="E1454" s="549"/>
      <c r="F1454" s="516"/>
      <c r="G1454" s="531"/>
      <c r="H1454" s="533"/>
      <c r="I1454" s="531"/>
      <c r="J1454" s="533"/>
      <c r="K1454" s="531"/>
      <c r="L1454" s="533"/>
      <c r="M1454" s="531"/>
      <c r="N1454" s="533"/>
      <c r="O1454" s="531"/>
      <c r="P1454" s="533"/>
      <c r="Q1454" s="531"/>
      <c r="R1454" s="533"/>
      <c r="S1454" s="531"/>
      <c r="T1454" s="533"/>
      <c r="U1454" s="531"/>
      <c r="V1454" s="533"/>
      <c r="W1454" s="531"/>
      <c r="X1454" s="533"/>
      <c r="Y1454" s="531"/>
      <c r="Z1454" s="533"/>
      <c r="AA1454" s="531"/>
      <c r="AB1454" s="532"/>
      <c r="AC1454" s="608"/>
      <c r="AD1454" s="609"/>
      <c r="AE1454" s="131"/>
      <c r="AF1454" s="612"/>
      <c r="AG1454" s="613"/>
      <c r="AH1454" s="14"/>
    </row>
    <row r="1455" spans="1:34" ht="15" customHeight="1" x14ac:dyDescent="0.15">
      <c r="A1455" s="443"/>
      <c r="B1455" s="127"/>
      <c r="C1455" s="13"/>
      <c r="D1455" s="992" t="s">
        <v>58</v>
      </c>
      <c r="E1455" s="992"/>
      <c r="F1455" s="992"/>
      <c r="G1455" s="992"/>
      <c r="H1455" s="992"/>
      <c r="I1455" s="992"/>
      <c r="J1455" s="992"/>
      <c r="K1455" s="992"/>
      <c r="L1455" s="992"/>
      <c r="M1455" s="992"/>
      <c r="N1455" s="992"/>
      <c r="O1455" s="992"/>
      <c r="P1455" s="992"/>
      <c r="Q1455" s="992"/>
      <c r="R1455" s="992"/>
      <c r="S1455" s="992"/>
      <c r="T1455" s="992"/>
      <c r="U1455" s="992"/>
      <c r="V1455" s="992"/>
      <c r="W1455" s="992"/>
      <c r="X1455" s="992"/>
      <c r="Y1455" s="992"/>
      <c r="Z1455" s="992"/>
      <c r="AA1455" s="992"/>
      <c r="AB1455" s="992"/>
      <c r="AC1455" s="13"/>
      <c r="AD1455" s="13"/>
      <c r="AE1455" s="13"/>
      <c r="AF1455" s="13"/>
      <c r="AG1455" s="9"/>
      <c r="AH1455" s="15"/>
    </row>
    <row r="1456" spans="1:34" ht="15" customHeight="1" x14ac:dyDescent="0.15">
      <c r="A1456" s="443"/>
      <c r="B1456" s="11"/>
      <c r="C1456" s="477" t="s">
        <v>647</v>
      </c>
      <c r="D1456" s="477"/>
      <c r="E1456" s="477"/>
      <c r="F1456" s="477"/>
      <c r="G1456" s="477"/>
      <c r="H1456" s="477"/>
      <c r="I1456" s="477"/>
      <c r="J1456" s="477"/>
      <c r="K1456" s="477"/>
      <c r="L1456" s="477"/>
      <c r="M1456" s="477"/>
      <c r="N1456" s="477"/>
      <c r="O1456" s="477"/>
      <c r="P1456" s="477"/>
      <c r="Q1456" s="477"/>
      <c r="R1456" s="477"/>
      <c r="S1456" s="477"/>
      <c r="T1456" s="477"/>
      <c r="U1456" s="477"/>
      <c r="V1456" s="477"/>
      <c r="W1456" s="477"/>
      <c r="X1456" s="477"/>
      <c r="Y1456" s="477"/>
      <c r="Z1456" s="477"/>
      <c r="AA1456" s="477"/>
      <c r="AB1456" s="477"/>
      <c r="AC1456" s="477"/>
      <c r="AD1456" s="477"/>
      <c r="AE1456" s="477"/>
      <c r="AF1456" s="478"/>
      <c r="AG1456" s="457"/>
      <c r="AH1456" s="495"/>
    </row>
    <row r="1457" spans="1:34" ht="15" customHeight="1" x14ac:dyDescent="0.15">
      <c r="A1457" s="443"/>
      <c r="B1457" s="11"/>
      <c r="C1457" s="526"/>
      <c r="D1457" s="526"/>
      <c r="E1457" s="526"/>
      <c r="F1457" s="526"/>
      <c r="G1457" s="526"/>
      <c r="H1457" s="526"/>
      <c r="I1457" s="526"/>
      <c r="J1457" s="526"/>
      <c r="K1457" s="526"/>
      <c r="L1457" s="526"/>
      <c r="M1457" s="526"/>
      <c r="N1457" s="526"/>
      <c r="O1457" s="526"/>
      <c r="P1457" s="526"/>
      <c r="Q1457" s="526"/>
      <c r="R1457" s="526"/>
      <c r="S1457" s="526"/>
      <c r="T1457" s="526"/>
      <c r="U1457" s="526"/>
      <c r="V1457" s="526"/>
      <c r="W1457" s="526"/>
      <c r="X1457" s="526"/>
      <c r="Y1457" s="526"/>
      <c r="Z1457" s="526"/>
      <c r="AA1457" s="526"/>
      <c r="AB1457" s="526"/>
      <c r="AC1457" s="526"/>
      <c r="AD1457" s="526"/>
      <c r="AE1457" s="526"/>
      <c r="AF1457" s="527"/>
      <c r="AG1457" s="496"/>
      <c r="AH1457" s="497"/>
    </row>
    <row r="1458" spans="1:34" ht="15" customHeight="1" x14ac:dyDescent="0.15">
      <c r="A1458" s="443"/>
      <c r="B1458" s="982" t="s">
        <v>494</v>
      </c>
      <c r="C1458" s="586"/>
      <c r="D1458" s="586"/>
      <c r="E1458" s="586"/>
      <c r="F1458" s="586"/>
      <c r="G1458" s="586"/>
      <c r="H1458" s="586"/>
      <c r="I1458" s="586"/>
      <c r="J1458" s="586"/>
      <c r="K1458" s="586"/>
      <c r="L1458" s="586"/>
      <c r="M1458" s="586"/>
      <c r="N1458" s="586"/>
      <c r="O1458" s="586"/>
      <c r="P1458" s="586"/>
      <c r="Q1458" s="586"/>
      <c r="R1458" s="586"/>
      <c r="S1458" s="586"/>
      <c r="T1458" s="586"/>
      <c r="U1458" s="586"/>
      <c r="V1458" s="586"/>
      <c r="W1458" s="586"/>
      <c r="X1458" s="586"/>
      <c r="Y1458" s="586"/>
      <c r="Z1458" s="586"/>
      <c r="AA1458" s="586"/>
      <c r="AB1458" s="586"/>
      <c r="AC1458" s="586"/>
      <c r="AD1458" s="586"/>
      <c r="AE1458" s="586"/>
      <c r="AF1458" s="586"/>
      <c r="AG1458" s="586"/>
      <c r="AH1458" s="983"/>
    </row>
    <row r="1459" spans="1:34" ht="15" customHeight="1" x14ac:dyDescent="0.15">
      <c r="A1459" s="443"/>
      <c r="B1459" s="982" t="s">
        <v>491</v>
      </c>
      <c r="C1459" s="586"/>
      <c r="D1459" s="586"/>
      <c r="E1459" s="586"/>
      <c r="F1459" s="586"/>
      <c r="G1459" s="586"/>
      <c r="H1459" s="586"/>
      <c r="I1459" s="586"/>
      <c r="J1459" s="586"/>
      <c r="K1459" s="586"/>
      <c r="L1459" s="586"/>
      <c r="M1459" s="586"/>
      <c r="N1459" s="586"/>
      <c r="O1459" s="586"/>
      <c r="P1459" s="586"/>
      <c r="Q1459" s="586"/>
      <c r="R1459" s="586"/>
      <c r="S1459" s="586"/>
      <c r="T1459" s="586"/>
      <c r="U1459" s="586"/>
      <c r="V1459" s="586"/>
      <c r="W1459" s="586"/>
      <c r="X1459" s="586"/>
      <c r="Y1459" s="586"/>
      <c r="Z1459" s="586"/>
      <c r="AA1459" s="586"/>
      <c r="AB1459" s="586"/>
      <c r="AC1459" s="586"/>
      <c r="AD1459" s="586"/>
      <c r="AE1459" s="586"/>
      <c r="AF1459" s="586"/>
      <c r="AG1459" s="586"/>
      <c r="AH1459" s="983"/>
    </row>
    <row r="1460" spans="1:34" ht="15" customHeight="1" x14ac:dyDescent="0.15">
      <c r="A1460" s="443"/>
      <c r="B1460" s="982" t="s">
        <v>492</v>
      </c>
      <c r="C1460" s="586"/>
      <c r="D1460" s="586"/>
      <c r="E1460" s="586"/>
      <c r="F1460" s="586"/>
      <c r="G1460" s="586"/>
      <c r="H1460" s="586"/>
      <c r="I1460" s="586"/>
      <c r="J1460" s="586"/>
      <c r="K1460" s="586"/>
      <c r="L1460" s="586"/>
      <c r="M1460" s="586"/>
      <c r="N1460" s="586"/>
      <c r="O1460" s="586"/>
      <c r="P1460" s="586"/>
      <c r="Q1460" s="586"/>
      <c r="R1460" s="586"/>
      <c r="S1460" s="586"/>
      <c r="T1460" s="586"/>
      <c r="U1460" s="586"/>
      <c r="V1460" s="586"/>
      <c r="W1460" s="586"/>
      <c r="X1460" s="586"/>
      <c r="Y1460" s="586"/>
      <c r="Z1460" s="586"/>
      <c r="AA1460" s="586"/>
      <c r="AB1460" s="586"/>
      <c r="AC1460" s="586"/>
      <c r="AD1460" s="586"/>
      <c r="AE1460" s="586"/>
      <c r="AF1460" s="586"/>
      <c r="AG1460" s="624"/>
      <c r="AH1460" s="625"/>
    </row>
    <row r="1461" spans="1:34" ht="15" customHeight="1" x14ac:dyDescent="0.15">
      <c r="A1461" s="443"/>
      <c r="B1461" s="187" t="s">
        <v>469</v>
      </c>
      <c r="C1461" s="434" t="s">
        <v>484</v>
      </c>
      <c r="D1461" s="434"/>
      <c r="E1461" s="434"/>
      <c r="F1461" s="434"/>
      <c r="G1461" s="434"/>
      <c r="H1461" s="434"/>
      <c r="I1461" s="434"/>
      <c r="J1461" s="434"/>
      <c r="K1461" s="434"/>
      <c r="L1461" s="434"/>
      <c r="M1461" s="434"/>
      <c r="N1461" s="434"/>
      <c r="O1461" s="434"/>
      <c r="P1461" s="434"/>
      <c r="Q1461" s="434"/>
      <c r="R1461" s="434"/>
      <c r="S1461" s="434"/>
      <c r="T1461" s="434"/>
      <c r="U1461" s="434"/>
      <c r="V1461" s="434"/>
      <c r="W1461" s="434"/>
      <c r="X1461" s="434"/>
      <c r="Y1461" s="434"/>
      <c r="Z1461" s="434"/>
      <c r="AA1461" s="434"/>
      <c r="AB1461" s="434"/>
      <c r="AC1461" s="434"/>
      <c r="AD1461" s="434"/>
      <c r="AE1461" s="434"/>
      <c r="AF1461" s="434"/>
      <c r="AG1461" s="513"/>
      <c r="AH1461" s="514"/>
    </row>
    <row r="1462" spans="1:34" ht="15" customHeight="1" x14ac:dyDescent="0.15">
      <c r="A1462" s="443"/>
      <c r="B1462" s="182"/>
      <c r="C1462" s="477"/>
      <c r="D1462" s="477"/>
      <c r="E1462" s="477"/>
      <c r="F1462" s="477"/>
      <c r="G1462" s="477"/>
      <c r="H1462" s="477"/>
      <c r="I1462" s="477"/>
      <c r="J1462" s="477"/>
      <c r="K1462" s="477"/>
      <c r="L1462" s="477"/>
      <c r="M1462" s="477"/>
      <c r="N1462" s="477"/>
      <c r="O1462" s="477"/>
      <c r="P1462" s="477"/>
      <c r="Q1462" s="477"/>
      <c r="R1462" s="477"/>
      <c r="S1462" s="477"/>
      <c r="T1462" s="477"/>
      <c r="U1462" s="477"/>
      <c r="V1462" s="477"/>
      <c r="W1462" s="477"/>
      <c r="X1462" s="477"/>
      <c r="Y1462" s="477"/>
      <c r="Z1462" s="477"/>
      <c r="AA1462" s="477"/>
      <c r="AB1462" s="477"/>
      <c r="AC1462" s="477"/>
      <c r="AD1462" s="477"/>
      <c r="AE1462" s="477"/>
      <c r="AF1462" s="477"/>
      <c r="AG1462" s="515"/>
      <c r="AH1462" s="516"/>
    </row>
    <row r="1463" spans="1:34" ht="15" customHeight="1" x14ac:dyDescent="0.15">
      <c r="A1463" s="444"/>
      <c r="B1463" s="182"/>
      <c r="C1463" s="624" t="s">
        <v>493</v>
      </c>
      <c r="D1463" s="624"/>
      <c r="E1463" s="624"/>
      <c r="F1463" s="624"/>
      <c r="G1463" s="624"/>
      <c r="H1463" s="624"/>
      <c r="I1463" s="624"/>
      <c r="J1463" s="624"/>
      <c r="K1463" s="624"/>
      <c r="L1463" s="624"/>
      <c r="M1463" s="624"/>
      <c r="N1463" s="624"/>
      <c r="O1463" s="624"/>
      <c r="P1463" s="624"/>
      <c r="Q1463" s="624"/>
      <c r="R1463" s="624"/>
      <c r="S1463" s="624"/>
      <c r="T1463" s="624"/>
      <c r="U1463" s="624"/>
      <c r="V1463" s="624"/>
      <c r="W1463" s="624"/>
      <c r="X1463" s="624"/>
      <c r="Y1463" s="624"/>
      <c r="Z1463" s="624"/>
      <c r="AA1463" s="624"/>
      <c r="AB1463" s="624"/>
      <c r="AC1463" s="624"/>
      <c r="AD1463" s="624"/>
      <c r="AE1463" s="624"/>
      <c r="AF1463" s="624"/>
      <c r="AG1463" s="624"/>
      <c r="AH1463" s="625"/>
    </row>
    <row r="1464" spans="1:34" ht="15" customHeight="1" x14ac:dyDescent="0.15">
      <c r="A1464" s="442" t="s">
        <v>13</v>
      </c>
      <c r="B1464" s="493" t="s">
        <v>486</v>
      </c>
      <c r="C1464" s="475"/>
      <c r="D1464" s="475"/>
      <c r="E1464" s="475"/>
      <c r="F1464" s="475"/>
      <c r="G1464" s="475"/>
      <c r="H1464" s="475"/>
      <c r="I1464" s="475"/>
      <c r="J1464" s="475"/>
      <c r="K1464" s="475"/>
      <c r="L1464" s="475"/>
      <c r="M1464" s="475"/>
      <c r="N1464" s="475"/>
      <c r="O1464" s="475"/>
      <c r="P1464" s="475"/>
      <c r="Q1464" s="475"/>
      <c r="R1464" s="475"/>
      <c r="S1464" s="475"/>
      <c r="T1464" s="475"/>
      <c r="U1464" s="475"/>
      <c r="V1464" s="475"/>
      <c r="W1464" s="475"/>
      <c r="X1464" s="475"/>
      <c r="Y1464" s="475"/>
      <c r="Z1464" s="475"/>
      <c r="AA1464" s="475"/>
      <c r="AB1464" s="475"/>
      <c r="AC1464" s="475"/>
      <c r="AD1464" s="475"/>
      <c r="AE1464" s="475"/>
      <c r="AF1464" s="476"/>
      <c r="AG1464" s="513"/>
      <c r="AH1464" s="514"/>
    </row>
    <row r="1465" spans="1:34" ht="15" customHeight="1" x14ac:dyDescent="0.15">
      <c r="A1465" s="444"/>
      <c r="B1465" s="494"/>
      <c r="C1465" s="436"/>
      <c r="D1465" s="436"/>
      <c r="E1465" s="436"/>
      <c r="F1465" s="436"/>
      <c r="G1465" s="436"/>
      <c r="H1465" s="436"/>
      <c r="I1465" s="436"/>
      <c r="J1465" s="436"/>
      <c r="K1465" s="436"/>
      <c r="L1465" s="436"/>
      <c r="M1465" s="436"/>
      <c r="N1465" s="436"/>
      <c r="O1465" s="436"/>
      <c r="P1465" s="436"/>
      <c r="Q1465" s="436"/>
      <c r="R1465" s="436"/>
      <c r="S1465" s="436"/>
      <c r="T1465" s="436"/>
      <c r="U1465" s="436"/>
      <c r="V1465" s="436"/>
      <c r="W1465" s="436"/>
      <c r="X1465" s="436"/>
      <c r="Y1465" s="436"/>
      <c r="Z1465" s="436"/>
      <c r="AA1465" s="436"/>
      <c r="AB1465" s="436"/>
      <c r="AC1465" s="436"/>
      <c r="AD1465" s="436"/>
      <c r="AE1465" s="436"/>
      <c r="AF1465" s="437"/>
      <c r="AG1465" s="515"/>
      <c r="AH1465" s="516"/>
    </row>
    <row r="1466" spans="1:34" ht="15" customHeight="1" x14ac:dyDescent="0.15">
      <c r="A1466" s="442" t="s">
        <v>35</v>
      </c>
      <c r="B1466" s="493" t="s">
        <v>68</v>
      </c>
      <c r="C1466" s="475"/>
      <c r="D1466" s="475"/>
      <c r="E1466" s="475"/>
      <c r="F1466" s="475"/>
      <c r="G1466" s="475"/>
      <c r="H1466" s="475"/>
      <c r="I1466" s="475"/>
      <c r="J1466" s="475"/>
      <c r="K1466" s="475"/>
      <c r="L1466" s="475"/>
      <c r="M1466" s="475"/>
      <c r="N1466" s="475"/>
      <c r="O1466" s="475"/>
      <c r="P1466" s="475"/>
      <c r="Q1466" s="475"/>
      <c r="R1466" s="475"/>
      <c r="S1466" s="475"/>
      <c r="T1466" s="475"/>
      <c r="U1466" s="475"/>
      <c r="V1466" s="475"/>
      <c r="W1466" s="475"/>
      <c r="X1466" s="475"/>
      <c r="Y1466" s="475"/>
      <c r="Z1466" s="475"/>
      <c r="AA1466" s="475"/>
      <c r="AB1466" s="475"/>
      <c r="AC1466" s="475"/>
      <c r="AD1466" s="475"/>
      <c r="AE1466" s="475"/>
      <c r="AF1466" s="475"/>
      <c r="AG1466" s="475"/>
      <c r="AH1466" s="476"/>
    </row>
    <row r="1467" spans="1:34" ht="15" customHeight="1" x14ac:dyDescent="0.15">
      <c r="A1467" s="443"/>
      <c r="B1467" s="517"/>
      <c r="C1467" s="477"/>
      <c r="D1467" s="477"/>
      <c r="E1467" s="477"/>
      <c r="F1467" s="477"/>
      <c r="G1467" s="477"/>
      <c r="H1467" s="477"/>
      <c r="I1467" s="477"/>
      <c r="J1467" s="477"/>
      <c r="K1467" s="477"/>
      <c r="L1467" s="477"/>
      <c r="M1467" s="477"/>
      <c r="N1467" s="477"/>
      <c r="O1467" s="477"/>
      <c r="P1467" s="477"/>
      <c r="Q1467" s="477"/>
      <c r="R1467" s="477"/>
      <c r="S1467" s="477"/>
      <c r="T1467" s="477"/>
      <c r="U1467" s="477"/>
      <c r="V1467" s="477"/>
      <c r="W1467" s="477"/>
      <c r="X1467" s="477"/>
      <c r="Y1467" s="477"/>
      <c r="Z1467" s="477"/>
      <c r="AA1467" s="477"/>
      <c r="AB1467" s="477"/>
      <c r="AC1467" s="477"/>
      <c r="AD1467" s="477"/>
      <c r="AE1467" s="477"/>
      <c r="AF1467" s="477"/>
      <c r="AG1467" s="477"/>
      <c r="AH1467" s="478"/>
    </row>
    <row r="1468" spans="1:34" ht="15" customHeight="1" x14ac:dyDescent="0.15">
      <c r="A1468" s="443"/>
      <c r="B1468" s="494"/>
      <c r="C1468" s="436"/>
      <c r="D1468" s="436"/>
      <c r="E1468" s="436"/>
      <c r="F1468" s="436"/>
      <c r="G1468" s="436"/>
      <c r="H1468" s="436"/>
      <c r="I1468" s="436"/>
      <c r="J1468" s="436"/>
      <c r="K1468" s="436"/>
      <c r="L1468" s="436"/>
      <c r="M1468" s="436"/>
      <c r="N1468" s="436"/>
      <c r="O1468" s="436"/>
      <c r="P1468" s="436"/>
      <c r="Q1468" s="436"/>
      <c r="R1468" s="436"/>
      <c r="S1468" s="436"/>
      <c r="T1468" s="436"/>
      <c r="U1468" s="436"/>
      <c r="V1468" s="436"/>
      <c r="W1468" s="436"/>
      <c r="X1468" s="436"/>
      <c r="Y1468" s="436"/>
      <c r="Z1468" s="436"/>
      <c r="AA1468" s="436"/>
      <c r="AB1468" s="436"/>
      <c r="AC1468" s="436"/>
      <c r="AD1468" s="436"/>
      <c r="AE1468" s="436"/>
      <c r="AF1468" s="436"/>
      <c r="AG1468" s="436"/>
      <c r="AH1468" s="437"/>
    </row>
    <row r="1469" spans="1:34" ht="15" customHeight="1" x14ac:dyDescent="0.15">
      <c r="A1469" s="443"/>
      <c r="B1469" s="493" t="s">
        <v>650</v>
      </c>
      <c r="C1469" s="475"/>
      <c r="D1469" s="475"/>
      <c r="E1469" s="475"/>
      <c r="F1469" s="475"/>
      <c r="G1469" s="475"/>
      <c r="H1469" s="475"/>
      <c r="I1469" s="475"/>
      <c r="J1469" s="475"/>
      <c r="K1469" s="475"/>
      <c r="L1469" s="475"/>
      <c r="M1469" s="475"/>
      <c r="N1469" s="475"/>
      <c r="O1469" s="475"/>
      <c r="P1469" s="475"/>
      <c r="Q1469" s="475"/>
      <c r="R1469" s="475"/>
      <c r="S1469" s="475"/>
      <c r="T1469" s="475"/>
      <c r="U1469" s="475"/>
      <c r="V1469" s="475"/>
      <c r="W1469" s="475"/>
      <c r="X1469" s="475"/>
      <c r="Y1469" s="475"/>
      <c r="Z1469" s="475"/>
      <c r="AA1469" s="475"/>
      <c r="AB1469" s="475"/>
      <c r="AC1469" s="475"/>
      <c r="AD1469" s="475"/>
      <c r="AE1469" s="475"/>
      <c r="AF1469" s="476"/>
      <c r="AG1469" s="457"/>
      <c r="AH1469" s="495"/>
    </row>
    <row r="1470" spans="1:34" ht="15" customHeight="1" x14ac:dyDescent="0.15">
      <c r="A1470" s="443"/>
      <c r="B1470" s="981"/>
      <c r="C1470" s="526"/>
      <c r="D1470" s="526"/>
      <c r="E1470" s="526"/>
      <c r="F1470" s="526"/>
      <c r="G1470" s="526"/>
      <c r="H1470" s="526"/>
      <c r="I1470" s="526"/>
      <c r="J1470" s="526"/>
      <c r="K1470" s="526"/>
      <c r="L1470" s="526"/>
      <c r="M1470" s="526"/>
      <c r="N1470" s="526"/>
      <c r="O1470" s="526"/>
      <c r="P1470" s="526"/>
      <c r="Q1470" s="526"/>
      <c r="R1470" s="526"/>
      <c r="S1470" s="526"/>
      <c r="T1470" s="526"/>
      <c r="U1470" s="526"/>
      <c r="V1470" s="526"/>
      <c r="W1470" s="526"/>
      <c r="X1470" s="526"/>
      <c r="Y1470" s="526"/>
      <c r="Z1470" s="526"/>
      <c r="AA1470" s="526"/>
      <c r="AB1470" s="526"/>
      <c r="AC1470" s="526"/>
      <c r="AD1470" s="526"/>
      <c r="AE1470" s="526"/>
      <c r="AF1470" s="527"/>
      <c r="AG1470" s="496"/>
      <c r="AH1470" s="497"/>
    </row>
    <row r="1471" spans="1:34" ht="15" customHeight="1" thickBot="1" x14ac:dyDescent="0.2">
      <c r="A1471" s="443"/>
      <c r="B1471" s="132"/>
      <c r="C1471" s="601" t="s">
        <v>158</v>
      </c>
      <c r="D1471" s="601"/>
      <c r="E1471" s="601"/>
      <c r="F1471" s="601"/>
      <c r="G1471" s="601"/>
      <c r="H1471" s="601"/>
      <c r="I1471" s="601"/>
      <c r="J1471" s="601"/>
      <c r="K1471" s="601"/>
      <c r="L1471" s="601"/>
      <c r="M1471" s="601"/>
      <c r="N1471" s="601"/>
      <c r="O1471" s="601"/>
      <c r="P1471" s="601"/>
      <c r="Q1471" s="601"/>
      <c r="R1471" s="601"/>
      <c r="S1471" s="601"/>
      <c r="T1471" s="601"/>
      <c r="U1471" s="601"/>
      <c r="V1471" s="601"/>
      <c r="W1471" s="601"/>
      <c r="X1471" s="601"/>
      <c r="Y1471" s="601"/>
      <c r="Z1471" s="601"/>
      <c r="AA1471" s="601"/>
      <c r="AB1471" s="601"/>
      <c r="AC1471" s="133"/>
      <c r="AD1471" s="133"/>
      <c r="AE1471" s="133"/>
      <c r="AF1471" s="133"/>
      <c r="AG1471" s="134"/>
      <c r="AH1471" s="81"/>
    </row>
    <row r="1472" spans="1:34" ht="15" customHeight="1" x14ac:dyDescent="0.15">
      <c r="A1472" s="443"/>
      <c r="B1472" s="88"/>
      <c r="C1472" s="528" t="s">
        <v>485</v>
      </c>
      <c r="D1472" s="529"/>
      <c r="E1472" s="529"/>
      <c r="F1472" s="530"/>
      <c r="G1472" s="534" t="s">
        <v>45</v>
      </c>
      <c r="H1472" s="534"/>
      <c r="I1472" s="534" t="s">
        <v>46</v>
      </c>
      <c r="J1472" s="534"/>
      <c r="K1472" s="534" t="s">
        <v>47</v>
      </c>
      <c r="L1472" s="534"/>
      <c r="M1472" s="534" t="s">
        <v>48</v>
      </c>
      <c r="N1472" s="534"/>
      <c r="O1472" s="534" t="s">
        <v>49</v>
      </c>
      <c r="P1472" s="534"/>
      <c r="Q1472" s="534" t="s">
        <v>50</v>
      </c>
      <c r="R1472" s="534"/>
      <c r="S1472" s="534" t="s">
        <v>51</v>
      </c>
      <c r="T1472" s="534"/>
      <c r="U1472" s="534" t="s">
        <v>52</v>
      </c>
      <c r="V1472" s="534"/>
      <c r="W1472" s="534" t="s">
        <v>53</v>
      </c>
      <c r="X1472" s="534"/>
      <c r="Y1472" s="513" t="s">
        <v>54</v>
      </c>
      <c r="Z1472" s="514"/>
      <c r="AA1472" s="534" t="s">
        <v>55</v>
      </c>
      <c r="AB1472" s="629"/>
      <c r="AC1472" s="630" t="s">
        <v>56</v>
      </c>
      <c r="AD1472" s="631"/>
      <c r="AE1472" s="552" t="s">
        <v>57</v>
      </c>
      <c r="AF1472" s="553"/>
      <c r="AG1472" s="554"/>
      <c r="AH1472" s="81"/>
    </row>
    <row r="1473" spans="1:34" ht="15" customHeight="1" x14ac:dyDescent="0.15">
      <c r="A1473" s="443"/>
      <c r="B1473" s="88"/>
      <c r="C1473" s="531"/>
      <c r="D1473" s="532"/>
      <c r="E1473" s="532"/>
      <c r="F1473" s="533"/>
      <c r="G1473" s="534"/>
      <c r="H1473" s="534"/>
      <c r="I1473" s="534"/>
      <c r="J1473" s="534"/>
      <c r="K1473" s="534"/>
      <c r="L1473" s="534"/>
      <c r="M1473" s="534"/>
      <c r="N1473" s="534"/>
      <c r="O1473" s="534"/>
      <c r="P1473" s="534"/>
      <c r="Q1473" s="534"/>
      <c r="R1473" s="534"/>
      <c r="S1473" s="534"/>
      <c r="T1473" s="534"/>
      <c r="U1473" s="534"/>
      <c r="V1473" s="534"/>
      <c r="W1473" s="534"/>
      <c r="X1473" s="534"/>
      <c r="Y1473" s="515"/>
      <c r="Z1473" s="516"/>
      <c r="AA1473" s="534"/>
      <c r="AB1473" s="629"/>
      <c r="AC1473" s="632"/>
      <c r="AD1473" s="516"/>
      <c r="AE1473" s="515"/>
      <c r="AF1473" s="549"/>
      <c r="AG1473" s="555"/>
      <c r="AH1473" s="81"/>
    </row>
    <row r="1474" spans="1:34" ht="17.25" customHeight="1" x14ac:dyDescent="0.15">
      <c r="A1474" s="443"/>
      <c r="B1474" s="88"/>
      <c r="C1474" s="556" t="s">
        <v>239</v>
      </c>
      <c r="D1474" s="557"/>
      <c r="E1474" s="557"/>
      <c r="F1474" s="558"/>
      <c r="G1474" s="528"/>
      <c r="H1474" s="530"/>
      <c r="I1474" s="528"/>
      <c r="J1474" s="530"/>
      <c r="K1474" s="528"/>
      <c r="L1474" s="530"/>
      <c r="M1474" s="528"/>
      <c r="N1474" s="530"/>
      <c r="O1474" s="528"/>
      <c r="P1474" s="530"/>
      <c r="Q1474" s="528"/>
      <c r="R1474" s="530"/>
      <c r="S1474" s="528"/>
      <c r="T1474" s="530"/>
      <c r="U1474" s="528"/>
      <c r="V1474" s="530"/>
      <c r="W1474" s="528"/>
      <c r="X1474" s="530"/>
      <c r="Y1474" s="528"/>
      <c r="Z1474" s="530"/>
      <c r="AA1474" s="528"/>
      <c r="AB1474" s="529"/>
      <c r="AC1474" s="615"/>
      <c r="AD1474" s="616"/>
      <c r="AE1474" s="128" t="s">
        <v>22</v>
      </c>
      <c r="AF1474" s="610"/>
      <c r="AG1474" s="611"/>
      <c r="AH1474" s="81"/>
    </row>
    <row r="1475" spans="1:34" ht="17.25" customHeight="1" x14ac:dyDescent="0.15">
      <c r="A1475" s="443"/>
      <c r="B1475" s="88"/>
      <c r="C1475" s="559"/>
      <c r="D1475" s="560"/>
      <c r="E1475" s="560"/>
      <c r="F1475" s="561"/>
      <c r="G1475" s="531"/>
      <c r="H1475" s="533"/>
      <c r="I1475" s="531"/>
      <c r="J1475" s="533"/>
      <c r="K1475" s="531"/>
      <c r="L1475" s="533"/>
      <c r="M1475" s="531"/>
      <c r="N1475" s="533"/>
      <c r="O1475" s="531"/>
      <c r="P1475" s="533"/>
      <c r="Q1475" s="531"/>
      <c r="R1475" s="533"/>
      <c r="S1475" s="531"/>
      <c r="T1475" s="533"/>
      <c r="U1475" s="531"/>
      <c r="V1475" s="533"/>
      <c r="W1475" s="531"/>
      <c r="X1475" s="533"/>
      <c r="Y1475" s="531"/>
      <c r="Z1475" s="533"/>
      <c r="AA1475" s="531"/>
      <c r="AB1475" s="532"/>
      <c r="AC1475" s="617"/>
      <c r="AD1475" s="618"/>
      <c r="AE1475" s="129"/>
      <c r="AF1475" s="984"/>
      <c r="AG1475" s="985"/>
      <c r="AH1475" s="81"/>
    </row>
    <row r="1476" spans="1:34" ht="17.25" customHeight="1" x14ac:dyDescent="0.15">
      <c r="A1476" s="443"/>
      <c r="B1476" s="88"/>
      <c r="C1476" s="513" t="s">
        <v>161</v>
      </c>
      <c r="D1476" s="548"/>
      <c r="E1476" s="548"/>
      <c r="F1476" s="514"/>
      <c r="G1476" s="528"/>
      <c r="H1476" s="530"/>
      <c r="I1476" s="528"/>
      <c r="J1476" s="530"/>
      <c r="K1476" s="528"/>
      <c r="L1476" s="530"/>
      <c r="M1476" s="528"/>
      <c r="N1476" s="530"/>
      <c r="O1476" s="528"/>
      <c r="P1476" s="530"/>
      <c r="Q1476" s="528"/>
      <c r="R1476" s="530"/>
      <c r="S1476" s="528"/>
      <c r="T1476" s="530"/>
      <c r="U1476" s="528"/>
      <c r="V1476" s="530"/>
      <c r="W1476" s="528"/>
      <c r="X1476" s="530"/>
      <c r="Y1476" s="528"/>
      <c r="Z1476" s="530"/>
      <c r="AA1476" s="528"/>
      <c r="AB1476" s="529"/>
      <c r="AC1476" s="606"/>
      <c r="AD1476" s="607"/>
      <c r="AE1476" s="128" t="s">
        <v>23</v>
      </c>
      <c r="AF1476" s="610"/>
      <c r="AG1476" s="611"/>
      <c r="AH1476" s="81"/>
    </row>
    <row r="1477" spans="1:34" ht="17.25" customHeight="1" thickBot="1" x14ac:dyDescent="0.2">
      <c r="A1477" s="443"/>
      <c r="B1477" s="88"/>
      <c r="C1477" s="515"/>
      <c r="D1477" s="549"/>
      <c r="E1477" s="549"/>
      <c r="F1477" s="516"/>
      <c r="G1477" s="531"/>
      <c r="H1477" s="533"/>
      <c r="I1477" s="531"/>
      <c r="J1477" s="533"/>
      <c r="K1477" s="531"/>
      <c r="L1477" s="533"/>
      <c r="M1477" s="531"/>
      <c r="N1477" s="533"/>
      <c r="O1477" s="531"/>
      <c r="P1477" s="533"/>
      <c r="Q1477" s="531"/>
      <c r="R1477" s="533"/>
      <c r="S1477" s="531"/>
      <c r="T1477" s="533"/>
      <c r="U1477" s="531"/>
      <c r="V1477" s="533"/>
      <c r="W1477" s="531"/>
      <c r="X1477" s="533"/>
      <c r="Y1477" s="531"/>
      <c r="Z1477" s="533"/>
      <c r="AA1477" s="531"/>
      <c r="AB1477" s="532"/>
      <c r="AC1477" s="608"/>
      <c r="AD1477" s="609"/>
      <c r="AE1477" s="135"/>
      <c r="AF1477" s="612"/>
      <c r="AG1477" s="613"/>
      <c r="AH1477" s="136"/>
    </row>
    <row r="1478" spans="1:34" ht="15" customHeight="1" x14ac:dyDescent="0.15">
      <c r="A1478" s="443"/>
      <c r="B1478" s="7"/>
      <c r="C1478" s="83"/>
      <c r="D1478" s="980" t="s">
        <v>58</v>
      </c>
      <c r="E1478" s="980"/>
      <c r="F1478" s="980"/>
      <c r="G1478" s="980"/>
      <c r="H1478" s="980"/>
      <c r="I1478" s="980"/>
      <c r="J1478" s="980"/>
      <c r="K1478" s="980"/>
      <c r="L1478" s="980"/>
      <c r="M1478" s="980"/>
      <c r="N1478" s="980"/>
      <c r="O1478" s="980"/>
      <c r="P1478" s="980"/>
      <c r="Q1478" s="980"/>
      <c r="R1478" s="980"/>
      <c r="S1478" s="980"/>
      <c r="T1478" s="980"/>
      <c r="U1478" s="980"/>
      <c r="V1478" s="980"/>
      <c r="W1478" s="980"/>
      <c r="X1478" s="980"/>
      <c r="Y1478" s="980"/>
      <c r="Z1478" s="980"/>
      <c r="AA1478" s="980"/>
      <c r="AB1478" s="980"/>
      <c r="AC1478" s="83"/>
      <c r="AD1478" s="83"/>
      <c r="AE1478" s="83"/>
      <c r="AF1478" s="83"/>
      <c r="AG1478" s="137"/>
      <c r="AH1478" s="77"/>
    </row>
    <row r="1479" spans="1:34" ht="15" customHeight="1" x14ac:dyDescent="0.15">
      <c r="A1479" s="443"/>
      <c r="B1479" s="493" t="s">
        <v>648</v>
      </c>
      <c r="C1479" s="475"/>
      <c r="D1479" s="475"/>
      <c r="E1479" s="475"/>
      <c r="F1479" s="475"/>
      <c r="G1479" s="475"/>
      <c r="H1479" s="475"/>
      <c r="I1479" s="475"/>
      <c r="J1479" s="475"/>
      <c r="K1479" s="475"/>
      <c r="L1479" s="475"/>
      <c r="M1479" s="475"/>
      <c r="N1479" s="475"/>
      <c r="O1479" s="475"/>
      <c r="P1479" s="475"/>
      <c r="Q1479" s="475"/>
      <c r="R1479" s="475"/>
      <c r="S1479" s="475"/>
      <c r="T1479" s="475"/>
      <c r="U1479" s="475"/>
      <c r="V1479" s="475"/>
      <c r="W1479" s="475"/>
      <c r="X1479" s="475"/>
      <c r="Y1479" s="475"/>
      <c r="Z1479" s="475"/>
      <c r="AA1479" s="475"/>
      <c r="AB1479" s="475"/>
      <c r="AC1479" s="475"/>
      <c r="AD1479" s="475"/>
      <c r="AE1479" s="475"/>
      <c r="AF1479" s="476"/>
      <c r="AG1479" s="498"/>
      <c r="AH1479" s="503"/>
    </row>
    <row r="1480" spans="1:34" ht="15" customHeight="1" x14ac:dyDescent="0.15">
      <c r="A1480" s="443"/>
      <c r="B1480" s="981"/>
      <c r="C1480" s="526"/>
      <c r="D1480" s="526"/>
      <c r="E1480" s="526"/>
      <c r="F1480" s="526"/>
      <c r="G1480" s="526"/>
      <c r="H1480" s="526"/>
      <c r="I1480" s="526"/>
      <c r="J1480" s="526"/>
      <c r="K1480" s="526"/>
      <c r="L1480" s="526"/>
      <c r="M1480" s="526"/>
      <c r="N1480" s="526"/>
      <c r="O1480" s="526"/>
      <c r="P1480" s="526"/>
      <c r="Q1480" s="526"/>
      <c r="R1480" s="526"/>
      <c r="S1480" s="526"/>
      <c r="T1480" s="526"/>
      <c r="U1480" s="526"/>
      <c r="V1480" s="526"/>
      <c r="W1480" s="526"/>
      <c r="X1480" s="526"/>
      <c r="Y1480" s="526"/>
      <c r="Z1480" s="526"/>
      <c r="AA1480" s="526"/>
      <c r="AB1480" s="526"/>
      <c r="AC1480" s="526"/>
      <c r="AD1480" s="526"/>
      <c r="AE1480" s="526"/>
      <c r="AF1480" s="527"/>
      <c r="AG1480" s="500"/>
      <c r="AH1480" s="506"/>
    </row>
    <row r="1481" spans="1:34" s="74" customFormat="1" ht="15" customHeight="1" x14ac:dyDescent="0.15">
      <c r="A1481" s="443"/>
      <c r="B1481" s="603" t="s">
        <v>488</v>
      </c>
      <c r="C1481" s="604"/>
      <c r="D1481" s="604"/>
      <c r="E1481" s="604"/>
      <c r="F1481" s="604"/>
      <c r="G1481" s="604"/>
      <c r="H1481" s="604"/>
      <c r="I1481" s="604"/>
      <c r="J1481" s="604"/>
      <c r="K1481" s="604"/>
      <c r="L1481" s="604"/>
      <c r="M1481" s="604"/>
      <c r="N1481" s="604"/>
      <c r="O1481" s="604"/>
      <c r="P1481" s="604"/>
      <c r="Q1481" s="604"/>
      <c r="R1481" s="604"/>
      <c r="S1481" s="604"/>
      <c r="T1481" s="604"/>
      <c r="U1481" s="604"/>
      <c r="V1481" s="604"/>
      <c r="W1481" s="604"/>
      <c r="X1481" s="604"/>
      <c r="Y1481" s="604"/>
      <c r="Z1481" s="604"/>
      <c r="AA1481" s="604"/>
      <c r="AB1481" s="604"/>
      <c r="AC1481" s="604"/>
      <c r="AD1481" s="604"/>
      <c r="AE1481" s="604"/>
      <c r="AF1481" s="604"/>
      <c r="AG1481" s="604"/>
      <c r="AH1481" s="605"/>
    </row>
    <row r="1482" spans="1:34" s="74" customFormat="1" ht="15" customHeight="1" x14ac:dyDescent="0.15">
      <c r="A1482" s="443"/>
      <c r="B1482" s="603" t="s">
        <v>489</v>
      </c>
      <c r="C1482" s="604"/>
      <c r="D1482" s="604"/>
      <c r="E1482" s="604"/>
      <c r="F1482" s="604"/>
      <c r="G1482" s="604"/>
      <c r="H1482" s="604"/>
      <c r="I1482" s="604"/>
      <c r="J1482" s="604"/>
      <c r="K1482" s="604"/>
      <c r="L1482" s="604"/>
      <c r="M1482" s="604"/>
      <c r="N1482" s="604"/>
      <c r="O1482" s="604"/>
      <c r="P1482" s="604"/>
      <c r="Q1482" s="604"/>
      <c r="R1482" s="604"/>
      <c r="S1482" s="604"/>
      <c r="T1482" s="604"/>
      <c r="U1482" s="604"/>
      <c r="V1482" s="604"/>
      <c r="W1482" s="604"/>
      <c r="X1482" s="604"/>
      <c r="Y1482" s="604"/>
      <c r="Z1482" s="604"/>
      <c r="AA1482" s="604"/>
      <c r="AB1482" s="604"/>
      <c r="AC1482" s="604"/>
      <c r="AD1482" s="604"/>
      <c r="AE1482" s="604"/>
      <c r="AF1482" s="604"/>
      <c r="AG1482" s="604"/>
      <c r="AH1482" s="605"/>
    </row>
    <row r="1483" spans="1:34" ht="15" customHeight="1" x14ac:dyDescent="0.15">
      <c r="A1483" s="444"/>
      <c r="B1483" s="545" t="s">
        <v>490</v>
      </c>
      <c r="C1483" s="546"/>
      <c r="D1483" s="546"/>
      <c r="E1483" s="546"/>
      <c r="F1483" s="546"/>
      <c r="G1483" s="546"/>
      <c r="H1483" s="546"/>
      <c r="I1483" s="546"/>
      <c r="J1483" s="546"/>
      <c r="K1483" s="546"/>
      <c r="L1483" s="546"/>
      <c r="M1483" s="546"/>
      <c r="N1483" s="546"/>
      <c r="O1483" s="546"/>
      <c r="P1483" s="546"/>
      <c r="Q1483" s="546"/>
      <c r="R1483" s="546"/>
      <c r="S1483" s="546"/>
      <c r="T1483" s="546"/>
      <c r="U1483" s="546"/>
      <c r="V1483" s="546"/>
      <c r="W1483" s="546"/>
      <c r="X1483" s="546"/>
      <c r="Y1483" s="546"/>
      <c r="Z1483" s="546"/>
      <c r="AA1483" s="546"/>
      <c r="AB1483" s="546"/>
      <c r="AC1483" s="546"/>
      <c r="AD1483" s="546"/>
      <c r="AE1483" s="546"/>
      <c r="AF1483" s="546"/>
      <c r="AG1483" s="546"/>
      <c r="AH1483" s="547"/>
    </row>
    <row r="1484" spans="1:34" ht="15" customHeight="1" x14ac:dyDescent="0.15">
      <c r="A1484" s="442" t="s">
        <v>36</v>
      </c>
      <c r="B1484" s="493" t="s">
        <v>538</v>
      </c>
      <c r="C1484" s="475"/>
      <c r="D1484" s="475"/>
      <c r="E1484" s="475"/>
      <c r="F1484" s="475"/>
      <c r="G1484" s="475"/>
      <c r="H1484" s="475"/>
      <c r="I1484" s="475"/>
      <c r="J1484" s="475"/>
      <c r="K1484" s="475"/>
      <c r="L1484" s="475"/>
      <c r="M1484" s="475"/>
      <c r="N1484" s="475"/>
      <c r="O1484" s="475"/>
      <c r="P1484" s="475"/>
      <c r="Q1484" s="475"/>
      <c r="R1484" s="475"/>
      <c r="S1484" s="475"/>
      <c r="T1484" s="475"/>
      <c r="U1484" s="475"/>
      <c r="V1484" s="475"/>
      <c r="W1484" s="475"/>
      <c r="X1484" s="475"/>
      <c r="Y1484" s="475"/>
      <c r="Z1484" s="475"/>
      <c r="AA1484" s="475"/>
      <c r="AB1484" s="475"/>
      <c r="AC1484" s="475"/>
      <c r="AD1484" s="475"/>
      <c r="AE1484" s="475"/>
      <c r="AF1484" s="475"/>
      <c r="AG1484" s="475"/>
      <c r="AH1484" s="476"/>
    </row>
    <row r="1485" spans="1:34" ht="15" customHeight="1" x14ac:dyDescent="0.15">
      <c r="A1485" s="443"/>
      <c r="B1485" s="517"/>
      <c r="C1485" s="477"/>
      <c r="D1485" s="477"/>
      <c r="E1485" s="477"/>
      <c r="F1485" s="477"/>
      <c r="G1485" s="477"/>
      <c r="H1485" s="477"/>
      <c r="I1485" s="477"/>
      <c r="J1485" s="477"/>
      <c r="K1485" s="477"/>
      <c r="L1485" s="477"/>
      <c r="M1485" s="477"/>
      <c r="N1485" s="477"/>
      <c r="O1485" s="477"/>
      <c r="P1485" s="477"/>
      <c r="Q1485" s="477"/>
      <c r="R1485" s="477"/>
      <c r="S1485" s="477"/>
      <c r="T1485" s="477"/>
      <c r="U1485" s="477"/>
      <c r="V1485" s="477"/>
      <c r="W1485" s="477"/>
      <c r="X1485" s="477"/>
      <c r="Y1485" s="477"/>
      <c r="Z1485" s="477"/>
      <c r="AA1485" s="477"/>
      <c r="AB1485" s="477"/>
      <c r="AC1485" s="477"/>
      <c r="AD1485" s="477"/>
      <c r="AE1485" s="477"/>
      <c r="AF1485" s="477"/>
      <c r="AG1485" s="477"/>
      <c r="AH1485" s="478"/>
    </row>
    <row r="1486" spans="1:34" ht="15" customHeight="1" x14ac:dyDescent="0.15">
      <c r="A1486" s="443"/>
      <c r="B1486" s="494"/>
      <c r="C1486" s="436"/>
      <c r="D1486" s="436"/>
      <c r="E1486" s="436"/>
      <c r="F1486" s="436"/>
      <c r="G1486" s="436"/>
      <c r="H1486" s="436"/>
      <c r="I1486" s="436"/>
      <c r="J1486" s="436"/>
      <c r="K1486" s="436"/>
      <c r="L1486" s="436"/>
      <c r="M1486" s="436"/>
      <c r="N1486" s="436"/>
      <c r="O1486" s="436"/>
      <c r="P1486" s="436"/>
      <c r="Q1486" s="436"/>
      <c r="R1486" s="436"/>
      <c r="S1486" s="436"/>
      <c r="T1486" s="436"/>
      <c r="U1486" s="436"/>
      <c r="V1486" s="436"/>
      <c r="W1486" s="436"/>
      <c r="X1486" s="436"/>
      <c r="Y1486" s="436"/>
      <c r="Z1486" s="436"/>
      <c r="AA1486" s="436"/>
      <c r="AB1486" s="436"/>
      <c r="AC1486" s="436"/>
      <c r="AD1486" s="436"/>
      <c r="AE1486" s="436"/>
      <c r="AF1486" s="436"/>
      <c r="AG1486" s="436"/>
      <c r="AH1486" s="437"/>
    </row>
    <row r="1487" spans="1:34" ht="15" customHeight="1" x14ac:dyDescent="0.15">
      <c r="A1487" s="443"/>
      <c r="B1487" s="493" t="s">
        <v>465</v>
      </c>
      <c r="C1487" s="475"/>
      <c r="D1487" s="475"/>
      <c r="E1487" s="475"/>
      <c r="F1487" s="475"/>
      <c r="G1487" s="475"/>
      <c r="H1487" s="475"/>
      <c r="I1487" s="475"/>
      <c r="J1487" s="475"/>
      <c r="K1487" s="475"/>
      <c r="L1487" s="475"/>
      <c r="M1487" s="475"/>
      <c r="N1487" s="475"/>
      <c r="O1487" s="475"/>
      <c r="P1487" s="475"/>
      <c r="Q1487" s="475"/>
      <c r="R1487" s="475"/>
      <c r="S1487" s="475"/>
      <c r="T1487" s="475"/>
      <c r="U1487" s="475"/>
      <c r="V1487" s="475"/>
      <c r="W1487" s="475"/>
      <c r="X1487" s="475"/>
      <c r="Y1487" s="475"/>
      <c r="Z1487" s="475"/>
      <c r="AA1487" s="475"/>
      <c r="AB1487" s="475"/>
      <c r="AC1487" s="475"/>
      <c r="AD1487" s="475"/>
      <c r="AE1487" s="475"/>
      <c r="AF1487" s="475"/>
      <c r="AG1487" s="475"/>
      <c r="AH1487" s="476"/>
    </row>
    <row r="1488" spans="1:34" ht="15" customHeight="1" x14ac:dyDescent="0.15">
      <c r="A1488" s="443"/>
      <c r="B1488" s="187" t="s">
        <v>513</v>
      </c>
      <c r="C1488" s="477" t="s">
        <v>507</v>
      </c>
      <c r="D1488" s="477"/>
      <c r="E1488" s="477"/>
      <c r="F1488" s="477"/>
      <c r="G1488" s="477"/>
      <c r="H1488" s="477"/>
      <c r="I1488" s="477"/>
      <c r="J1488" s="477"/>
      <c r="K1488" s="477"/>
      <c r="L1488" s="477"/>
      <c r="M1488" s="477"/>
      <c r="N1488" s="477"/>
      <c r="O1488" s="477"/>
      <c r="P1488" s="477"/>
      <c r="Q1488" s="477"/>
      <c r="R1488" s="477"/>
      <c r="S1488" s="477"/>
      <c r="T1488" s="477"/>
      <c r="U1488" s="477"/>
      <c r="V1488" s="477"/>
      <c r="W1488" s="477"/>
      <c r="X1488" s="477"/>
      <c r="Y1488" s="477"/>
      <c r="Z1488" s="477"/>
      <c r="AA1488" s="477"/>
      <c r="AB1488" s="477"/>
      <c r="AC1488" s="477"/>
      <c r="AD1488" s="477"/>
      <c r="AE1488" s="477"/>
      <c r="AF1488" s="478"/>
      <c r="AG1488" s="498"/>
      <c r="AH1488" s="503"/>
    </row>
    <row r="1489" spans="1:34" ht="15" customHeight="1" x14ac:dyDescent="0.15">
      <c r="A1489" s="443"/>
      <c r="B1489" s="88"/>
      <c r="C1489" s="526"/>
      <c r="D1489" s="526"/>
      <c r="E1489" s="526"/>
      <c r="F1489" s="526"/>
      <c r="G1489" s="526"/>
      <c r="H1489" s="526"/>
      <c r="I1489" s="526"/>
      <c r="J1489" s="526"/>
      <c r="K1489" s="526"/>
      <c r="L1489" s="526"/>
      <c r="M1489" s="526"/>
      <c r="N1489" s="526"/>
      <c r="O1489" s="526"/>
      <c r="P1489" s="526"/>
      <c r="Q1489" s="526"/>
      <c r="R1489" s="526"/>
      <c r="S1489" s="526"/>
      <c r="T1489" s="526"/>
      <c r="U1489" s="526"/>
      <c r="V1489" s="526"/>
      <c r="W1489" s="526"/>
      <c r="X1489" s="526"/>
      <c r="Y1489" s="526"/>
      <c r="Z1489" s="526"/>
      <c r="AA1489" s="526"/>
      <c r="AB1489" s="526"/>
      <c r="AC1489" s="526"/>
      <c r="AD1489" s="526"/>
      <c r="AE1489" s="526"/>
      <c r="AF1489" s="527"/>
      <c r="AG1489" s="500"/>
      <c r="AH1489" s="506"/>
    </row>
    <row r="1490" spans="1:34" ht="15" customHeight="1" thickBot="1" x14ac:dyDescent="0.2">
      <c r="A1490" s="443"/>
      <c r="B1490" s="88"/>
      <c r="C1490" s="477" t="s">
        <v>158</v>
      </c>
      <c r="D1490" s="477"/>
      <c r="E1490" s="477"/>
      <c r="F1490" s="477"/>
      <c r="G1490" s="477"/>
      <c r="H1490" s="477"/>
      <c r="I1490" s="477"/>
      <c r="J1490" s="477"/>
      <c r="K1490" s="477"/>
      <c r="L1490" s="477"/>
      <c r="M1490" s="477"/>
      <c r="N1490" s="477"/>
      <c r="O1490" s="477"/>
      <c r="P1490" s="477"/>
      <c r="Q1490" s="477"/>
      <c r="R1490" s="477"/>
      <c r="S1490" s="477"/>
      <c r="T1490" s="477"/>
      <c r="U1490" s="477"/>
      <c r="V1490" s="477"/>
      <c r="W1490" s="477"/>
      <c r="X1490" s="477"/>
      <c r="Y1490" s="87"/>
      <c r="Z1490" s="87"/>
      <c r="AA1490" s="87"/>
      <c r="AB1490" s="87"/>
      <c r="AC1490" s="87"/>
      <c r="AD1490" s="87"/>
      <c r="AE1490" s="87"/>
      <c r="AF1490" s="87"/>
      <c r="AG1490" s="122"/>
      <c r="AH1490" s="181"/>
    </row>
    <row r="1491" spans="1:34" ht="15" customHeight="1" x14ac:dyDescent="0.15">
      <c r="A1491" s="443"/>
      <c r="B1491" s="88"/>
      <c r="C1491" s="493" t="s">
        <v>495</v>
      </c>
      <c r="D1491" s="475"/>
      <c r="E1491" s="475"/>
      <c r="F1491" s="476"/>
      <c r="G1491" s="498" t="s">
        <v>45</v>
      </c>
      <c r="H1491" s="503"/>
      <c r="I1491" s="498" t="s">
        <v>46</v>
      </c>
      <c r="J1491" s="503"/>
      <c r="K1491" s="498" t="s">
        <v>499</v>
      </c>
      <c r="L1491" s="503"/>
      <c r="M1491" s="498" t="s">
        <v>500</v>
      </c>
      <c r="N1491" s="503"/>
      <c r="O1491" s="498" t="s">
        <v>501</v>
      </c>
      <c r="P1491" s="503"/>
      <c r="Q1491" s="513" t="s">
        <v>502</v>
      </c>
      <c r="R1491" s="514"/>
      <c r="S1491" s="513" t="s">
        <v>503</v>
      </c>
      <c r="T1491" s="514"/>
      <c r="U1491" s="513" t="s">
        <v>504</v>
      </c>
      <c r="V1491" s="514"/>
      <c r="W1491" s="513" t="s">
        <v>505</v>
      </c>
      <c r="X1491" s="514"/>
      <c r="Y1491" s="498" t="s">
        <v>506</v>
      </c>
      <c r="Z1491" s="503"/>
      <c r="AA1491" s="498" t="s">
        <v>496</v>
      </c>
      <c r="AB1491" s="499"/>
      <c r="AC1491" s="550" t="s">
        <v>497</v>
      </c>
      <c r="AD1491" s="551"/>
      <c r="AE1491" s="552" t="s">
        <v>498</v>
      </c>
      <c r="AF1491" s="553"/>
      <c r="AG1491" s="554"/>
      <c r="AH1491" s="181"/>
    </row>
    <row r="1492" spans="1:34" ht="15" customHeight="1" x14ac:dyDescent="0.15">
      <c r="A1492" s="443"/>
      <c r="B1492" s="196"/>
      <c r="C1492" s="494"/>
      <c r="D1492" s="436"/>
      <c r="E1492" s="436"/>
      <c r="F1492" s="437"/>
      <c r="G1492" s="500"/>
      <c r="H1492" s="506"/>
      <c r="I1492" s="500"/>
      <c r="J1492" s="506"/>
      <c r="K1492" s="500"/>
      <c r="L1492" s="506"/>
      <c r="M1492" s="500"/>
      <c r="N1492" s="506"/>
      <c r="O1492" s="500"/>
      <c r="P1492" s="506"/>
      <c r="Q1492" s="515"/>
      <c r="R1492" s="516"/>
      <c r="S1492" s="515"/>
      <c r="T1492" s="516"/>
      <c r="U1492" s="515"/>
      <c r="V1492" s="516"/>
      <c r="W1492" s="515"/>
      <c r="X1492" s="516"/>
      <c r="Y1492" s="500"/>
      <c r="Z1492" s="506"/>
      <c r="AA1492" s="500"/>
      <c r="AB1492" s="501"/>
      <c r="AC1492" s="525"/>
      <c r="AD1492" s="506"/>
      <c r="AE1492" s="515"/>
      <c r="AF1492" s="549"/>
      <c r="AG1492" s="555"/>
      <c r="AH1492" s="181"/>
    </row>
    <row r="1493" spans="1:34" ht="17.25" customHeight="1" x14ac:dyDescent="0.15">
      <c r="A1493" s="443"/>
      <c r="B1493" s="88"/>
      <c r="C1493" s="556" t="s">
        <v>508</v>
      </c>
      <c r="D1493" s="557"/>
      <c r="E1493" s="557"/>
      <c r="F1493" s="558"/>
      <c r="G1493" s="498"/>
      <c r="H1493" s="503"/>
      <c r="I1493" s="498"/>
      <c r="J1493" s="503"/>
      <c r="K1493" s="498"/>
      <c r="L1493" s="503"/>
      <c r="M1493" s="498"/>
      <c r="N1493" s="503"/>
      <c r="O1493" s="498"/>
      <c r="P1493" s="503"/>
      <c r="Q1493" s="498"/>
      <c r="R1493" s="503"/>
      <c r="S1493" s="498"/>
      <c r="T1493" s="503"/>
      <c r="U1493" s="498"/>
      <c r="V1493" s="503"/>
      <c r="W1493" s="498"/>
      <c r="X1493" s="503"/>
      <c r="Y1493" s="498"/>
      <c r="Z1493" s="503"/>
      <c r="AA1493" s="498"/>
      <c r="AB1493" s="499"/>
      <c r="AC1493" s="502"/>
      <c r="AD1493" s="503"/>
      <c r="AE1493" s="190" t="s">
        <v>509</v>
      </c>
      <c r="AF1493" s="82"/>
      <c r="AG1493" s="191"/>
      <c r="AH1493" s="181"/>
    </row>
    <row r="1494" spans="1:34" ht="17.25" customHeight="1" x14ac:dyDescent="0.15">
      <c r="A1494" s="443"/>
      <c r="B1494" s="196"/>
      <c r="C1494" s="559"/>
      <c r="D1494" s="560"/>
      <c r="E1494" s="560"/>
      <c r="F1494" s="561"/>
      <c r="G1494" s="500"/>
      <c r="H1494" s="506"/>
      <c r="I1494" s="500"/>
      <c r="J1494" s="506"/>
      <c r="K1494" s="500"/>
      <c r="L1494" s="506"/>
      <c r="M1494" s="500"/>
      <c r="N1494" s="506"/>
      <c r="O1494" s="500"/>
      <c r="P1494" s="506"/>
      <c r="Q1494" s="500"/>
      <c r="R1494" s="506"/>
      <c r="S1494" s="500"/>
      <c r="T1494" s="506"/>
      <c r="U1494" s="500"/>
      <c r="V1494" s="506"/>
      <c r="W1494" s="500"/>
      <c r="X1494" s="506"/>
      <c r="Y1494" s="500"/>
      <c r="Z1494" s="506"/>
      <c r="AA1494" s="500"/>
      <c r="AB1494" s="501"/>
      <c r="AC1494" s="525"/>
      <c r="AD1494" s="506"/>
      <c r="AE1494" s="179"/>
      <c r="AF1494" s="83"/>
      <c r="AG1494" s="192"/>
      <c r="AH1494" s="181"/>
    </row>
    <row r="1495" spans="1:34" ht="17.25" customHeight="1" x14ac:dyDescent="0.15">
      <c r="A1495" s="443"/>
      <c r="B1495" s="88"/>
      <c r="C1495" s="513" t="s">
        <v>161</v>
      </c>
      <c r="D1495" s="548"/>
      <c r="E1495" s="548"/>
      <c r="F1495" s="514"/>
      <c r="G1495" s="498"/>
      <c r="H1495" s="503"/>
      <c r="I1495" s="498"/>
      <c r="J1495" s="503"/>
      <c r="K1495" s="498"/>
      <c r="L1495" s="503"/>
      <c r="M1495" s="498"/>
      <c r="N1495" s="503"/>
      <c r="O1495" s="498"/>
      <c r="P1495" s="503"/>
      <c r="Q1495" s="498"/>
      <c r="R1495" s="503"/>
      <c r="S1495" s="498"/>
      <c r="T1495" s="503"/>
      <c r="U1495" s="498"/>
      <c r="V1495" s="503"/>
      <c r="W1495" s="498"/>
      <c r="X1495" s="503"/>
      <c r="Y1495" s="498"/>
      <c r="Z1495" s="503"/>
      <c r="AA1495" s="498"/>
      <c r="AB1495" s="499"/>
      <c r="AC1495" s="502"/>
      <c r="AD1495" s="503"/>
      <c r="AE1495" s="190" t="s">
        <v>510</v>
      </c>
      <c r="AF1495" s="82"/>
      <c r="AG1495" s="191"/>
      <c r="AH1495" s="181"/>
    </row>
    <row r="1496" spans="1:34" ht="17.25" customHeight="1" thickBot="1" x14ac:dyDescent="0.2">
      <c r="A1496" s="443"/>
      <c r="B1496" s="196"/>
      <c r="C1496" s="515"/>
      <c r="D1496" s="549"/>
      <c r="E1496" s="549"/>
      <c r="F1496" s="516"/>
      <c r="G1496" s="500"/>
      <c r="H1496" s="506"/>
      <c r="I1496" s="500"/>
      <c r="J1496" s="506"/>
      <c r="K1496" s="500"/>
      <c r="L1496" s="506"/>
      <c r="M1496" s="500"/>
      <c r="N1496" s="506"/>
      <c r="O1496" s="500"/>
      <c r="P1496" s="506"/>
      <c r="Q1496" s="500"/>
      <c r="R1496" s="506"/>
      <c r="S1496" s="500"/>
      <c r="T1496" s="506"/>
      <c r="U1496" s="500"/>
      <c r="V1496" s="506"/>
      <c r="W1496" s="500"/>
      <c r="X1496" s="506"/>
      <c r="Y1496" s="500"/>
      <c r="Z1496" s="506"/>
      <c r="AA1496" s="500"/>
      <c r="AB1496" s="501"/>
      <c r="AC1496" s="504"/>
      <c r="AD1496" s="505"/>
      <c r="AE1496" s="193"/>
      <c r="AF1496" s="194"/>
      <c r="AG1496" s="195"/>
      <c r="AH1496" s="181"/>
    </row>
    <row r="1497" spans="1:34" ht="15" customHeight="1" x14ac:dyDescent="0.15">
      <c r="A1497" s="443"/>
      <c r="B1497" s="88"/>
      <c r="C1497" s="87"/>
      <c r="D1497" s="992" t="s">
        <v>58</v>
      </c>
      <c r="E1497" s="992"/>
      <c r="F1497" s="992"/>
      <c r="G1497" s="992"/>
      <c r="H1497" s="992"/>
      <c r="I1497" s="992"/>
      <c r="J1497" s="992"/>
      <c r="K1497" s="992"/>
      <c r="L1497" s="992"/>
      <c r="M1497" s="992"/>
      <c r="N1497" s="992"/>
      <c r="O1497" s="992"/>
      <c r="P1497" s="992"/>
      <c r="Q1497" s="992"/>
      <c r="R1497" s="992"/>
      <c r="S1497" s="992"/>
      <c r="T1497" s="992"/>
      <c r="U1497" s="992"/>
      <c r="V1497" s="992"/>
      <c r="W1497" s="992"/>
      <c r="X1497" s="992"/>
      <c r="Y1497" s="992"/>
      <c r="Z1497" s="992"/>
      <c r="AA1497" s="992"/>
      <c r="AB1497" s="992"/>
      <c r="AC1497" s="87"/>
      <c r="AD1497" s="87"/>
      <c r="AE1497" s="87"/>
      <c r="AF1497" s="87"/>
      <c r="AG1497" s="122"/>
      <c r="AH1497" s="181"/>
    </row>
    <row r="1498" spans="1:34" ht="15" customHeight="1" x14ac:dyDescent="0.15">
      <c r="A1498" s="443"/>
      <c r="B1498" s="187"/>
      <c r="C1498" s="434" t="s">
        <v>511</v>
      </c>
      <c r="D1498" s="434"/>
      <c r="E1498" s="434"/>
      <c r="F1498" s="434"/>
      <c r="G1498" s="434"/>
      <c r="H1498" s="434"/>
      <c r="I1498" s="434"/>
      <c r="J1498" s="434"/>
      <c r="K1498" s="434"/>
      <c r="L1498" s="434"/>
      <c r="M1498" s="434"/>
      <c r="N1498" s="434"/>
      <c r="O1498" s="434"/>
      <c r="P1498" s="434"/>
      <c r="Q1498" s="434"/>
      <c r="R1498" s="434"/>
      <c r="S1498" s="434"/>
      <c r="T1498" s="434"/>
      <c r="U1498" s="434"/>
      <c r="V1498" s="434"/>
      <c r="W1498" s="434"/>
      <c r="X1498" s="434"/>
      <c r="Y1498" s="434"/>
      <c r="Z1498" s="434"/>
      <c r="AA1498" s="434"/>
      <c r="AB1498" s="434"/>
      <c r="AC1498" s="434"/>
      <c r="AD1498" s="434"/>
      <c r="AE1498" s="434"/>
      <c r="AF1498" s="435"/>
      <c r="AG1498" s="498"/>
      <c r="AH1498" s="503"/>
    </row>
    <row r="1499" spans="1:34" ht="15" customHeight="1" x14ac:dyDescent="0.15">
      <c r="A1499" s="443"/>
      <c r="B1499" s="88"/>
      <c r="C1499" s="477"/>
      <c r="D1499" s="477"/>
      <c r="E1499" s="477"/>
      <c r="F1499" s="477"/>
      <c r="G1499" s="477"/>
      <c r="H1499" s="477"/>
      <c r="I1499" s="477"/>
      <c r="J1499" s="477"/>
      <c r="K1499" s="477"/>
      <c r="L1499" s="477"/>
      <c r="M1499" s="477"/>
      <c r="N1499" s="477"/>
      <c r="O1499" s="477"/>
      <c r="P1499" s="477"/>
      <c r="Q1499" s="477"/>
      <c r="R1499" s="477"/>
      <c r="S1499" s="477"/>
      <c r="T1499" s="477"/>
      <c r="U1499" s="477"/>
      <c r="V1499" s="477"/>
      <c r="W1499" s="477"/>
      <c r="X1499" s="477"/>
      <c r="Y1499" s="477"/>
      <c r="Z1499" s="477"/>
      <c r="AA1499" s="477"/>
      <c r="AB1499" s="477"/>
      <c r="AC1499" s="477"/>
      <c r="AD1499" s="477"/>
      <c r="AE1499" s="477"/>
      <c r="AF1499" s="478"/>
      <c r="AG1499" s="500"/>
      <c r="AH1499" s="506"/>
    </row>
    <row r="1500" spans="1:34" ht="15" customHeight="1" x14ac:dyDescent="0.15">
      <c r="A1500" s="443"/>
      <c r="B1500" s="88"/>
      <c r="C1500" s="586" t="s">
        <v>528</v>
      </c>
      <c r="D1500" s="586"/>
      <c r="E1500" s="586"/>
      <c r="F1500" s="586"/>
      <c r="G1500" s="586"/>
      <c r="H1500" s="586"/>
      <c r="I1500" s="586"/>
      <c r="J1500" s="586"/>
      <c r="K1500" s="586"/>
      <c r="L1500" s="586"/>
      <c r="M1500" s="586"/>
      <c r="N1500" s="586"/>
      <c r="O1500" s="586"/>
      <c r="P1500" s="586"/>
      <c r="Q1500" s="586"/>
      <c r="R1500" s="586"/>
      <c r="S1500" s="586"/>
      <c r="T1500" s="586"/>
      <c r="U1500" s="586"/>
      <c r="V1500" s="586"/>
      <c r="W1500" s="586"/>
      <c r="X1500" s="586"/>
      <c r="Y1500" s="586"/>
      <c r="Z1500" s="586"/>
      <c r="AA1500" s="586"/>
      <c r="AB1500" s="586"/>
      <c r="AC1500" s="586"/>
      <c r="AD1500" s="586"/>
      <c r="AE1500" s="586"/>
      <c r="AF1500" s="586"/>
      <c r="AG1500" s="586"/>
      <c r="AH1500" s="181"/>
    </row>
    <row r="1501" spans="1:34" ht="15" customHeight="1" x14ac:dyDescent="0.15">
      <c r="A1501" s="443"/>
      <c r="B1501" s="88"/>
      <c r="C1501" s="586" t="s">
        <v>512</v>
      </c>
      <c r="D1501" s="586"/>
      <c r="E1501" s="586"/>
      <c r="F1501" s="586"/>
      <c r="G1501" s="586"/>
      <c r="H1501" s="586"/>
      <c r="I1501" s="586"/>
      <c r="J1501" s="586"/>
      <c r="K1501" s="586"/>
      <c r="L1501" s="586"/>
      <c r="M1501" s="586"/>
      <c r="N1501" s="586"/>
      <c r="O1501" s="586"/>
      <c r="P1501" s="586"/>
      <c r="Q1501" s="586"/>
      <c r="R1501" s="586"/>
      <c r="S1501" s="586"/>
      <c r="T1501" s="586"/>
      <c r="U1501" s="586"/>
      <c r="V1501" s="586"/>
      <c r="W1501" s="586"/>
      <c r="X1501" s="586"/>
      <c r="Y1501" s="586"/>
      <c r="Z1501" s="586"/>
      <c r="AA1501" s="586"/>
      <c r="AB1501" s="586"/>
      <c r="AC1501" s="586"/>
      <c r="AD1501" s="586"/>
      <c r="AE1501" s="586"/>
      <c r="AF1501" s="586"/>
      <c r="AG1501" s="586"/>
      <c r="AH1501" s="181"/>
    </row>
    <row r="1502" spans="1:34" ht="15" customHeight="1" x14ac:dyDescent="0.15">
      <c r="A1502" s="443"/>
      <c r="B1502" s="88"/>
      <c r="C1502" s="586" t="s">
        <v>529</v>
      </c>
      <c r="D1502" s="586"/>
      <c r="E1502" s="586"/>
      <c r="F1502" s="586"/>
      <c r="G1502" s="586"/>
      <c r="H1502" s="586"/>
      <c r="I1502" s="586"/>
      <c r="J1502" s="586"/>
      <c r="K1502" s="586"/>
      <c r="L1502" s="586"/>
      <c r="M1502" s="586"/>
      <c r="N1502" s="586"/>
      <c r="O1502" s="586"/>
      <c r="P1502" s="586"/>
      <c r="Q1502" s="586"/>
      <c r="R1502" s="586"/>
      <c r="S1502" s="586"/>
      <c r="T1502" s="586"/>
      <c r="U1502" s="586"/>
      <c r="V1502" s="586"/>
      <c r="W1502" s="586"/>
      <c r="X1502" s="586"/>
      <c r="Y1502" s="586"/>
      <c r="Z1502" s="586"/>
      <c r="AA1502" s="586"/>
      <c r="AB1502" s="586"/>
      <c r="AC1502" s="586"/>
      <c r="AD1502" s="586"/>
      <c r="AE1502" s="586"/>
      <c r="AF1502" s="586"/>
      <c r="AG1502" s="586"/>
      <c r="AH1502" s="181"/>
    </row>
    <row r="1503" spans="1:34" ht="15" customHeight="1" x14ac:dyDescent="0.15">
      <c r="A1503" s="443"/>
      <c r="B1503" s="187" t="s">
        <v>514</v>
      </c>
      <c r="C1503" s="434" t="s">
        <v>523</v>
      </c>
      <c r="D1503" s="434"/>
      <c r="E1503" s="434"/>
      <c r="F1503" s="434"/>
      <c r="G1503" s="434"/>
      <c r="H1503" s="434"/>
      <c r="I1503" s="434"/>
      <c r="J1503" s="434"/>
      <c r="K1503" s="434"/>
      <c r="L1503" s="434"/>
      <c r="M1503" s="434"/>
      <c r="N1503" s="434"/>
      <c r="O1503" s="434"/>
      <c r="P1503" s="434"/>
      <c r="Q1503" s="434"/>
      <c r="R1503" s="434"/>
      <c r="S1503" s="434"/>
      <c r="T1503" s="434"/>
      <c r="U1503" s="434"/>
      <c r="V1503" s="434"/>
      <c r="W1503" s="434"/>
      <c r="X1503" s="434"/>
      <c r="Y1503" s="434"/>
      <c r="Z1503" s="434"/>
      <c r="AA1503" s="434"/>
      <c r="AB1503" s="434"/>
      <c r="AC1503" s="434"/>
      <c r="AD1503" s="434"/>
      <c r="AE1503" s="434"/>
      <c r="AF1503" s="435"/>
      <c r="AG1503" s="498"/>
      <c r="AH1503" s="503"/>
    </row>
    <row r="1504" spans="1:34" ht="15" customHeight="1" x14ac:dyDescent="0.15">
      <c r="A1504" s="443"/>
      <c r="B1504" s="88"/>
      <c r="C1504" s="526"/>
      <c r="D1504" s="526"/>
      <c r="E1504" s="526"/>
      <c r="F1504" s="526"/>
      <c r="G1504" s="526"/>
      <c r="H1504" s="526"/>
      <c r="I1504" s="526"/>
      <c r="J1504" s="526"/>
      <c r="K1504" s="526"/>
      <c r="L1504" s="526"/>
      <c r="M1504" s="526"/>
      <c r="N1504" s="526"/>
      <c r="O1504" s="526"/>
      <c r="P1504" s="526"/>
      <c r="Q1504" s="526"/>
      <c r="R1504" s="526"/>
      <c r="S1504" s="526"/>
      <c r="T1504" s="526"/>
      <c r="U1504" s="526"/>
      <c r="V1504" s="526"/>
      <c r="W1504" s="526"/>
      <c r="X1504" s="526"/>
      <c r="Y1504" s="526"/>
      <c r="Z1504" s="526"/>
      <c r="AA1504" s="526"/>
      <c r="AB1504" s="526"/>
      <c r="AC1504" s="526"/>
      <c r="AD1504" s="526"/>
      <c r="AE1504" s="526"/>
      <c r="AF1504" s="527"/>
      <c r="AG1504" s="500"/>
      <c r="AH1504" s="506"/>
    </row>
    <row r="1505" spans="1:34" ht="15" customHeight="1" thickBot="1" x14ac:dyDescent="0.2">
      <c r="A1505" s="443"/>
      <c r="B1505" s="88"/>
      <c r="C1505" s="477" t="s">
        <v>158</v>
      </c>
      <c r="D1505" s="477"/>
      <c r="E1505" s="477"/>
      <c r="F1505" s="477"/>
      <c r="G1505" s="477"/>
      <c r="H1505" s="477"/>
      <c r="I1505" s="477"/>
      <c r="J1505" s="477"/>
      <c r="K1505" s="477"/>
      <c r="L1505" s="477"/>
      <c r="M1505" s="477"/>
      <c r="N1505" s="477"/>
      <c r="O1505" s="477"/>
      <c r="P1505" s="477"/>
      <c r="Q1505" s="477"/>
      <c r="R1505" s="477"/>
      <c r="S1505" s="477"/>
      <c r="T1505" s="477"/>
      <c r="U1505" s="477"/>
      <c r="V1505" s="477"/>
      <c r="W1505" s="477"/>
      <c r="X1505" s="477"/>
      <c r="Y1505" s="477"/>
      <c r="Z1505" s="477"/>
      <c r="AA1505" s="477"/>
      <c r="AB1505" s="477"/>
      <c r="AC1505" s="477"/>
      <c r="AD1505" s="477"/>
      <c r="AE1505" s="477"/>
      <c r="AF1505" s="477"/>
      <c r="AG1505" s="122"/>
      <c r="AH1505" s="181"/>
    </row>
    <row r="1506" spans="1:34" ht="17.25" customHeight="1" x14ac:dyDescent="0.15">
      <c r="A1506" s="443"/>
      <c r="B1506" s="88"/>
      <c r="C1506" s="498" t="s">
        <v>495</v>
      </c>
      <c r="D1506" s="499"/>
      <c r="E1506" s="499"/>
      <c r="F1506" s="503"/>
      <c r="G1506" s="513" t="s">
        <v>45</v>
      </c>
      <c r="H1506" s="514"/>
      <c r="I1506" s="513" t="s">
        <v>46</v>
      </c>
      <c r="J1506" s="514"/>
      <c r="K1506" s="513" t="s">
        <v>516</v>
      </c>
      <c r="L1506" s="514"/>
      <c r="M1506" s="513" t="s">
        <v>517</v>
      </c>
      <c r="N1506" s="514"/>
      <c r="O1506" s="513" t="s">
        <v>518</v>
      </c>
      <c r="P1506" s="514"/>
      <c r="Q1506" s="513" t="s">
        <v>519</v>
      </c>
      <c r="R1506" s="514"/>
      <c r="S1506" s="513" t="s">
        <v>520</v>
      </c>
      <c r="T1506" s="514"/>
      <c r="U1506" s="513" t="s">
        <v>521</v>
      </c>
      <c r="V1506" s="514"/>
      <c r="W1506" s="513" t="s">
        <v>505</v>
      </c>
      <c r="X1506" s="514"/>
      <c r="Y1506" s="513" t="s">
        <v>522</v>
      </c>
      <c r="Z1506" s="514"/>
      <c r="AA1506" s="513" t="s">
        <v>496</v>
      </c>
      <c r="AB1506" s="548"/>
      <c r="AC1506" s="550" t="s">
        <v>497</v>
      </c>
      <c r="AD1506" s="551"/>
      <c r="AE1506" s="552" t="s">
        <v>498</v>
      </c>
      <c r="AF1506" s="553"/>
      <c r="AG1506" s="554"/>
      <c r="AH1506" s="181"/>
    </row>
    <row r="1507" spans="1:34" ht="17.25" customHeight="1" x14ac:dyDescent="0.15">
      <c r="A1507" s="443"/>
      <c r="B1507" s="88"/>
      <c r="C1507" s="500"/>
      <c r="D1507" s="501"/>
      <c r="E1507" s="501"/>
      <c r="F1507" s="506"/>
      <c r="G1507" s="515"/>
      <c r="H1507" s="516"/>
      <c r="I1507" s="515"/>
      <c r="J1507" s="516"/>
      <c r="K1507" s="515"/>
      <c r="L1507" s="516"/>
      <c r="M1507" s="515"/>
      <c r="N1507" s="516"/>
      <c r="O1507" s="515"/>
      <c r="P1507" s="516"/>
      <c r="Q1507" s="515"/>
      <c r="R1507" s="516"/>
      <c r="S1507" s="515"/>
      <c r="T1507" s="516"/>
      <c r="U1507" s="515"/>
      <c r="V1507" s="516"/>
      <c r="W1507" s="515"/>
      <c r="X1507" s="516"/>
      <c r="Y1507" s="515"/>
      <c r="Z1507" s="516"/>
      <c r="AA1507" s="515"/>
      <c r="AB1507" s="549"/>
      <c r="AC1507" s="525"/>
      <c r="AD1507" s="506"/>
      <c r="AE1507" s="515"/>
      <c r="AF1507" s="549"/>
      <c r="AG1507" s="555"/>
      <c r="AH1507" s="181"/>
    </row>
    <row r="1508" spans="1:34" ht="17.25" customHeight="1" x14ac:dyDescent="0.15">
      <c r="A1508" s="443"/>
      <c r="B1508" s="88"/>
      <c r="C1508" s="556" t="s">
        <v>524</v>
      </c>
      <c r="D1508" s="557"/>
      <c r="E1508" s="557"/>
      <c r="F1508" s="558"/>
      <c r="G1508" s="498"/>
      <c r="H1508" s="503"/>
      <c r="I1508" s="493"/>
      <c r="J1508" s="476"/>
      <c r="K1508" s="498"/>
      <c r="L1508" s="503"/>
      <c r="M1508" s="498"/>
      <c r="N1508" s="503"/>
      <c r="O1508" s="498"/>
      <c r="P1508" s="503"/>
      <c r="Q1508" s="498"/>
      <c r="R1508" s="503"/>
      <c r="S1508" s="498"/>
      <c r="T1508" s="503"/>
      <c r="U1508" s="498"/>
      <c r="V1508" s="503"/>
      <c r="W1508" s="498"/>
      <c r="X1508" s="503"/>
      <c r="Y1508" s="498"/>
      <c r="Z1508" s="503"/>
      <c r="AA1508" s="498"/>
      <c r="AB1508" s="499"/>
      <c r="AC1508" s="502"/>
      <c r="AD1508" s="503"/>
      <c r="AE1508" s="197" t="s">
        <v>509</v>
      </c>
      <c r="AF1508" s="82"/>
      <c r="AG1508" s="191"/>
      <c r="AH1508" s="181"/>
    </row>
    <row r="1509" spans="1:34" ht="17.25" customHeight="1" x14ac:dyDescent="0.15">
      <c r="A1509" s="443"/>
      <c r="B1509" s="88"/>
      <c r="C1509" s="559"/>
      <c r="D1509" s="560"/>
      <c r="E1509" s="560"/>
      <c r="F1509" s="561"/>
      <c r="G1509" s="500"/>
      <c r="H1509" s="506"/>
      <c r="I1509" s="494"/>
      <c r="J1509" s="437"/>
      <c r="K1509" s="500"/>
      <c r="L1509" s="506"/>
      <c r="M1509" s="500"/>
      <c r="N1509" s="506"/>
      <c r="O1509" s="500"/>
      <c r="P1509" s="506"/>
      <c r="Q1509" s="500"/>
      <c r="R1509" s="506"/>
      <c r="S1509" s="500"/>
      <c r="T1509" s="506"/>
      <c r="U1509" s="500"/>
      <c r="V1509" s="506"/>
      <c r="W1509" s="500"/>
      <c r="X1509" s="506"/>
      <c r="Y1509" s="500"/>
      <c r="Z1509" s="506"/>
      <c r="AA1509" s="500"/>
      <c r="AB1509" s="501"/>
      <c r="AC1509" s="525"/>
      <c r="AD1509" s="506"/>
      <c r="AE1509" s="179"/>
      <c r="AF1509" s="83"/>
      <c r="AG1509" s="192"/>
      <c r="AH1509" s="181"/>
    </row>
    <row r="1510" spans="1:34" ht="17.25" customHeight="1" x14ac:dyDescent="0.15">
      <c r="A1510" s="443"/>
      <c r="B1510" s="88"/>
      <c r="C1510" s="498" t="s">
        <v>525</v>
      </c>
      <c r="D1510" s="499"/>
      <c r="E1510" s="499"/>
      <c r="F1510" s="503"/>
      <c r="G1510" s="498"/>
      <c r="H1510" s="503"/>
      <c r="I1510" s="498"/>
      <c r="J1510" s="503"/>
      <c r="K1510" s="498"/>
      <c r="L1510" s="503"/>
      <c r="M1510" s="498"/>
      <c r="N1510" s="503"/>
      <c r="O1510" s="498"/>
      <c r="P1510" s="503"/>
      <c r="Q1510" s="498"/>
      <c r="R1510" s="503"/>
      <c r="S1510" s="498"/>
      <c r="T1510" s="503"/>
      <c r="U1510" s="498"/>
      <c r="V1510" s="503"/>
      <c r="W1510" s="498"/>
      <c r="X1510" s="503"/>
      <c r="Y1510" s="498"/>
      <c r="Z1510" s="503"/>
      <c r="AA1510" s="498"/>
      <c r="AB1510" s="499"/>
      <c r="AC1510" s="502"/>
      <c r="AD1510" s="503"/>
      <c r="AE1510" s="190" t="s">
        <v>510</v>
      </c>
      <c r="AF1510" s="82"/>
      <c r="AG1510" s="191"/>
      <c r="AH1510" s="181"/>
    </row>
    <row r="1511" spans="1:34" ht="17.25" customHeight="1" thickBot="1" x14ac:dyDescent="0.2">
      <c r="A1511" s="443"/>
      <c r="B1511" s="88"/>
      <c r="C1511" s="500"/>
      <c r="D1511" s="501"/>
      <c r="E1511" s="501"/>
      <c r="F1511" s="506"/>
      <c r="G1511" s="500"/>
      <c r="H1511" s="506"/>
      <c r="I1511" s="500"/>
      <c r="J1511" s="506"/>
      <c r="K1511" s="500"/>
      <c r="L1511" s="506"/>
      <c r="M1511" s="500"/>
      <c r="N1511" s="506"/>
      <c r="O1511" s="500"/>
      <c r="P1511" s="506"/>
      <c r="Q1511" s="500"/>
      <c r="R1511" s="506"/>
      <c r="S1511" s="500"/>
      <c r="T1511" s="506"/>
      <c r="U1511" s="500"/>
      <c r="V1511" s="506"/>
      <c r="W1511" s="500"/>
      <c r="X1511" s="506"/>
      <c r="Y1511" s="500"/>
      <c r="Z1511" s="506"/>
      <c r="AA1511" s="500"/>
      <c r="AB1511" s="501"/>
      <c r="AC1511" s="504"/>
      <c r="AD1511" s="505"/>
      <c r="AE1511" s="193"/>
      <c r="AF1511" s="194"/>
      <c r="AG1511" s="195"/>
      <c r="AH1511" s="181"/>
    </row>
    <row r="1512" spans="1:34" ht="15" customHeight="1" x14ac:dyDescent="0.15">
      <c r="A1512" s="443"/>
      <c r="B1512" s="88"/>
      <c r="C1512" s="87"/>
      <c r="D1512" s="602" t="s">
        <v>527</v>
      </c>
      <c r="E1512" s="602"/>
      <c r="F1512" s="602"/>
      <c r="G1512" s="602"/>
      <c r="H1512" s="602"/>
      <c r="I1512" s="602"/>
      <c r="J1512" s="602"/>
      <c r="K1512" s="602"/>
      <c r="L1512" s="602"/>
      <c r="M1512" s="602"/>
      <c r="N1512" s="602"/>
      <c r="O1512" s="602"/>
      <c r="P1512" s="602"/>
      <c r="Q1512" s="602"/>
      <c r="R1512" s="602"/>
      <c r="S1512" s="602"/>
      <c r="T1512" s="602"/>
      <c r="U1512" s="602"/>
      <c r="V1512" s="602"/>
      <c r="W1512" s="602"/>
      <c r="X1512" s="602"/>
      <c r="Y1512" s="602"/>
      <c r="Z1512" s="602"/>
      <c r="AA1512" s="602"/>
      <c r="AB1512" s="602"/>
      <c r="AC1512" s="87"/>
      <c r="AD1512" s="87"/>
      <c r="AE1512" s="87"/>
      <c r="AF1512" s="87"/>
      <c r="AG1512" s="122"/>
      <c r="AH1512" s="181"/>
    </row>
    <row r="1513" spans="1:34" ht="15" customHeight="1" x14ac:dyDescent="0.15">
      <c r="A1513" s="443"/>
      <c r="B1513" s="187"/>
      <c r="C1513" s="434" t="s">
        <v>526</v>
      </c>
      <c r="D1513" s="434"/>
      <c r="E1513" s="434"/>
      <c r="F1513" s="434"/>
      <c r="G1513" s="434"/>
      <c r="H1513" s="434"/>
      <c r="I1513" s="434"/>
      <c r="J1513" s="434"/>
      <c r="K1513" s="434"/>
      <c r="L1513" s="434"/>
      <c r="M1513" s="434"/>
      <c r="N1513" s="434"/>
      <c r="O1513" s="434"/>
      <c r="P1513" s="434"/>
      <c r="Q1513" s="434"/>
      <c r="R1513" s="434"/>
      <c r="S1513" s="434"/>
      <c r="T1513" s="434"/>
      <c r="U1513" s="434"/>
      <c r="V1513" s="434"/>
      <c r="W1513" s="434"/>
      <c r="X1513" s="434"/>
      <c r="Y1513" s="434"/>
      <c r="Z1513" s="434"/>
      <c r="AA1513" s="434"/>
      <c r="AB1513" s="434"/>
      <c r="AC1513" s="434"/>
      <c r="AD1513" s="434"/>
      <c r="AE1513" s="434"/>
      <c r="AF1513" s="435"/>
      <c r="AG1513" s="498"/>
      <c r="AH1513" s="503"/>
    </row>
    <row r="1514" spans="1:34" ht="15" customHeight="1" x14ac:dyDescent="0.15">
      <c r="A1514" s="443"/>
      <c r="B1514" s="88"/>
      <c r="C1514" s="477"/>
      <c r="D1514" s="477"/>
      <c r="E1514" s="477"/>
      <c r="F1514" s="477"/>
      <c r="G1514" s="477"/>
      <c r="H1514" s="477"/>
      <c r="I1514" s="477"/>
      <c r="J1514" s="477"/>
      <c r="K1514" s="477"/>
      <c r="L1514" s="477"/>
      <c r="M1514" s="477"/>
      <c r="N1514" s="477"/>
      <c r="O1514" s="477"/>
      <c r="P1514" s="477"/>
      <c r="Q1514" s="477"/>
      <c r="R1514" s="477"/>
      <c r="S1514" s="477"/>
      <c r="T1514" s="477"/>
      <c r="U1514" s="477"/>
      <c r="V1514" s="477"/>
      <c r="W1514" s="477"/>
      <c r="X1514" s="477"/>
      <c r="Y1514" s="477"/>
      <c r="Z1514" s="477"/>
      <c r="AA1514" s="477"/>
      <c r="AB1514" s="477"/>
      <c r="AC1514" s="477"/>
      <c r="AD1514" s="477"/>
      <c r="AE1514" s="477"/>
      <c r="AF1514" s="478"/>
      <c r="AG1514" s="500"/>
      <c r="AH1514" s="506"/>
    </row>
    <row r="1515" spans="1:34" ht="15" customHeight="1" x14ac:dyDescent="0.15">
      <c r="A1515" s="443"/>
      <c r="B1515" s="88"/>
      <c r="C1515" s="586" t="s">
        <v>535</v>
      </c>
      <c r="D1515" s="586"/>
      <c r="E1515" s="586"/>
      <c r="F1515" s="586"/>
      <c r="G1515" s="586"/>
      <c r="H1515" s="586"/>
      <c r="I1515" s="586"/>
      <c r="J1515" s="586"/>
      <c r="K1515" s="586"/>
      <c r="L1515" s="586"/>
      <c r="M1515" s="586"/>
      <c r="N1515" s="586"/>
      <c r="O1515" s="586"/>
      <c r="P1515" s="586"/>
      <c r="Q1515" s="586"/>
      <c r="R1515" s="586"/>
      <c r="S1515" s="586"/>
      <c r="T1515" s="586"/>
      <c r="U1515" s="586"/>
      <c r="V1515" s="586"/>
      <c r="W1515" s="586"/>
      <c r="X1515" s="586"/>
      <c r="Y1515" s="586"/>
      <c r="Z1515" s="586"/>
      <c r="AA1515" s="586"/>
      <c r="AB1515" s="586"/>
      <c r="AC1515" s="586"/>
      <c r="AD1515" s="586"/>
      <c r="AE1515" s="586"/>
      <c r="AF1515" s="586"/>
      <c r="AG1515" s="586"/>
      <c r="AH1515" s="181"/>
    </row>
    <row r="1516" spans="1:34" ht="15" customHeight="1" x14ac:dyDescent="0.15">
      <c r="A1516" s="443"/>
      <c r="B1516" s="187" t="s">
        <v>531</v>
      </c>
      <c r="C1516" s="434" t="s">
        <v>530</v>
      </c>
      <c r="D1516" s="434"/>
      <c r="E1516" s="434"/>
      <c r="F1516" s="434"/>
      <c r="G1516" s="434"/>
      <c r="H1516" s="434"/>
      <c r="I1516" s="434"/>
      <c r="J1516" s="434"/>
      <c r="K1516" s="434"/>
      <c r="L1516" s="434"/>
      <c r="M1516" s="434"/>
      <c r="N1516" s="434"/>
      <c r="O1516" s="434"/>
      <c r="P1516" s="434"/>
      <c r="Q1516" s="434"/>
      <c r="R1516" s="434"/>
      <c r="S1516" s="434"/>
      <c r="T1516" s="434"/>
      <c r="U1516" s="434"/>
      <c r="V1516" s="434"/>
      <c r="W1516" s="434"/>
      <c r="X1516" s="434"/>
      <c r="Y1516" s="434"/>
      <c r="Z1516" s="434"/>
      <c r="AA1516" s="434"/>
      <c r="AB1516" s="434"/>
      <c r="AC1516" s="434"/>
      <c r="AD1516" s="434"/>
      <c r="AE1516" s="434"/>
      <c r="AF1516" s="435"/>
      <c r="AG1516" s="498"/>
      <c r="AH1516" s="503"/>
    </row>
    <row r="1517" spans="1:34" ht="15" customHeight="1" x14ac:dyDescent="0.15">
      <c r="A1517" s="443"/>
      <c r="B1517" s="11"/>
      <c r="C1517" s="477"/>
      <c r="D1517" s="477"/>
      <c r="E1517" s="477"/>
      <c r="F1517" s="477"/>
      <c r="G1517" s="477"/>
      <c r="H1517" s="477"/>
      <c r="I1517" s="477"/>
      <c r="J1517" s="477"/>
      <c r="K1517" s="477"/>
      <c r="L1517" s="477"/>
      <c r="M1517" s="477"/>
      <c r="N1517" s="477"/>
      <c r="O1517" s="477"/>
      <c r="P1517" s="477"/>
      <c r="Q1517" s="477"/>
      <c r="R1517" s="477"/>
      <c r="S1517" s="477"/>
      <c r="T1517" s="477"/>
      <c r="U1517" s="477"/>
      <c r="V1517" s="477"/>
      <c r="W1517" s="477"/>
      <c r="X1517" s="477"/>
      <c r="Y1517" s="477"/>
      <c r="Z1517" s="477"/>
      <c r="AA1517" s="477"/>
      <c r="AB1517" s="477"/>
      <c r="AC1517" s="477"/>
      <c r="AD1517" s="477"/>
      <c r="AE1517" s="477"/>
      <c r="AF1517" s="478"/>
      <c r="AG1517" s="626"/>
      <c r="AH1517" s="628"/>
    </row>
    <row r="1518" spans="1:34" ht="15" customHeight="1" x14ac:dyDescent="0.15">
      <c r="A1518" s="443"/>
      <c r="B1518" s="11"/>
      <c r="C1518" s="526"/>
      <c r="D1518" s="526"/>
      <c r="E1518" s="526"/>
      <c r="F1518" s="526"/>
      <c r="G1518" s="526"/>
      <c r="H1518" s="526"/>
      <c r="I1518" s="526"/>
      <c r="J1518" s="526"/>
      <c r="K1518" s="526"/>
      <c r="L1518" s="526"/>
      <c r="M1518" s="526"/>
      <c r="N1518" s="526"/>
      <c r="O1518" s="526"/>
      <c r="P1518" s="526"/>
      <c r="Q1518" s="526"/>
      <c r="R1518" s="526"/>
      <c r="S1518" s="526"/>
      <c r="T1518" s="526"/>
      <c r="U1518" s="526"/>
      <c r="V1518" s="526"/>
      <c r="W1518" s="526"/>
      <c r="X1518" s="526"/>
      <c r="Y1518" s="526"/>
      <c r="Z1518" s="526"/>
      <c r="AA1518" s="526"/>
      <c r="AB1518" s="526"/>
      <c r="AC1518" s="526"/>
      <c r="AD1518" s="526"/>
      <c r="AE1518" s="526"/>
      <c r="AF1518" s="527"/>
      <c r="AG1518" s="500"/>
      <c r="AH1518" s="506"/>
    </row>
    <row r="1519" spans="1:34" ht="15" customHeight="1" thickBot="1" x14ac:dyDescent="0.2">
      <c r="A1519" s="443"/>
      <c r="B1519" s="88"/>
      <c r="C1519" s="601" t="s">
        <v>158</v>
      </c>
      <c r="D1519" s="601"/>
      <c r="E1519" s="601"/>
      <c r="F1519" s="601"/>
      <c r="G1519" s="601"/>
      <c r="H1519" s="601"/>
      <c r="I1519" s="601"/>
      <c r="J1519" s="601"/>
      <c r="K1519" s="601"/>
      <c r="L1519" s="601"/>
      <c r="M1519" s="601"/>
      <c r="N1519" s="601"/>
      <c r="O1519" s="601"/>
      <c r="P1519" s="601"/>
      <c r="Q1519" s="601"/>
      <c r="R1519" s="601"/>
      <c r="S1519" s="601"/>
      <c r="T1519" s="601"/>
      <c r="U1519" s="601"/>
      <c r="V1519" s="601"/>
      <c r="W1519" s="601"/>
      <c r="X1519" s="601"/>
      <c r="Y1519" s="601"/>
      <c r="Z1519" s="601"/>
      <c r="AA1519" s="601"/>
      <c r="AB1519" s="601"/>
      <c r="AC1519" s="133"/>
      <c r="AD1519" s="133"/>
      <c r="AE1519" s="133"/>
      <c r="AF1519" s="133"/>
      <c r="AG1519" s="138"/>
      <c r="AH1519" s="81"/>
    </row>
    <row r="1520" spans="1:34" ht="15" customHeight="1" x14ac:dyDescent="0.15">
      <c r="A1520" s="443"/>
      <c r="B1520" s="87"/>
      <c r="C1520" s="528" t="s">
        <v>495</v>
      </c>
      <c r="D1520" s="529"/>
      <c r="E1520" s="529"/>
      <c r="F1520" s="530"/>
      <c r="G1520" s="534" t="s">
        <v>45</v>
      </c>
      <c r="H1520" s="534"/>
      <c r="I1520" s="534" t="s">
        <v>46</v>
      </c>
      <c r="J1520" s="534"/>
      <c r="K1520" s="534" t="s">
        <v>47</v>
      </c>
      <c r="L1520" s="534"/>
      <c r="M1520" s="534" t="s">
        <v>48</v>
      </c>
      <c r="N1520" s="534"/>
      <c r="O1520" s="534" t="s">
        <v>49</v>
      </c>
      <c r="P1520" s="534"/>
      <c r="Q1520" s="534" t="s">
        <v>50</v>
      </c>
      <c r="R1520" s="534"/>
      <c r="S1520" s="534" t="s">
        <v>51</v>
      </c>
      <c r="T1520" s="534"/>
      <c r="U1520" s="534" t="s">
        <v>52</v>
      </c>
      <c r="V1520" s="534"/>
      <c r="W1520" s="534" t="s">
        <v>53</v>
      </c>
      <c r="X1520" s="534"/>
      <c r="Y1520" s="513" t="s">
        <v>54</v>
      </c>
      <c r="Z1520" s="514"/>
      <c r="AA1520" s="534" t="s">
        <v>55</v>
      </c>
      <c r="AB1520" s="629"/>
      <c r="AC1520" s="630" t="s">
        <v>56</v>
      </c>
      <c r="AD1520" s="631"/>
      <c r="AE1520" s="552" t="s">
        <v>57</v>
      </c>
      <c r="AF1520" s="553"/>
      <c r="AG1520" s="554"/>
      <c r="AH1520" s="81"/>
    </row>
    <row r="1521" spans="1:34" ht="15" customHeight="1" x14ac:dyDescent="0.15">
      <c r="A1521" s="443"/>
      <c r="B1521" s="87"/>
      <c r="C1521" s="531"/>
      <c r="D1521" s="532"/>
      <c r="E1521" s="532"/>
      <c r="F1521" s="533"/>
      <c r="G1521" s="534"/>
      <c r="H1521" s="534"/>
      <c r="I1521" s="534"/>
      <c r="J1521" s="534"/>
      <c r="K1521" s="534"/>
      <c r="L1521" s="534"/>
      <c r="M1521" s="534"/>
      <c r="N1521" s="534"/>
      <c r="O1521" s="534"/>
      <c r="P1521" s="534"/>
      <c r="Q1521" s="534"/>
      <c r="R1521" s="534"/>
      <c r="S1521" s="534"/>
      <c r="T1521" s="534"/>
      <c r="U1521" s="534"/>
      <c r="V1521" s="534"/>
      <c r="W1521" s="534"/>
      <c r="X1521" s="534"/>
      <c r="Y1521" s="515"/>
      <c r="Z1521" s="516"/>
      <c r="AA1521" s="534"/>
      <c r="AB1521" s="629"/>
      <c r="AC1521" s="632"/>
      <c r="AD1521" s="516"/>
      <c r="AE1521" s="515"/>
      <c r="AF1521" s="549"/>
      <c r="AG1521" s="555"/>
      <c r="AH1521" s="81"/>
    </row>
    <row r="1522" spans="1:34" ht="17.25" customHeight="1" x14ac:dyDescent="0.15">
      <c r="A1522" s="443"/>
      <c r="B1522" s="87"/>
      <c r="C1522" s="567" t="s">
        <v>162</v>
      </c>
      <c r="D1522" s="568"/>
      <c r="E1522" s="568"/>
      <c r="F1522" s="569"/>
      <c r="G1522" s="528"/>
      <c r="H1522" s="530"/>
      <c r="I1522" s="528"/>
      <c r="J1522" s="530"/>
      <c r="K1522" s="528"/>
      <c r="L1522" s="530"/>
      <c r="M1522" s="528"/>
      <c r="N1522" s="530"/>
      <c r="O1522" s="528"/>
      <c r="P1522" s="530"/>
      <c r="Q1522" s="528"/>
      <c r="R1522" s="530"/>
      <c r="S1522" s="528"/>
      <c r="T1522" s="530"/>
      <c r="U1522" s="528"/>
      <c r="V1522" s="530"/>
      <c r="W1522" s="528"/>
      <c r="X1522" s="530"/>
      <c r="Y1522" s="528"/>
      <c r="Z1522" s="530"/>
      <c r="AA1522" s="528"/>
      <c r="AB1522" s="529"/>
      <c r="AC1522" s="615"/>
      <c r="AD1522" s="616"/>
      <c r="AE1522" s="128" t="s">
        <v>22</v>
      </c>
      <c r="AF1522" s="610"/>
      <c r="AG1522" s="611"/>
      <c r="AH1522" s="81"/>
    </row>
    <row r="1523" spans="1:34" ht="17.25" customHeight="1" x14ac:dyDescent="0.15">
      <c r="A1523" s="443"/>
      <c r="B1523" s="87"/>
      <c r="C1523" s="570"/>
      <c r="D1523" s="571"/>
      <c r="E1523" s="571"/>
      <c r="F1523" s="572"/>
      <c r="G1523" s="531"/>
      <c r="H1523" s="533"/>
      <c r="I1523" s="531"/>
      <c r="J1523" s="533"/>
      <c r="K1523" s="531"/>
      <c r="L1523" s="533"/>
      <c r="M1523" s="531"/>
      <c r="N1523" s="533"/>
      <c r="O1523" s="531"/>
      <c r="P1523" s="533"/>
      <c r="Q1523" s="531"/>
      <c r="R1523" s="533"/>
      <c r="S1523" s="531"/>
      <c r="T1523" s="533"/>
      <c r="U1523" s="531"/>
      <c r="V1523" s="533"/>
      <c r="W1523" s="531"/>
      <c r="X1523" s="533"/>
      <c r="Y1523" s="531"/>
      <c r="Z1523" s="533"/>
      <c r="AA1523" s="531"/>
      <c r="AB1523" s="532"/>
      <c r="AC1523" s="617"/>
      <c r="AD1523" s="618"/>
      <c r="AE1523" s="129"/>
      <c r="AF1523" s="984"/>
      <c r="AG1523" s="985"/>
      <c r="AH1523" s="81"/>
    </row>
    <row r="1524" spans="1:34" ht="17.25" customHeight="1" x14ac:dyDescent="0.15">
      <c r="A1524" s="443"/>
      <c r="B1524" s="87"/>
      <c r="C1524" s="556" t="s">
        <v>163</v>
      </c>
      <c r="D1524" s="557"/>
      <c r="E1524" s="557"/>
      <c r="F1524" s="558"/>
      <c r="G1524" s="528"/>
      <c r="H1524" s="530"/>
      <c r="I1524" s="528"/>
      <c r="J1524" s="530"/>
      <c r="K1524" s="528"/>
      <c r="L1524" s="530"/>
      <c r="M1524" s="528"/>
      <c r="N1524" s="530"/>
      <c r="O1524" s="528"/>
      <c r="P1524" s="530"/>
      <c r="Q1524" s="528"/>
      <c r="R1524" s="530"/>
      <c r="S1524" s="528"/>
      <c r="T1524" s="530"/>
      <c r="U1524" s="528"/>
      <c r="V1524" s="530"/>
      <c r="W1524" s="528"/>
      <c r="X1524" s="530"/>
      <c r="Y1524" s="528"/>
      <c r="Z1524" s="530"/>
      <c r="AA1524" s="528"/>
      <c r="AB1524" s="529"/>
      <c r="AC1524" s="606"/>
      <c r="AD1524" s="607"/>
      <c r="AE1524" s="128" t="s">
        <v>23</v>
      </c>
      <c r="AF1524" s="610"/>
      <c r="AG1524" s="611"/>
      <c r="AH1524" s="81"/>
    </row>
    <row r="1525" spans="1:34" ht="17.25" customHeight="1" thickBot="1" x14ac:dyDescent="0.2">
      <c r="A1525" s="443"/>
      <c r="B1525" s="87"/>
      <c r="C1525" s="559"/>
      <c r="D1525" s="560"/>
      <c r="E1525" s="560"/>
      <c r="F1525" s="561"/>
      <c r="G1525" s="531"/>
      <c r="H1525" s="533"/>
      <c r="I1525" s="531"/>
      <c r="J1525" s="533"/>
      <c r="K1525" s="531"/>
      <c r="L1525" s="533"/>
      <c r="M1525" s="531"/>
      <c r="N1525" s="533"/>
      <c r="O1525" s="531"/>
      <c r="P1525" s="533"/>
      <c r="Q1525" s="531"/>
      <c r="R1525" s="533"/>
      <c r="S1525" s="531"/>
      <c r="T1525" s="533"/>
      <c r="U1525" s="531"/>
      <c r="V1525" s="533"/>
      <c r="W1525" s="531"/>
      <c r="X1525" s="533"/>
      <c r="Y1525" s="531"/>
      <c r="Z1525" s="533"/>
      <c r="AA1525" s="531"/>
      <c r="AB1525" s="532"/>
      <c r="AC1525" s="608"/>
      <c r="AD1525" s="609"/>
      <c r="AE1525" s="135"/>
      <c r="AF1525" s="612"/>
      <c r="AG1525" s="613"/>
      <c r="AH1525" s="136"/>
    </row>
    <row r="1526" spans="1:34" ht="15" customHeight="1" x14ac:dyDescent="0.15">
      <c r="A1526" s="443"/>
      <c r="B1526" s="12"/>
      <c r="C1526" s="87"/>
      <c r="D1526" s="992" t="s">
        <v>58</v>
      </c>
      <c r="E1526" s="992"/>
      <c r="F1526" s="992"/>
      <c r="G1526" s="992"/>
      <c r="H1526" s="992"/>
      <c r="I1526" s="992"/>
      <c r="J1526" s="992"/>
      <c r="K1526" s="992"/>
      <c r="L1526" s="992"/>
      <c r="M1526" s="992"/>
      <c r="N1526" s="992"/>
      <c r="O1526" s="992"/>
      <c r="P1526" s="992"/>
      <c r="Q1526" s="992"/>
      <c r="R1526" s="992"/>
      <c r="S1526" s="992"/>
      <c r="T1526" s="992"/>
      <c r="U1526" s="992"/>
      <c r="V1526" s="992"/>
      <c r="W1526" s="992"/>
      <c r="X1526" s="992"/>
      <c r="Y1526" s="992"/>
      <c r="Z1526" s="992"/>
      <c r="AA1526" s="992"/>
      <c r="AB1526" s="992"/>
      <c r="AC1526" s="87"/>
      <c r="AD1526" s="87"/>
      <c r="AE1526" s="87"/>
      <c r="AF1526" s="87"/>
      <c r="AG1526" s="137"/>
      <c r="AH1526" s="77"/>
    </row>
    <row r="1527" spans="1:34" ht="15" customHeight="1" x14ac:dyDescent="0.15">
      <c r="A1527" s="443"/>
      <c r="B1527" s="11"/>
      <c r="C1527" s="434" t="s">
        <v>532</v>
      </c>
      <c r="D1527" s="434"/>
      <c r="E1527" s="434"/>
      <c r="F1527" s="434"/>
      <c r="G1527" s="434"/>
      <c r="H1527" s="434"/>
      <c r="I1527" s="434"/>
      <c r="J1527" s="434"/>
      <c r="K1527" s="434"/>
      <c r="L1527" s="434"/>
      <c r="M1527" s="434"/>
      <c r="N1527" s="434"/>
      <c r="O1527" s="434"/>
      <c r="P1527" s="434"/>
      <c r="Q1527" s="434"/>
      <c r="R1527" s="434"/>
      <c r="S1527" s="434"/>
      <c r="T1527" s="434"/>
      <c r="U1527" s="434"/>
      <c r="V1527" s="434"/>
      <c r="W1527" s="434"/>
      <c r="X1527" s="434"/>
      <c r="Y1527" s="434"/>
      <c r="Z1527" s="434"/>
      <c r="AA1527" s="434"/>
      <c r="AB1527" s="434"/>
      <c r="AC1527" s="434"/>
      <c r="AD1527" s="434"/>
      <c r="AE1527" s="434"/>
      <c r="AF1527" s="435"/>
      <c r="AG1527" s="498"/>
      <c r="AH1527" s="503"/>
    </row>
    <row r="1528" spans="1:34" ht="15" customHeight="1" x14ac:dyDescent="0.15">
      <c r="A1528" s="443"/>
      <c r="B1528" s="11"/>
      <c r="C1528" s="477"/>
      <c r="D1528" s="477"/>
      <c r="E1528" s="477"/>
      <c r="F1528" s="477"/>
      <c r="G1528" s="477"/>
      <c r="H1528" s="477"/>
      <c r="I1528" s="477"/>
      <c r="J1528" s="477"/>
      <c r="K1528" s="477"/>
      <c r="L1528" s="477"/>
      <c r="M1528" s="477"/>
      <c r="N1528" s="477"/>
      <c r="O1528" s="477"/>
      <c r="P1528" s="477"/>
      <c r="Q1528" s="477"/>
      <c r="R1528" s="477"/>
      <c r="S1528" s="477"/>
      <c r="T1528" s="477"/>
      <c r="U1528" s="477"/>
      <c r="V1528" s="477"/>
      <c r="W1528" s="477"/>
      <c r="X1528" s="477"/>
      <c r="Y1528" s="477"/>
      <c r="Z1528" s="477"/>
      <c r="AA1528" s="477"/>
      <c r="AB1528" s="477"/>
      <c r="AC1528" s="477"/>
      <c r="AD1528" s="477"/>
      <c r="AE1528" s="477"/>
      <c r="AF1528" s="478"/>
      <c r="AG1528" s="626"/>
      <c r="AH1528" s="628"/>
    </row>
    <row r="1529" spans="1:34" ht="15" customHeight="1" x14ac:dyDescent="0.15">
      <c r="A1529" s="443"/>
      <c r="B1529" s="11"/>
      <c r="C1529" s="526"/>
      <c r="D1529" s="526"/>
      <c r="E1529" s="526"/>
      <c r="F1529" s="526"/>
      <c r="G1529" s="526"/>
      <c r="H1529" s="526"/>
      <c r="I1529" s="526"/>
      <c r="J1529" s="526"/>
      <c r="K1529" s="526"/>
      <c r="L1529" s="526"/>
      <c r="M1529" s="526"/>
      <c r="N1529" s="526"/>
      <c r="O1529" s="526"/>
      <c r="P1529" s="526"/>
      <c r="Q1529" s="526"/>
      <c r="R1529" s="526"/>
      <c r="S1529" s="526"/>
      <c r="T1529" s="526"/>
      <c r="U1529" s="526"/>
      <c r="V1529" s="526"/>
      <c r="W1529" s="526"/>
      <c r="X1529" s="526"/>
      <c r="Y1529" s="526"/>
      <c r="Z1529" s="526"/>
      <c r="AA1529" s="526"/>
      <c r="AB1529" s="526"/>
      <c r="AC1529" s="526"/>
      <c r="AD1529" s="526"/>
      <c r="AE1529" s="526"/>
      <c r="AF1529" s="527"/>
      <c r="AG1529" s="500"/>
      <c r="AH1529" s="506"/>
    </row>
    <row r="1530" spans="1:34" ht="15" customHeight="1" x14ac:dyDescent="0.15">
      <c r="A1530" s="443"/>
      <c r="B1530" s="198" t="s">
        <v>536</v>
      </c>
      <c r="C1530" s="566" t="s">
        <v>537</v>
      </c>
      <c r="D1530" s="566"/>
      <c r="E1530" s="566"/>
      <c r="F1530" s="566"/>
      <c r="G1530" s="566"/>
      <c r="H1530" s="566"/>
      <c r="I1530" s="566"/>
      <c r="J1530" s="566"/>
      <c r="K1530" s="566"/>
      <c r="L1530" s="566"/>
      <c r="M1530" s="566"/>
      <c r="N1530" s="566"/>
      <c r="O1530" s="566"/>
      <c r="P1530" s="566"/>
      <c r="Q1530" s="566"/>
      <c r="R1530" s="566"/>
      <c r="S1530" s="566"/>
      <c r="T1530" s="566"/>
      <c r="U1530" s="566"/>
      <c r="V1530" s="566"/>
      <c r="W1530" s="566"/>
      <c r="X1530" s="566"/>
      <c r="Y1530" s="566"/>
      <c r="Z1530" s="566"/>
      <c r="AA1530" s="566"/>
      <c r="AB1530" s="566"/>
      <c r="AC1530" s="566"/>
      <c r="AD1530" s="566"/>
      <c r="AE1530" s="566"/>
      <c r="AF1530" s="566"/>
      <c r="AG1530" s="199"/>
      <c r="AH1530" s="200"/>
    </row>
    <row r="1531" spans="1:34" ht="15" customHeight="1" x14ac:dyDescent="0.15">
      <c r="A1531" s="443"/>
      <c r="B1531" s="603" t="s">
        <v>533</v>
      </c>
      <c r="C1531" s="604"/>
      <c r="D1531" s="604"/>
      <c r="E1531" s="604"/>
      <c r="F1531" s="604"/>
      <c r="G1531" s="604"/>
      <c r="H1531" s="604"/>
      <c r="I1531" s="604"/>
      <c r="J1531" s="604"/>
      <c r="K1531" s="604"/>
      <c r="L1531" s="604"/>
      <c r="M1531" s="604"/>
      <c r="N1531" s="604"/>
      <c r="O1531" s="604"/>
      <c r="P1531" s="604"/>
      <c r="Q1531" s="604"/>
      <c r="R1531" s="604"/>
      <c r="S1531" s="604"/>
      <c r="T1531" s="604"/>
      <c r="U1531" s="604"/>
      <c r="V1531" s="604"/>
      <c r="W1531" s="604"/>
      <c r="X1531" s="604"/>
      <c r="Y1531" s="604"/>
      <c r="Z1531" s="604"/>
      <c r="AA1531" s="604"/>
      <c r="AB1531" s="604"/>
      <c r="AC1531" s="604"/>
      <c r="AD1531" s="604"/>
      <c r="AE1531" s="604"/>
      <c r="AF1531" s="604"/>
      <c r="AG1531" s="604"/>
      <c r="AH1531" s="605"/>
    </row>
    <row r="1532" spans="1:34" ht="15" customHeight="1" x14ac:dyDescent="0.15">
      <c r="A1532" s="444"/>
      <c r="B1532" s="545" t="s">
        <v>534</v>
      </c>
      <c r="C1532" s="546"/>
      <c r="D1532" s="546"/>
      <c r="E1532" s="546"/>
      <c r="F1532" s="546"/>
      <c r="G1532" s="546"/>
      <c r="H1532" s="546"/>
      <c r="I1532" s="546"/>
      <c r="J1532" s="546"/>
      <c r="K1532" s="546"/>
      <c r="L1532" s="546"/>
      <c r="M1532" s="546"/>
      <c r="N1532" s="546"/>
      <c r="O1532" s="546"/>
      <c r="P1532" s="546"/>
      <c r="Q1532" s="546"/>
      <c r="R1532" s="546"/>
      <c r="S1532" s="546"/>
      <c r="T1532" s="546"/>
      <c r="U1532" s="546"/>
      <c r="V1532" s="546"/>
      <c r="W1532" s="546"/>
      <c r="X1532" s="546"/>
      <c r="Y1532" s="546"/>
      <c r="Z1532" s="546"/>
      <c r="AA1532" s="546"/>
      <c r="AB1532" s="546"/>
      <c r="AC1532" s="546"/>
      <c r="AD1532" s="546"/>
      <c r="AE1532" s="546"/>
      <c r="AF1532" s="546"/>
      <c r="AG1532" s="546"/>
      <c r="AH1532" s="547"/>
    </row>
    <row r="1533" spans="1:34" ht="15" customHeight="1" x14ac:dyDescent="0.15">
      <c r="A1533" s="442" t="s">
        <v>155</v>
      </c>
      <c r="B1533" s="493" t="s">
        <v>539</v>
      </c>
      <c r="C1533" s="596"/>
      <c r="D1533" s="596"/>
      <c r="E1533" s="596"/>
      <c r="F1533" s="596"/>
      <c r="G1533" s="596"/>
      <c r="H1533" s="596"/>
      <c r="I1533" s="596"/>
      <c r="J1533" s="596"/>
      <c r="K1533" s="596"/>
      <c r="L1533" s="596"/>
      <c r="M1533" s="596"/>
      <c r="N1533" s="596"/>
      <c r="O1533" s="596"/>
      <c r="P1533" s="596"/>
      <c r="Q1533" s="596"/>
      <c r="R1533" s="596"/>
      <c r="S1533" s="596"/>
      <c r="T1533" s="596"/>
      <c r="U1533" s="596"/>
      <c r="V1533" s="596"/>
      <c r="W1533" s="596"/>
      <c r="X1533" s="596"/>
      <c r="Y1533" s="596"/>
      <c r="Z1533" s="596"/>
      <c r="AA1533" s="596"/>
      <c r="AB1533" s="596"/>
      <c r="AC1533" s="596"/>
      <c r="AD1533" s="596"/>
      <c r="AE1533" s="596"/>
      <c r="AF1533" s="597"/>
      <c r="AG1533" s="562"/>
      <c r="AH1533" s="563"/>
    </row>
    <row r="1534" spans="1:34" ht="15" customHeight="1" x14ac:dyDescent="0.15">
      <c r="A1534" s="444"/>
      <c r="B1534" s="598"/>
      <c r="C1534" s="599"/>
      <c r="D1534" s="599"/>
      <c r="E1534" s="599"/>
      <c r="F1534" s="599"/>
      <c r="G1534" s="599"/>
      <c r="H1534" s="599"/>
      <c r="I1534" s="599"/>
      <c r="J1534" s="599"/>
      <c r="K1534" s="599"/>
      <c r="L1534" s="599"/>
      <c r="M1534" s="599"/>
      <c r="N1534" s="599"/>
      <c r="O1534" s="599"/>
      <c r="P1534" s="599"/>
      <c r="Q1534" s="599"/>
      <c r="R1534" s="599"/>
      <c r="S1534" s="599"/>
      <c r="T1534" s="599"/>
      <c r="U1534" s="599"/>
      <c r="V1534" s="599"/>
      <c r="W1534" s="599"/>
      <c r="X1534" s="599"/>
      <c r="Y1534" s="599"/>
      <c r="Z1534" s="599"/>
      <c r="AA1534" s="599"/>
      <c r="AB1534" s="599"/>
      <c r="AC1534" s="599"/>
      <c r="AD1534" s="599"/>
      <c r="AE1534" s="599"/>
      <c r="AF1534" s="600"/>
      <c r="AG1534" s="564"/>
      <c r="AH1534" s="565"/>
    </row>
    <row r="1535" spans="1:34" s="162" customFormat="1" ht="13.5" x14ac:dyDescent="0.15">
      <c r="A1535" s="163"/>
      <c r="B1535" s="164"/>
      <c r="C1535" s="164"/>
      <c r="D1535" s="164"/>
      <c r="E1535" s="160"/>
      <c r="F1535" s="160"/>
      <c r="G1535" s="160"/>
      <c r="H1535" s="160"/>
      <c r="I1535" s="160"/>
      <c r="J1535" s="160"/>
      <c r="K1535" s="160"/>
      <c r="L1535" s="160"/>
      <c r="M1535" s="160"/>
      <c r="N1535" s="160"/>
      <c r="O1535" s="160"/>
      <c r="P1535" s="160"/>
      <c r="Q1535" s="160"/>
      <c r="R1535" s="160"/>
      <c r="S1535" s="160"/>
      <c r="T1535" s="160"/>
      <c r="U1535" s="160"/>
      <c r="V1535" s="160"/>
      <c r="W1535" s="160"/>
      <c r="X1535" s="160"/>
      <c r="Y1535" s="160"/>
      <c r="Z1535" s="160"/>
      <c r="AA1535" s="160"/>
      <c r="AB1535" s="160"/>
      <c r="AC1535" s="160"/>
      <c r="AD1535" s="160"/>
      <c r="AE1535" s="160"/>
      <c r="AF1535" s="160"/>
      <c r="AG1535" s="161"/>
      <c r="AH1535" s="161"/>
    </row>
    <row r="1536" spans="1:34" s="162" customFormat="1" ht="15" customHeight="1" x14ac:dyDescent="0.15">
      <c r="A1536" s="265" t="s">
        <v>1147</v>
      </c>
      <c r="B1536" s="247"/>
      <c r="C1536" s="247"/>
      <c r="D1536" s="247"/>
      <c r="E1536" s="247"/>
      <c r="F1536" s="247"/>
      <c r="G1536" s="247"/>
      <c r="H1536" s="247"/>
      <c r="I1536" s="248"/>
      <c r="J1536" s="248"/>
      <c r="K1536" s="248"/>
      <c r="L1536" s="248"/>
      <c r="M1536" s="248"/>
      <c r="N1536" s="248"/>
      <c r="O1536" s="248"/>
      <c r="P1536" s="248"/>
      <c r="Q1536" s="248"/>
      <c r="R1536" s="248"/>
      <c r="S1536" s="248"/>
      <c r="T1536" s="248"/>
      <c r="U1536" s="248"/>
      <c r="V1536" s="248"/>
      <c r="W1536" s="248"/>
      <c r="X1536" s="248"/>
      <c r="Y1536" s="249"/>
      <c r="Z1536" s="250"/>
      <c r="AA1536" s="251"/>
      <c r="AB1536" s="251"/>
      <c r="AC1536" s="251"/>
      <c r="AD1536" s="251"/>
      <c r="AE1536" s="251"/>
      <c r="AF1536" s="247"/>
      <c r="AG1536" s="247"/>
      <c r="AH1536" s="247"/>
    </row>
    <row r="1537" spans="1:34" s="162" customFormat="1" ht="60" customHeight="1" x14ac:dyDescent="0.15">
      <c r="A1537" s="232" t="s">
        <v>216</v>
      </c>
      <c r="B1537" s="1075" t="s">
        <v>996</v>
      </c>
      <c r="C1537" s="1076"/>
      <c r="D1537" s="1076"/>
      <c r="E1537" s="1076"/>
      <c r="F1537" s="1076"/>
      <c r="G1537" s="1076"/>
      <c r="H1537" s="1076"/>
      <c r="I1537" s="1076"/>
      <c r="J1537" s="1076"/>
      <c r="K1537" s="1076"/>
      <c r="L1537" s="1076"/>
      <c r="M1537" s="1076"/>
      <c r="N1537" s="1076"/>
      <c r="O1537" s="1076"/>
      <c r="P1537" s="1076"/>
      <c r="Q1537" s="1076"/>
      <c r="R1537" s="1076"/>
      <c r="S1537" s="1076"/>
      <c r="T1537" s="1076"/>
      <c r="U1537" s="1076"/>
      <c r="V1537" s="1076"/>
      <c r="W1537" s="1076"/>
      <c r="X1537" s="1076"/>
      <c r="Y1537" s="1076"/>
      <c r="Z1537" s="1076"/>
      <c r="AA1537" s="1076"/>
      <c r="AB1537" s="1076"/>
      <c r="AC1537" s="1076"/>
      <c r="AD1537" s="1076"/>
      <c r="AE1537" s="1076"/>
      <c r="AF1537" s="1077"/>
      <c r="AG1537" s="1071"/>
      <c r="AH1537" s="1072"/>
    </row>
    <row r="1538" spans="1:34" s="162" customFormat="1" ht="61.5" customHeight="1" x14ac:dyDescent="0.15">
      <c r="A1538" s="232" t="s">
        <v>217</v>
      </c>
      <c r="B1538" s="1075" t="s">
        <v>989</v>
      </c>
      <c r="C1538" s="1076"/>
      <c r="D1538" s="1076"/>
      <c r="E1538" s="1076"/>
      <c r="F1538" s="1076"/>
      <c r="G1538" s="1076"/>
      <c r="H1538" s="1076"/>
      <c r="I1538" s="1076"/>
      <c r="J1538" s="1076"/>
      <c r="K1538" s="1076"/>
      <c r="L1538" s="1076"/>
      <c r="M1538" s="1076"/>
      <c r="N1538" s="1076"/>
      <c r="O1538" s="1076"/>
      <c r="P1538" s="1076"/>
      <c r="Q1538" s="1076"/>
      <c r="R1538" s="1076"/>
      <c r="S1538" s="1076"/>
      <c r="T1538" s="1076"/>
      <c r="U1538" s="1076"/>
      <c r="V1538" s="1076"/>
      <c r="W1538" s="1076"/>
      <c r="X1538" s="1076"/>
      <c r="Y1538" s="1076"/>
      <c r="Z1538" s="1076"/>
      <c r="AA1538" s="1076"/>
      <c r="AB1538" s="1076"/>
      <c r="AC1538" s="1076"/>
      <c r="AD1538" s="1076"/>
      <c r="AE1538" s="1076"/>
      <c r="AF1538" s="1077"/>
      <c r="AG1538" s="1071"/>
      <c r="AH1538" s="1072"/>
    </row>
    <row r="1539" spans="1:34" s="162" customFormat="1" ht="29.25" customHeight="1" x14ac:dyDescent="0.15">
      <c r="A1539" s="232" t="s">
        <v>218</v>
      </c>
      <c r="B1539" s="1075" t="s">
        <v>990</v>
      </c>
      <c r="C1539" s="1076"/>
      <c r="D1539" s="1076"/>
      <c r="E1539" s="1076"/>
      <c r="F1539" s="1076"/>
      <c r="G1539" s="1076"/>
      <c r="H1539" s="1076"/>
      <c r="I1539" s="1076"/>
      <c r="J1539" s="1076"/>
      <c r="K1539" s="1076"/>
      <c r="L1539" s="1076"/>
      <c r="M1539" s="1076"/>
      <c r="N1539" s="1076"/>
      <c r="O1539" s="1076"/>
      <c r="P1539" s="1076"/>
      <c r="Q1539" s="1076"/>
      <c r="R1539" s="1076"/>
      <c r="S1539" s="1076"/>
      <c r="T1539" s="1076"/>
      <c r="U1539" s="1076"/>
      <c r="V1539" s="1076"/>
      <c r="W1539" s="1076"/>
      <c r="X1539" s="1076"/>
      <c r="Y1539" s="1076"/>
      <c r="Z1539" s="1076"/>
      <c r="AA1539" s="1076"/>
      <c r="AB1539" s="1076"/>
      <c r="AC1539" s="1076"/>
      <c r="AD1539" s="1076"/>
      <c r="AE1539" s="1076"/>
      <c r="AF1539" s="1077"/>
      <c r="AG1539" s="1071"/>
      <c r="AH1539" s="1072"/>
    </row>
    <row r="1540" spans="1:34" s="162" customFormat="1" ht="17.25" customHeight="1" x14ac:dyDescent="0.15">
      <c r="A1540" s="232" t="s">
        <v>219</v>
      </c>
      <c r="B1540" s="1075" t="s">
        <v>991</v>
      </c>
      <c r="C1540" s="1076"/>
      <c r="D1540" s="1076"/>
      <c r="E1540" s="1076"/>
      <c r="F1540" s="1076"/>
      <c r="G1540" s="1076"/>
      <c r="H1540" s="1076"/>
      <c r="I1540" s="1076"/>
      <c r="J1540" s="1076"/>
      <c r="K1540" s="1076"/>
      <c r="L1540" s="1076"/>
      <c r="M1540" s="1076"/>
      <c r="N1540" s="1076"/>
      <c r="O1540" s="1076"/>
      <c r="P1540" s="1076"/>
      <c r="Q1540" s="1076"/>
      <c r="R1540" s="1076"/>
      <c r="S1540" s="1076"/>
      <c r="T1540" s="1076"/>
      <c r="U1540" s="1076"/>
      <c r="V1540" s="1076"/>
      <c r="W1540" s="1076"/>
      <c r="X1540" s="1076"/>
      <c r="Y1540" s="1076"/>
      <c r="Z1540" s="1076"/>
      <c r="AA1540" s="1076"/>
      <c r="AB1540" s="1076"/>
      <c r="AC1540" s="1076"/>
      <c r="AD1540" s="1076"/>
      <c r="AE1540" s="1076"/>
      <c r="AF1540" s="1077"/>
      <c r="AG1540" s="1071"/>
      <c r="AH1540" s="1072"/>
    </row>
    <row r="1541" spans="1:34" s="162" customFormat="1" ht="39" customHeight="1" x14ac:dyDescent="0.15">
      <c r="A1541" s="232" t="s">
        <v>220</v>
      </c>
      <c r="B1541" s="1075" t="s">
        <v>992</v>
      </c>
      <c r="C1541" s="1076"/>
      <c r="D1541" s="1076"/>
      <c r="E1541" s="1076"/>
      <c r="F1541" s="1076"/>
      <c r="G1541" s="1076"/>
      <c r="H1541" s="1076"/>
      <c r="I1541" s="1076"/>
      <c r="J1541" s="1076"/>
      <c r="K1541" s="1076"/>
      <c r="L1541" s="1076"/>
      <c r="M1541" s="1076"/>
      <c r="N1541" s="1076"/>
      <c r="O1541" s="1076"/>
      <c r="P1541" s="1076"/>
      <c r="Q1541" s="1076"/>
      <c r="R1541" s="1076"/>
      <c r="S1541" s="1076"/>
      <c r="T1541" s="1076"/>
      <c r="U1541" s="1076"/>
      <c r="V1541" s="1076"/>
      <c r="W1541" s="1076"/>
      <c r="X1541" s="1076"/>
      <c r="Y1541" s="1076"/>
      <c r="Z1541" s="1076"/>
      <c r="AA1541" s="1076"/>
      <c r="AB1541" s="1076"/>
      <c r="AC1541" s="1076"/>
      <c r="AD1541" s="1076"/>
      <c r="AE1541" s="1076"/>
      <c r="AF1541" s="1077"/>
      <c r="AG1541" s="1071"/>
      <c r="AH1541" s="1072"/>
    </row>
    <row r="1542" spans="1:34" s="162" customFormat="1" ht="49.5" customHeight="1" x14ac:dyDescent="0.15">
      <c r="A1542" s="232" t="s">
        <v>221</v>
      </c>
      <c r="B1542" s="1075" t="s">
        <v>997</v>
      </c>
      <c r="C1542" s="1076"/>
      <c r="D1542" s="1076"/>
      <c r="E1542" s="1076"/>
      <c r="F1542" s="1076"/>
      <c r="G1542" s="1076"/>
      <c r="H1542" s="1076"/>
      <c r="I1542" s="1076"/>
      <c r="J1542" s="1076"/>
      <c r="K1542" s="1076"/>
      <c r="L1542" s="1076"/>
      <c r="M1542" s="1076"/>
      <c r="N1542" s="1076"/>
      <c r="O1542" s="1076"/>
      <c r="P1542" s="1076"/>
      <c r="Q1542" s="1076"/>
      <c r="R1542" s="1076"/>
      <c r="S1542" s="1076"/>
      <c r="T1542" s="1076"/>
      <c r="U1542" s="1076"/>
      <c r="V1542" s="1076"/>
      <c r="W1542" s="1076"/>
      <c r="X1542" s="1076"/>
      <c r="Y1542" s="1076"/>
      <c r="Z1542" s="1076"/>
      <c r="AA1542" s="1076"/>
      <c r="AB1542" s="1076"/>
      <c r="AC1542" s="1076"/>
      <c r="AD1542" s="1076"/>
      <c r="AE1542" s="1076"/>
      <c r="AF1542" s="1077"/>
      <c r="AG1542" s="1071"/>
      <c r="AH1542" s="1072"/>
    </row>
    <row r="1543" spans="1:34" s="159" customFormat="1" ht="47.25" customHeight="1" x14ac:dyDescent="0.15">
      <c r="A1543" s="232" t="s">
        <v>998</v>
      </c>
      <c r="B1543" s="1075" t="s">
        <v>1162</v>
      </c>
      <c r="C1543" s="1076"/>
      <c r="D1543" s="1076"/>
      <c r="E1543" s="1076"/>
      <c r="F1543" s="1076"/>
      <c r="G1543" s="1076"/>
      <c r="H1543" s="1076"/>
      <c r="I1543" s="1076"/>
      <c r="J1543" s="1076"/>
      <c r="K1543" s="1076"/>
      <c r="L1543" s="1076"/>
      <c r="M1543" s="1076"/>
      <c r="N1543" s="1076"/>
      <c r="O1543" s="1076"/>
      <c r="P1543" s="1076"/>
      <c r="Q1543" s="1076"/>
      <c r="R1543" s="1076"/>
      <c r="S1543" s="1076"/>
      <c r="T1543" s="1076"/>
      <c r="U1543" s="1076"/>
      <c r="V1543" s="1076"/>
      <c r="W1543" s="1076"/>
      <c r="X1543" s="1076"/>
      <c r="Y1543" s="1076"/>
      <c r="Z1543" s="1076"/>
      <c r="AA1543" s="1076"/>
      <c r="AB1543" s="1076"/>
      <c r="AC1543" s="1076"/>
      <c r="AD1543" s="1076"/>
      <c r="AE1543" s="1076"/>
      <c r="AF1543" s="1077"/>
      <c r="AG1543" s="1071"/>
      <c r="AH1543" s="1072"/>
    </row>
    <row r="1544" spans="1:34" s="162" customFormat="1" ht="49.5" customHeight="1" x14ac:dyDescent="0.15">
      <c r="A1544" s="232" t="s">
        <v>999</v>
      </c>
      <c r="B1544" s="1075" t="s">
        <v>993</v>
      </c>
      <c r="C1544" s="1076"/>
      <c r="D1544" s="1076"/>
      <c r="E1544" s="1076"/>
      <c r="F1544" s="1076"/>
      <c r="G1544" s="1076"/>
      <c r="H1544" s="1076"/>
      <c r="I1544" s="1076"/>
      <c r="J1544" s="1076"/>
      <c r="K1544" s="1076"/>
      <c r="L1544" s="1076"/>
      <c r="M1544" s="1076"/>
      <c r="N1544" s="1076"/>
      <c r="O1544" s="1076"/>
      <c r="P1544" s="1076"/>
      <c r="Q1544" s="1076"/>
      <c r="R1544" s="1076"/>
      <c r="S1544" s="1076"/>
      <c r="T1544" s="1076"/>
      <c r="U1544" s="1076"/>
      <c r="V1544" s="1076"/>
      <c r="W1544" s="1076"/>
      <c r="X1544" s="1076"/>
      <c r="Y1544" s="1076"/>
      <c r="Z1544" s="1076"/>
      <c r="AA1544" s="1076"/>
      <c r="AB1544" s="1076"/>
      <c r="AC1544" s="1076"/>
      <c r="AD1544" s="1076"/>
      <c r="AE1544" s="1076"/>
      <c r="AF1544" s="1077"/>
      <c r="AG1544" s="1071"/>
      <c r="AH1544" s="1072"/>
    </row>
    <row r="1545" spans="1:34" s="162" customFormat="1" x14ac:dyDescent="0.15">
      <c r="A1545" s="78"/>
      <c r="B1545" s="140"/>
      <c r="C1545" s="140"/>
      <c r="D1545" s="140"/>
      <c r="E1545" s="140"/>
      <c r="F1545" s="140"/>
      <c r="G1545" s="140"/>
      <c r="H1545" s="140"/>
      <c r="I1545" s="140"/>
      <c r="J1545" s="140"/>
      <c r="K1545" s="140"/>
      <c r="L1545" s="140"/>
      <c r="M1545" s="140"/>
      <c r="N1545" s="140"/>
      <c r="O1545" s="140"/>
      <c r="P1545" s="140"/>
      <c r="Q1545" s="140"/>
      <c r="R1545" s="140"/>
      <c r="S1545" s="140"/>
      <c r="T1545" s="140"/>
      <c r="U1545" s="140"/>
      <c r="V1545" s="140"/>
      <c r="W1545" s="140"/>
      <c r="X1545" s="140"/>
      <c r="Y1545" s="252"/>
      <c r="Z1545" s="253"/>
      <c r="AA1545" s="254"/>
      <c r="AB1545" s="254"/>
      <c r="AC1545" s="254"/>
      <c r="AD1545" s="254"/>
      <c r="AE1545" s="254"/>
      <c r="AF1545" s="176"/>
      <c r="AG1545" s="176"/>
      <c r="AH1545" s="176"/>
    </row>
    <row r="1546" spans="1:34" s="162" customFormat="1" ht="13.5" x14ac:dyDescent="0.15">
      <c r="A1546" s="1" t="s">
        <v>1148</v>
      </c>
      <c r="B1546" s="38"/>
      <c r="C1546" s="176"/>
      <c r="D1546" s="176"/>
      <c r="E1546" s="176"/>
      <c r="F1546" s="176"/>
      <c r="G1546" s="176"/>
      <c r="H1546" s="176"/>
      <c r="I1546" s="176"/>
      <c r="J1546" s="256"/>
      <c r="K1546" s="256"/>
      <c r="L1546" s="256"/>
      <c r="M1546" s="256"/>
      <c r="N1546" s="256"/>
      <c r="O1546" s="256"/>
      <c r="P1546" s="256"/>
      <c r="Q1546" s="256"/>
      <c r="R1546" s="256"/>
      <c r="S1546" s="256"/>
      <c r="T1546" s="256"/>
      <c r="U1546" s="256"/>
      <c r="V1546" s="256"/>
      <c r="W1546" s="256"/>
      <c r="X1546" s="256"/>
      <c r="Y1546" s="252"/>
      <c r="Z1546" s="253"/>
      <c r="AA1546" s="254"/>
      <c r="AB1546" s="254"/>
      <c r="AC1546" s="254"/>
      <c r="AD1546" s="254"/>
      <c r="AE1546" s="254"/>
      <c r="AF1546" s="176"/>
      <c r="AG1546" s="176"/>
      <c r="AH1546" s="176"/>
    </row>
    <row r="1547" spans="1:34" s="162" customFormat="1" ht="51.75" customHeight="1" x14ac:dyDescent="0.15">
      <c r="A1547" s="232" t="s">
        <v>216</v>
      </c>
      <c r="B1547" s="1039" t="s">
        <v>1000</v>
      </c>
      <c r="C1547" s="1040"/>
      <c r="D1547" s="1040"/>
      <c r="E1547" s="1040"/>
      <c r="F1547" s="1040"/>
      <c r="G1547" s="1040"/>
      <c r="H1547" s="1040"/>
      <c r="I1547" s="1040"/>
      <c r="J1547" s="1040"/>
      <c r="K1547" s="1040"/>
      <c r="L1547" s="1040"/>
      <c r="M1547" s="1040"/>
      <c r="N1547" s="1040"/>
      <c r="O1547" s="1040"/>
      <c r="P1547" s="1040"/>
      <c r="Q1547" s="1040"/>
      <c r="R1547" s="1040"/>
      <c r="S1547" s="1040"/>
      <c r="T1547" s="1040"/>
      <c r="U1547" s="1040"/>
      <c r="V1547" s="1040"/>
      <c r="W1547" s="1040"/>
      <c r="X1547" s="1040"/>
      <c r="Y1547" s="1040"/>
      <c r="Z1547" s="1040"/>
      <c r="AA1547" s="1040"/>
      <c r="AB1547" s="1040"/>
      <c r="AC1547" s="1040"/>
      <c r="AD1547" s="1040"/>
      <c r="AE1547" s="1040"/>
      <c r="AF1547" s="1041"/>
      <c r="AG1547" s="1071"/>
      <c r="AH1547" s="1072"/>
    </row>
    <row r="1548" spans="1:34" s="162" customFormat="1" ht="57" customHeight="1" x14ac:dyDescent="0.15">
      <c r="A1548" s="232" t="s">
        <v>217</v>
      </c>
      <c r="B1548" s="1039" t="s">
        <v>989</v>
      </c>
      <c r="C1548" s="1040"/>
      <c r="D1548" s="1040"/>
      <c r="E1548" s="1040"/>
      <c r="F1548" s="1040"/>
      <c r="G1548" s="1040"/>
      <c r="H1548" s="1040"/>
      <c r="I1548" s="1040"/>
      <c r="J1548" s="1040"/>
      <c r="K1548" s="1040"/>
      <c r="L1548" s="1040"/>
      <c r="M1548" s="1040"/>
      <c r="N1548" s="1040"/>
      <c r="O1548" s="1040"/>
      <c r="P1548" s="1040"/>
      <c r="Q1548" s="1040"/>
      <c r="R1548" s="1040"/>
      <c r="S1548" s="1040"/>
      <c r="T1548" s="1040"/>
      <c r="U1548" s="1040"/>
      <c r="V1548" s="1040"/>
      <c r="W1548" s="1040"/>
      <c r="X1548" s="1040"/>
      <c r="Y1548" s="1040"/>
      <c r="Z1548" s="1040"/>
      <c r="AA1548" s="1040"/>
      <c r="AB1548" s="1040"/>
      <c r="AC1548" s="1040"/>
      <c r="AD1548" s="1040"/>
      <c r="AE1548" s="1040"/>
      <c r="AF1548" s="1041"/>
      <c r="AG1548" s="1071"/>
      <c r="AH1548" s="1072"/>
    </row>
    <row r="1549" spans="1:34" s="162" customFormat="1" ht="24.95" customHeight="1" x14ac:dyDescent="0.15">
      <c r="A1549" s="232" t="s">
        <v>218</v>
      </c>
      <c r="B1549" s="1039" t="s">
        <v>990</v>
      </c>
      <c r="C1549" s="1040"/>
      <c r="D1549" s="1040"/>
      <c r="E1549" s="1040"/>
      <c r="F1549" s="1040"/>
      <c r="G1549" s="1040"/>
      <c r="H1549" s="1040"/>
      <c r="I1549" s="1040"/>
      <c r="J1549" s="1040"/>
      <c r="K1549" s="1040"/>
      <c r="L1549" s="1040"/>
      <c r="M1549" s="1040"/>
      <c r="N1549" s="1040"/>
      <c r="O1549" s="1040"/>
      <c r="P1549" s="1040"/>
      <c r="Q1549" s="1040"/>
      <c r="R1549" s="1040"/>
      <c r="S1549" s="1040"/>
      <c r="T1549" s="1040"/>
      <c r="U1549" s="1040"/>
      <c r="V1549" s="1040"/>
      <c r="W1549" s="1040"/>
      <c r="X1549" s="1040"/>
      <c r="Y1549" s="1040"/>
      <c r="Z1549" s="1040"/>
      <c r="AA1549" s="1040"/>
      <c r="AB1549" s="1040"/>
      <c r="AC1549" s="1040"/>
      <c r="AD1549" s="1040"/>
      <c r="AE1549" s="1040"/>
      <c r="AF1549" s="1041"/>
      <c r="AG1549" s="1071"/>
      <c r="AH1549" s="1072"/>
    </row>
    <row r="1550" spans="1:34" s="162" customFormat="1" ht="21.75" customHeight="1" x14ac:dyDescent="0.15">
      <c r="A1550" s="232" t="s">
        <v>219</v>
      </c>
      <c r="B1550" s="1039" t="s">
        <v>991</v>
      </c>
      <c r="C1550" s="1040"/>
      <c r="D1550" s="1040"/>
      <c r="E1550" s="1040"/>
      <c r="F1550" s="1040"/>
      <c r="G1550" s="1040"/>
      <c r="H1550" s="1040"/>
      <c r="I1550" s="1040"/>
      <c r="J1550" s="1040"/>
      <c r="K1550" s="1040"/>
      <c r="L1550" s="1040"/>
      <c r="M1550" s="1040"/>
      <c r="N1550" s="1040"/>
      <c r="O1550" s="1040"/>
      <c r="P1550" s="1040"/>
      <c r="Q1550" s="1040"/>
      <c r="R1550" s="1040"/>
      <c r="S1550" s="1040"/>
      <c r="T1550" s="1040"/>
      <c r="U1550" s="1040"/>
      <c r="V1550" s="1040"/>
      <c r="W1550" s="1040"/>
      <c r="X1550" s="1040"/>
      <c r="Y1550" s="1040"/>
      <c r="Z1550" s="1040"/>
      <c r="AA1550" s="1040"/>
      <c r="AB1550" s="1040"/>
      <c r="AC1550" s="1040"/>
      <c r="AD1550" s="1040"/>
      <c r="AE1550" s="1040"/>
      <c r="AF1550" s="1041"/>
      <c r="AG1550" s="1071"/>
      <c r="AH1550" s="1072"/>
    </row>
    <row r="1551" spans="1:34" s="162" customFormat="1" ht="27.75" customHeight="1" x14ac:dyDescent="0.15">
      <c r="A1551" s="232" t="s">
        <v>220</v>
      </c>
      <c r="B1551" s="1039" t="s">
        <v>992</v>
      </c>
      <c r="C1551" s="1040"/>
      <c r="D1551" s="1040"/>
      <c r="E1551" s="1040"/>
      <c r="F1551" s="1040"/>
      <c r="G1551" s="1040"/>
      <c r="H1551" s="1040"/>
      <c r="I1551" s="1040"/>
      <c r="J1551" s="1040"/>
      <c r="K1551" s="1040"/>
      <c r="L1551" s="1040"/>
      <c r="M1551" s="1040"/>
      <c r="N1551" s="1040"/>
      <c r="O1551" s="1040"/>
      <c r="P1551" s="1040"/>
      <c r="Q1551" s="1040"/>
      <c r="R1551" s="1040"/>
      <c r="S1551" s="1040"/>
      <c r="T1551" s="1040"/>
      <c r="U1551" s="1040"/>
      <c r="V1551" s="1040"/>
      <c r="W1551" s="1040"/>
      <c r="X1551" s="1040"/>
      <c r="Y1551" s="1040"/>
      <c r="Z1551" s="1040"/>
      <c r="AA1551" s="1040"/>
      <c r="AB1551" s="1040"/>
      <c r="AC1551" s="1040"/>
      <c r="AD1551" s="1040"/>
      <c r="AE1551" s="1040"/>
      <c r="AF1551" s="1041"/>
      <c r="AG1551" s="1071"/>
      <c r="AH1551" s="1072"/>
    </row>
    <row r="1552" spans="1:34" s="162" customFormat="1" ht="38.25" customHeight="1" x14ac:dyDescent="0.15">
      <c r="A1552" s="232" t="s">
        <v>221</v>
      </c>
      <c r="B1552" s="1039" t="s">
        <v>994</v>
      </c>
      <c r="C1552" s="1040"/>
      <c r="D1552" s="1040"/>
      <c r="E1552" s="1040"/>
      <c r="F1552" s="1040"/>
      <c r="G1552" s="1040"/>
      <c r="H1552" s="1040"/>
      <c r="I1552" s="1040"/>
      <c r="J1552" s="1040"/>
      <c r="K1552" s="1040"/>
      <c r="L1552" s="1040"/>
      <c r="M1552" s="1040"/>
      <c r="N1552" s="1040"/>
      <c r="O1552" s="1040"/>
      <c r="P1552" s="1040"/>
      <c r="Q1552" s="1040"/>
      <c r="R1552" s="1040"/>
      <c r="S1552" s="1040"/>
      <c r="T1552" s="1040"/>
      <c r="U1552" s="1040"/>
      <c r="V1552" s="1040"/>
      <c r="W1552" s="1040"/>
      <c r="X1552" s="1040"/>
      <c r="Y1552" s="1040"/>
      <c r="Z1552" s="1040"/>
      <c r="AA1552" s="1040"/>
      <c r="AB1552" s="1040"/>
      <c r="AC1552" s="1040"/>
      <c r="AD1552" s="1040"/>
      <c r="AE1552" s="1040"/>
      <c r="AF1552" s="1041"/>
      <c r="AG1552" s="1071"/>
      <c r="AH1552" s="1072"/>
    </row>
    <row r="1553" spans="1:34" s="162" customFormat="1" ht="30.75" customHeight="1" x14ac:dyDescent="0.15">
      <c r="A1553" s="232" t="s">
        <v>998</v>
      </c>
      <c r="B1553" s="1039" t="s">
        <v>993</v>
      </c>
      <c r="C1553" s="1040"/>
      <c r="D1553" s="1040"/>
      <c r="E1553" s="1040"/>
      <c r="F1553" s="1040"/>
      <c r="G1553" s="1040"/>
      <c r="H1553" s="1040"/>
      <c r="I1553" s="1040"/>
      <c r="J1553" s="1040"/>
      <c r="K1553" s="1040"/>
      <c r="L1553" s="1040"/>
      <c r="M1553" s="1040"/>
      <c r="N1553" s="1040"/>
      <c r="O1553" s="1040"/>
      <c r="P1553" s="1040"/>
      <c r="Q1553" s="1040"/>
      <c r="R1553" s="1040"/>
      <c r="S1553" s="1040"/>
      <c r="T1553" s="1040"/>
      <c r="U1553" s="1040"/>
      <c r="V1553" s="1040"/>
      <c r="W1553" s="1040"/>
      <c r="X1553" s="1040"/>
      <c r="Y1553" s="1040"/>
      <c r="Z1553" s="1040"/>
      <c r="AA1553" s="1040"/>
      <c r="AB1553" s="1040"/>
      <c r="AC1553" s="1040"/>
      <c r="AD1553" s="1040"/>
      <c r="AE1553" s="1040"/>
      <c r="AF1553" s="1041"/>
      <c r="AG1553" s="1071"/>
      <c r="AH1553" s="1072"/>
    </row>
    <row r="1554" spans="1:34" s="162" customFormat="1" x14ac:dyDescent="0.15">
      <c r="A1554" s="78"/>
      <c r="B1554" s="258"/>
      <c r="C1554" s="258"/>
      <c r="D1554" s="258"/>
      <c r="E1554" s="258"/>
      <c r="F1554" s="258"/>
      <c r="G1554" s="258"/>
      <c r="H1554" s="258"/>
      <c r="I1554" s="258"/>
      <c r="J1554" s="258"/>
      <c r="K1554" s="258"/>
      <c r="L1554" s="258"/>
      <c r="M1554" s="258"/>
      <c r="N1554" s="258"/>
      <c r="O1554" s="258"/>
      <c r="P1554" s="258"/>
      <c r="Q1554" s="258"/>
      <c r="R1554" s="258"/>
      <c r="S1554" s="258"/>
      <c r="T1554" s="258"/>
      <c r="U1554" s="258"/>
      <c r="V1554" s="258"/>
      <c r="W1554" s="258"/>
      <c r="X1554" s="258"/>
      <c r="Y1554" s="258"/>
      <c r="Z1554" s="258"/>
      <c r="AA1554" s="258"/>
      <c r="AB1554" s="258"/>
      <c r="AC1554" s="258"/>
      <c r="AD1554" s="258"/>
      <c r="AE1554" s="258"/>
      <c r="AF1554" s="176"/>
      <c r="AG1554" s="176"/>
      <c r="AH1554" s="176"/>
    </row>
    <row r="1555" spans="1:34" s="162" customFormat="1" x14ac:dyDescent="0.15">
      <c r="A1555" s="255" t="s">
        <v>1149</v>
      </c>
      <c r="B1555" s="38"/>
      <c r="C1555" s="176"/>
      <c r="D1555" s="176"/>
      <c r="E1555" s="176"/>
      <c r="F1555" s="176"/>
      <c r="G1555" s="176"/>
      <c r="H1555" s="176"/>
      <c r="I1555" s="176"/>
      <c r="J1555" s="256"/>
      <c r="K1555" s="256"/>
      <c r="L1555" s="256"/>
      <c r="M1555" s="256"/>
      <c r="N1555" s="256"/>
      <c r="O1555" s="256"/>
      <c r="P1555" s="256"/>
      <c r="Q1555" s="256"/>
      <c r="R1555" s="256"/>
      <c r="S1555" s="256"/>
      <c r="T1555" s="256"/>
      <c r="U1555" s="256"/>
      <c r="V1555" s="256"/>
      <c r="W1555" s="256"/>
      <c r="X1555" s="256"/>
      <c r="Y1555" s="252"/>
      <c r="Z1555" s="253"/>
      <c r="AA1555" s="254"/>
      <c r="AB1555" s="254"/>
      <c r="AC1555" s="254"/>
      <c r="AD1555" s="254"/>
      <c r="AE1555" s="254"/>
      <c r="AF1555" s="176"/>
      <c r="AG1555" s="176"/>
      <c r="AH1555" s="176"/>
    </row>
    <row r="1556" spans="1:34" s="162" customFormat="1" ht="53.25" customHeight="1" x14ac:dyDescent="0.15">
      <c r="A1556" s="232" t="s">
        <v>216</v>
      </c>
      <c r="B1556" s="1039" t="s">
        <v>1001</v>
      </c>
      <c r="C1556" s="1040"/>
      <c r="D1556" s="1040"/>
      <c r="E1556" s="1040"/>
      <c r="F1556" s="1040"/>
      <c r="G1556" s="1040"/>
      <c r="H1556" s="1040"/>
      <c r="I1556" s="1040"/>
      <c r="J1556" s="1040"/>
      <c r="K1556" s="1040"/>
      <c r="L1556" s="1040"/>
      <c r="M1556" s="1040"/>
      <c r="N1556" s="1040"/>
      <c r="O1556" s="1040"/>
      <c r="P1556" s="1040"/>
      <c r="Q1556" s="1040"/>
      <c r="R1556" s="1040"/>
      <c r="S1556" s="1040"/>
      <c r="T1556" s="1040"/>
      <c r="U1556" s="1040"/>
      <c r="V1556" s="1040"/>
      <c r="W1556" s="1040"/>
      <c r="X1556" s="1040"/>
      <c r="Y1556" s="1040"/>
      <c r="Z1556" s="1040"/>
      <c r="AA1556" s="1040"/>
      <c r="AB1556" s="1040"/>
      <c r="AC1556" s="1040"/>
      <c r="AD1556" s="1040"/>
      <c r="AE1556" s="1040"/>
      <c r="AF1556" s="1041"/>
      <c r="AG1556" s="1071"/>
      <c r="AH1556" s="1072"/>
    </row>
    <row r="1557" spans="1:34" s="162" customFormat="1" ht="58.5" customHeight="1" x14ac:dyDescent="0.15">
      <c r="A1557" s="232" t="s">
        <v>217</v>
      </c>
      <c r="B1557" s="1039" t="s">
        <v>989</v>
      </c>
      <c r="C1557" s="1040"/>
      <c r="D1557" s="1040"/>
      <c r="E1557" s="1040"/>
      <c r="F1557" s="1040"/>
      <c r="G1557" s="1040"/>
      <c r="H1557" s="1040"/>
      <c r="I1557" s="1040"/>
      <c r="J1557" s="1040"/>
      <c r="K1557" s="1040"/>
      <c r="L1557" s="1040"/>
      <c r="M1557" s="1040"/>
      <c r="N1557" s="1040"/>
      <c r="O1557" s="1040"/>
      <c r="P1557" s="1040"/>
      <c r="Q1557" s="1040"/>
      <c r="R1557" s="1040"/>
      <c r="S1557" s="1040"/>
      <c r="T1557" s="1040"/>
      <c r="U1557" s="1040"/>
      <c r="V1557" s="1040"/>
      <c r="W1557" s="1040"/>
      <c r="X1557" s="1040"/>
      <c r="Y1557" s="1040"/>
      <c r="Z1557" s="1040"/>
      <c r="AA1557" s="1040"/>
      <c r="AB1557" s="1040"/>
      <c r="AC1557" s="1040"/>
      <c r="AD1557" s="1040"/>
      <c r="AE1557" s="1040"/>
      <c r="AF1557" s="1041"/>
      <c r="AG1557" s="1073"/>
      <c r="AH1557" s="1074"/>
    </row>
    <row r="1558" spans="1:34" s="162" customFormat="1" ht="24.95" customHeight="1" x14ac:dyDescent="0.15">
      <c r="A1558" s="232" t="s">
        <v>218</v>
      </c>
      <c r="B1558" s="1039" t="s">
        <v>990</v>
      </c>
      <c r="C1558" s="1040"/>
      <c r="D1558" s="1040"/>
      <c r="E1558" s="1040"/>
      <c r="F1558" s="1040"/>
      <c r="G1558" s="1040"/>
      <c r="H1558" s="1040"/>
      <c r="I1558" s="1040"/>
      <c r="J1558" s="1040"/>
      <c r="K1558" s="1040"/>
      <c r="L1558" s="1040"/>
      <c r="M1558" s="1040"/>
      <c r="N1558" s="1040"/>
      <c r="O1558" s="1040"/>
      <c r="P1558" s="1040"/>
      <c r="Q1558" s="1040"/>
      <c r="R1558" s="1040"/>
      <c r="S1558" s="1040"/>
      <c r="T1558" s="1040"/>
      <c r="U1558" s="1040"/>
      <c r="V1558" s="1040"/>
      <c r="W1558" s="1040"/>
      <c r="X1558" s="1040"/>
      <c r="Y1558" s="1040"/>
      <c r="Z1558" s="1040"/>
      <c r="AA1558" s="1040"/>
      <c r="AB1558" s="1040"/>
      <c r="AC1558" s="1040"/>
      <c r="AD1558" s="1040"/>
      <c r="AE1558" s="1040"/>
      <c r="AF1558" s="1041"/>
      <c r="AG1558" s="1071"/>
      <c r="AH1558" s="1072"/>
    </row>
    <row r="1559" spans="1:34" s="159" customFormat="1" ht="24.95" customHeight="1" x14ac:dyDescent="0.15">
      <c r="A1559" s="232" t="s">
        <v>219</v>
      </c>
      <c r="B1559" s="1039" t="s">
        <v>991</v>
      </c>
      <c r="C1559" s="1040"/>
      <c r="D1559" s="1040"/>
      <c r="E1559" s="1040"/>
      <c r="F1559" s="1040"/>
      <c r="G1559" s="1040"/>
      <c r="H1559" s="1040"/>
      <c r="I1559" s="1040"/>
      <c r="J1559" s="1040"/>
      <c r="K1559" s="1040"/>
      <c r="L1559" s="1040"/>
      <c r="M1559" s="1040"/>
      <c r="N1559" s="1040"/>
      <c r="O1559" s="1040"/>
      <c r="P1559" s="1040"/>
      <c r="Q1559" s="1040"/>
      <c r="R1559" s="1040"/>
      <c r="S1559" s="1040"/>
      <c r="T1559" s="1040"/>
      <c r="U1559" s="1040"/>
      <c r="V1559" s="1040"/>
      <c r="W1559" s="1040"/>
      <c r="X1559" s="1040"/>
      <c r="Y1559" s="1040"/>
      <c r="Z1559" s="1040"/>
      <c r="AA1559" s="1040"/>
      <c r="AB1559" s="1040"/>
      <c r="AC1559" s="1040"/>
      <c r="AD1559" s="1040"/>
      <c r="AE1559" s="1040"/>
      <c r="AF1559" s="1041"/>
      <c r="AG1559" s="1071"/>
      <c r="AH1559" s="1072"/>
    </row>
    <row r="1560" spans="1:34" s="162" customFormat="1" ht="24.95" customHeight="1" x14ac:dyDescent="0.15">
      <c r="A1560" s="232" t="s">
        <v>220</v>
      </c>
      <c r="B1560" s="1039" t="s">
        <v>992</v>
      </c>
      <c r="C1560" s="1040"/>
      <c r="D1560" s="1040"/>
      <c r="E1560" s="1040"/>
      <c r="F1560" s="1040"/>
      <c r="G1560" s="1040"/>
      <c r="H1560" s="1040"/>
      <c r="I1560" s="1040"/>
      <c r="J1560" s="1040"/>
      <c r="K1560" s="1040"/>
      <c r="L1560" s="1040"/>
      <c r="M1560" s="1040"/>
      <c r="N1560" s="1040"/>
      <c r="O1560" s="1040"/>
      <c r="P1560" s="1040"/>
      <c r="Q1560" s="1040"/>
      <c r="R1560" s="1040"/>
      <c r="S1560" s="1040"/>
      <c r="T1560" s="1040"/>
      <c r="U1560" s="1040"/>
      <c r="V1560" s="1040"/>
      <c r="W1560" s="1040"/>
      <c r="X1560" s="1040"/>
      <c r="Y1560" s="1040"/>
      <c r="Z1560" s="1040"/>
      <c r="AA1560" s="1040"/>
      <c r="AB1560" s="1040"/>
      <c r="AC1560" s="1040"/>
      <c r="AD1560" s="1040"/>
      <c r="AE1560" s="1040"/>
      <c r="AF1560" s="1041"/>
      <c r="AG1560" s="1071"/>
      <c r="AH1560" s="1072"/>
    </row>
    <row r="1561" spans="1:34" s="162" customFormat="1" ht="24.95" customHeight="1" x14ac:dyDescent="0.15">
      <c r="A1561" s="232" t="s">
        <v>221</v>
      </c>
      <c r="B1561" s="1039" t="s">
        <v>995</v>
      </c>
      <c r="C1561" s="1040"/>
      <c r="D1561" s="1040"/>
      <c r="E1561" s="1040"/>
      <c r="F1561" s="1040"/>
      <c r="G1561" s="1040"/>
      <c r="H1561" s="1040"/>
      <c r="I1561" s="1040"/>
      <c r="J1561" s="1040"/>
      <c r="K1561" s="1040"/>
      <c r="L1561" s="1040"/>
      <c r="M1561" s="1040"/>
      <c r="N1561" s="1040"/>
      <c r="O1561" s="1040"/>
      <c r="P1561" s="1040"/>
      <c r="Q1561" s="1040"/>
      <c r="R1561" s="1040"/>
      <c r="S1561" s="1040"/>
      <c r="T1561" s="1040"/>
      <c r="U1561" s="1040"/>
      <c r="V1561" s="1040"/>
      <c r="W1561" s="1040"/>
      <c r="X1561" s="1040"/>
      <c r="Y1561" s="1040"/>
      <c r="Z1561" s="1040"/>
      <c r="AA1561" s="1040"/>
      <c r="AB1561" s="1040"/>
      <c r="AC1561" s="1040"/>
      <c r="AD1561" s="1040"/>
      <c r="AE1561" s="1040"/>
      <c r="AF1561" s="1041"/>
      <c r="AG1561" s="1071"/>
      <c r="AH1561" s="1072"/>
    </row>
    <row r="1562" spans="1:34" s="162" customFormat="1" x14ac:dyDescent="0.15">
      <c r="A1562" s="78"/>
      <c r="B1562" s="252"/>
      <c r="C1562" s="252"/>
      <c r="D1562" s="252"/>
      <c r="E1562" s="252"/>
      <c r="F1562" s="252"/>
      <c r="G1562" s="252"/>
      <c r="H1562" s="252"/>
      <c r="I1562" s="252"/>
      <c r="J1562" s="252"/>
      <c r="K1562" s="252"/>
      <c r="L1562" s="252"/>
      <c r="M1562" s="252"/>
      <c r="N1562" s="252"/>
      <c r="O1562" s="252"/>
      <c r="P1562" s="252"/>
      <c r="Q1562" s="252"/>
      <c r="R1562" s="252"/>
      <c r="S1562" s="252"/>
      <c r="T1562" s="252"/>
      <c r="U1562" s="252"/>
      <c r="V1562" s="252"/>
      <c r="W1562" s="252"/>
      <c r="X1562" s="252"/>
      <c r="Y1562" s="252"/>
      <c r="Z1562" s="253"/>
      <c r="AA1562" s="254"/>
      <c r="AB1562" s="254"/>
      <c r="AC1562" s="254"/>
      <c r="AD1562" s="254"/>
      <c r="AE1562" s="254"/>
      <c r="AF1562" s="176"/>
      <c r="AG1562" s="176"/>
      <c r="AH1562" s="176"/>
    </row>
    <row r="1563" spans="1:34" s="162" customFormat="1" x14ac:dyDescent="0.15">
      <c r="A1563" s="257" t="s">
        <v>1150</v>
      </c>
      <c r="B1563" s="176"/>
      <c r="C1563" s="176"/>
      <c r="D1563" s="176"/>
      <c r="E1563" s="176"/>
      <c r="F1563" s="176"/>
      <c r="G1563" s="176"/>
      <c r="H1563" s="176"/>
      <c r="I1563" s="256"/>
      <c r="J1563" s="256"/>
      <c r="K1563" s="256"/>
      <c r="L1563" s="256"/>
      <c r="M1563" s="256"/>
      <c r="N1563" s="256"/>
      <c r="O1563" s="256"/>
      <c r="P1563" s="256"/>
      <c r="Q1563" s="256"/>
      <c r="R1563" s="256"/>
      <c r="S1563" s="256"/>
      <c r="T1563" s="256"/>
      <c r="U1563" s="256"/>
      <c r="V1563" s="256"/>
      <c r="W1563" s="256"/>
      <c r="X1563" s="256"/>
      <c r="Y1563" s="252"/>
      <c r="Z1563" s="253"/>
      <c r="AA1563" s="254"/>
      <c r="AB1563" s="254"/>
      <c r="AC1563" s="254"/>
      <c r="AD1563" s="254"/>
      <c r="AE1563" s="254"/>
      <c r="AF1563" s="176"/>
      <c r="AG1563" s="176"/>
      <c r="AH1563" s="176"/>
    </row>
    <row r="1564" spans="1:34" s="162" customFormat="1" ht="54" customHeight="1" x14ac:dyDescent="0.15">
      <c r="A1564" s="232" t="s">
        <v>216</v>
      </c>
      <c r="B1564" s="1075" t="s">
        <v>1001</v>
      </c>
      <c r="C1564" s="1076"/>
      <c r="D1564" s="1076"/>
      <c r="E1564" s="1076"/>
      <c r="F1564" s="1076"/>
      <c r="G1564" s="1076"/>
      <c r="H1564" s="1076"/>
      <c r="I1564" s="1076"/>
      <c r="J1564" s="1076"/>
      <c r="K1564" s="1076"/>
      <c r="L1564" s="1076"/>
      <c r="M1564" s="1076"/>
      <c r="N1564" s="1076"/>
      <c r="O1564" s="1076"/>
      <c r="P1564" s="1076"/>
      <c r="Q1564" s="1076"/>
      <c r="R1564" s="1076"/>
      <c r="S1564" s="1076"/>
      <c r="T1564" s="1076"/>
      <c r="U1564" s="1076"/>
      <c r="V1564" s="1076"/>
      <c r="W1564" s="1076"/>
      <c r="X1564" s="1076"/>
      <c r="Y1564" s="1076"/>
      <c r="Z1564" s="1076"/>
      <c r="AA1564" s="1076"/>
      <c r="AB1564" s="1076"/>
      <c r="AC1564" s="1076"/>
      <c r="AD1564" s="1076"/>
      <c r="AE1564" s="1076"/>
      <c r="AF1564" s="1077"/>
      <c r="AG1564" s="1071"/>
      <c r="AH1564" s="1072"/>
    </row>
    <row r="1565" spans="1:34" s="162" customFormat="1" ht="63" customHeight="1" x14ac:dyDescent="0.15">
      <c r="A1565" s="232" t="s">
        <v>217</v>
      </c>
      <c r="B1565" s="1075" t="s">
        <v>989</v>
      </c>
      <c r="C1565" s="1076"/>
      <c r="D1565" s="1076"/>
      <c r="E1565" s="1076"/>
      <c r="F1565" s="1076"/>
      <c r="G1565" s="1076"/>
      <c r="H1565" s="1076"/>
      <c r="I1565" s="1076"/>
      <c r="J1565" s="1076"/>
      <c r="K1565" s="1076"/>
      <c r="L1565" s="1076"/>
      <c r="M1565" s="1076"/>
      <c r="N1565" s="1076"/>
      <c r="O1565" s="1076"/>
      <c r="P1565" s="1076"/>
      <c r="Q1565" s="1076"/>
      <c r="R1565" s="1076"/>
      <c r="S1565" s="1076"/>
      <c r="T1565" s="1076"/>
      <c r="U1565" s="1076"/>
      <c r="V1565" s="1076"/>
      <c r="W1565" s="1076"/>
      <c r="X1565" s="1076"/>
      <c r="Y1565" s="1076"/>
      <c r="Z1565" s="1076"/>
      <c r="AA1565" s="1076"/>
      <c r="AB1565" s="1076"/>
      <c r="AC1565" s="1076"/>
      <c r="AD1565" s="1076"/>
      <c r="AE1565" s="1076"/>
      <c r="AF1565" s="1077"/>
      <c r="AG1565" s="1071"/>
      <c r="AH1565" s="1072"/>
    </row>
    <row r="1566" spans="1:34" s="162" customFormat="1" ht="24.95" customHeight="1" x14ac:dyDescent="0.15">
      <c r="A1566" s="232" t="s">
        <v>218</v>
      </c>
      <c r="B1566" s="1075" t="s">
        <v>990</v>
      </c>
      <c r="C1566" s="1076"/>
      <c r="D1566" s="1076"/>
      <c r="E1566" s="1076"/>
      <c r="F1566" s="1076"/>
      <c r="G1566" s="1076"/>
      <c r="H1566" s="1076"/>
      <c r="I1566" s="1076"/>
      <c r="J1566" s="1076"/>
      <c r="K1566" s="1076"/>
      <c r="L1566" s="1076"/>
      <c r="M1566" s="1076"/>
      <c r="N1566" s="1076"/>
      <c r="O1566" s="1076"/>
      <c r="P1566" s="1076"/>
      <c r="Q1566" s="1076"/>
      <c r="R1566" s="1076"/>
      <c r="S1566" s="1076"/>
      <c r="T1566" s="1076"/>
      <c r="U1566" s="1076"/>
      <c r="V1566" s="1076"/>
      <c r="W1566" s="1076"/>
      <c r="X1566" s="1076"/>
      <c r="Y1566" s="1076"/>
      <c r="Z1566" s="1076"/>
      <c r="AA1566" s="1076"/>
      <c r="AB1566" s="1076"/>
      <c r="AC1566" s="1076"/>
      <c r="AD1566" s="1076"/>
      <c r="AE1566" s="1076"/>
      <c r="AF1566" s="1077"/>
      <c r="AG1566" s="1071"/>
      <c r="AH1566" s="1072"/>
    </row>
    <row r="1567" spans="1:34" s="162" customFormat="1" ht="24.95" customHeight="1" x14ac:dyDescent="0.15">
      <c r="A1567" s="232" t="s">
        <v>219</v>
      </c>
      <c r="B1567" s="1075" t="s">
        <v>991</v>
      </c>
      <c r="C1567" s="1076"/>
      <c r="D1567" s="1076"/>
      <c r="E1567" s="1076"/>
      <c r="F1567" s="1076"/>
      <c r="G1567" s="1076"/>
      <c r="H1567" s="1076"/>
      <c r="I1567" s="1076"/>
      <c r="J1567" s="1076"/>
      <c r="K1567" s="1076"/>
      <c r="L1567" s="1076"/>
      <c r="M1567" s="1076"/>
      <c r="N1567" s="1076"/>
      <c r="O1567" s="1076"/>
      <c r="P1567" s="1076"/>
      <c r="Q1567" s="1076"/>
      <c r="R1567" s="1076"/>
      <c r="S1567" s="1076"/>
      <c r="T1567" s="1076"/>
      <c r="U1567" s="1076"/>
      <c r="V1567" s="1076"/>
      <c r="W1567" s="1076"/>
      <c r="X1567" s="1076"/>
      <c r="Y1567" s="1076"/>
      <c r="Z1567" s="1076"/>
      <c r="AA1567" s="1076"/>
      <c r="AB1567" s="1076"/>
      <c r="AC1567" s="1076"/>
      <c r="AD1567" s="1076"/>
      <c r="AE1567" s="1076"/>
      <c r="AF1567" s="1077"/>
      <c r="AG1567" s="1071"/>
      <c r="AH1567" s="1072"/>
    </row>
    <row r="1568" spans="1:34" s="162" customFormat="1" ht="24.95" customHeight="1" x14ac:dyDescent="0.15">
      <c r="A1568" s="232" t="s">
        <v>220</v>
      </c>
      <c r="B1568" s="1075" t="s">
        <v>995</v>
      </c>
      <c r="C1568" s="1076"/>
      <c r="D1568" s="1076"/>
      <c r="E1568" s="1076"/>
      <c r="F1568" s="1076"/>
      <c r="G1568" s="1076"/>
      <c r="H1568" s="1076"/>
      <c r="I1568" s="1076"/>
      <c r="J1568" s="1076"/>
      <c r="K1568" s="1076"/>
      <c r="L1568" s="1076"/>
      <c r="M1568" s="1076"/>
      <c r="N1568" s="1076"/>
      <c r="O1568" s="1076"/>
      <c r="P1568" s="1076"/>
      <c r="Q1568" s="1076"/>
      <c r="R1568" s="1076"/>
      <c r="S1568" s="1076"/>
      <c r="T1568" s="1076"/>
      <c r="U1568" s="1076"/>
      <c r="V1568" s="1076"/>
      <c r="W1568" s="1076"/>
      <c r="X1568" s="1076"/>
      <c r="Y1568" s="1076"/>
      <c r="Z1568" s="1076"/>
      <c r="AA1568" s="1076"/>
      <c r="AB1568" s="1076"/>
      <c r="AC1568" s="1076"/>
      <c r="AD1568" s="1076"/>
      <c r="AE1568" s="1076"/>
      <c r="AF1568" s="1077"/>
      <c r="AG1568" s="1071"/>
      <c r="AH1568" s="1072"/>
    </row>
    <row r="1569" spans="1:34" s="162" customFormat="1" ht="15" customHeight="1" x14ac:dyDescent="0.15">
      <c r="A1569" s="163"/>
      <c r="B1569" s="164"/>
      <c r="C1569" s="164"/>
      <c r="D1569" s="164"/>
      <c r="E1569" s="160"/>
      <c r="F1569" s="160"/>
      <c r="G1569" s="160"/>
      <c r="H1569" s="160"/>
      <c r="I1569" s="160"/>
      <c r="J1569" s="160"/>
      <c r="K1569" s="160"/>
      <c r="L1569" s="160"/>
      <c r="M1569" s="160"/>
      <c r="N1569" s="160"/>
      <c r="O1569" s="160"/>
      <c r="P1569" s="160"/>
      <c r="Q1569" s="160"/>
      <c r="R1569" s="160"/>
      <c r="S1569" s="160"/>
      <c r="T1569" s="160"/>
      <c r="U1569" s="160"/>
      <c r="V1569" s="160"/>
      <c r="W1569" s="160"/>
      <c r="X1569" s="160"/>
      <c r="Y1569" s="160"/>
      <c r="Z1569" s="160"/>
      <c r="AA1569" s="160"/>
      <c r="AB1569" s="160"/>
      <c r="AC1569" s="160"/>
      <c r="AD1569" s="160"/>
      <c r="AE1569" s="160"/>
      <c r="AF1569" s="160"/>
      <c r="AG1569" s="161"/>
      <c r="AH1569" s="161"/>
    </row>
    <row r="1570" spans="1:34" ht="13.5" customHeight="1" x14ac:dyDescent="0.15">
      <c r="A1570" s="233" t="s">
        <v>1151</v>
      </c>
      <c r="B1570" s="233"/>
      <c r="C1570" s="233"/>
      <c r="D1570" s="233"/>
      <c r="E1570" s="233"/>
      <c r="F1570" s="233"/>
      <c r="G1570" s="233"/>
      <c r="H1570" s="233"/>
      <c r="I1570" s="233"/>
      <c r="J1570" s="233"/>
      <c r="K1570" s="233"/>
      <c r="L1570" s="233"/>
      <c r="M1570" s="233"/>
      <c r="N1570" s="233"/>
      <c r="O1570" s="233"/>
      <c r="P1570" s="233"/>
      <c r="Q1570" s="233"/>
      <c r="R1570" s="233"/>
      <c r="S1570" s="233"/>
      <c r="T1570" s="233"/>
      <c r="U1570" s="233"/>
      <c r="V1570" s="233"/>
      <c r="W1570" s="233"/>
      <c r="X1570" s="234"/>
      <c r="Y1570" s="234"/>
      <c r="Z1570" s="234"/>
      <c r="AA1570" s="234"/>
      <c r="AB1570" s="234"/>
      <c r="AC1570" s="234"/>
      <c r="AD1570" s="234"/>
      <c r="AE1570" s="234"/>
      <c r="AF1570" s="234"/>
      <c r="AG1570" s="235"/>
      <c r="AH1570" s="235"/>
    </row>
    <row r="1571" spans="1:34" ht="15" customHeight="1" x14ac:dyDescent="0.15">
      <c r="A1571" s="643" t="s">
        <v>33</v>
      </c>
      <c r="B1571" s="903" t="s">
        <v>129</v>
      </c>
      <c r="C1571" s="932"/>
      <c r="D1571" s="932"/>
      <c r="E1571" s="932"/>
      <c r="F1571" s="932"/>
      <c r="G1571" s="932"/>
      <c r="H1571" s="932"/>
      <c r="I1571" s="932"/>
      <c r="J1571" s="932"/>
      <c r="K1571" s="932"/>
      <c r="L1571" s="932"/>
      <c r="M1571" s="932"/>
      <c r="N1571" s="932"/>
      <c r="O1571" s="932"/>
      <c r="P1571" s="932"/>
      <c r="Q1571" s="932"/>
      <c r="R1571" s="932"/>
      <c r="S1571" s="932"/>
      <c r="T1571" s="932"/>
      <c r="U1571" s="932"/>
      <c r="V1571" s="932"/>
      <c r="W1571" s="932"/>
      <c r="X1571" s="932"/>
      <c r="Y1571" s="932"/>
      <c r="Z1571" s="932"/>
      <c r="AA1571" s="932"/>
      <c r="AB1571" s="932"/>
      <c r="AC1571" s="932"/>
      <c r="AD1571" s="932"/>
      <c r="AE1571" s="932"/>
      <c r="AF1571" s="933"/>
      <c r="AG1571" s="994"/>
      <c r="AH1571" s="995"/>
    </row>
    <row r="1572" spans="1:34" ht="17.25" customHeight="1" x14ac:dyDescent="0.15">
      <c r="A1572" s="644"/>
      <c r="B1572" s="942"/>
      <c r="C1572" s="935"/>
      <c r="D1572" s="935"/>
      <c r="E1572" s="935"/>
      <c r="F1572" s="935"/>
      <c r="G1572" s="935"/>
      <c r="H1572" s="935"/>
      <c r="I1572" s="935"/>
      <c r="J1572" s="935"/>
      <c r="K1572" s="935"/>
      <c r="L1572" s="935"/>
      <c r="M1572" s="935"/>
      <c r="N1572" s="935"/>
      <c r="O1572" s="935"/>
      <c r="P1572" s="935"/>
      <c r="Q1572" s="935"/>
      <c r="R1572" s="935"/>
      <c r="S1572" s="935"/>
      <c r="T1572" s="935"/>
      <c r="U1572" s="935"/>
      <c r="V1572" s="935"/>
      <c r="W1572" s="935"/>
      <c r="X1572" s="935"/>
      <c r="Y1572" s="935"/>
      <c r="Z1572" s="935"/>
      <c r="AA1572" s="935"/>
      <c r="AB1572" s="935"/>
      <c r="AC1572" s="935"/>
      <c r="AD1572" s="935"/>
      <c r="AE1572" s="935"/>
      <c r="AF1572" s="936"/>
      <c r="AG1572" s="996"/>
      <c r="AH1572" s="997"/>
    </row>
    <row r="1573" spans="1:34" ht="13.5" x14ac:dyDescent="0.15">
      <c r="A1573" s="236"/>
      <c r="B1573" s="234"/>
      <c r="C1573" s="234"/>
      <c r="D1573" s="234"/>
      <c r="E1573" s="234"/>
      <c r="F1573" s="234"/>
      <c r="G1573" s="234"/>
      <c r="H1573" s="234"/>
      <c r="I1573" s="234"/>
      <c r="J1573" s="234"/>
      <c r="K1573" s="234"/>
      <c r="L1573" s="234"/>
      <c r="M1573" s="234"/>
      <c r="N1573" s="234"/>
      <c r="O1573" s="234"/>
      <c r="P1573" s="234"/>
      <c r="Q1573" s="234"/>
      <c r="R1573" s="234"/>
      <c r="S1573" s="234"/>
      <c r="T1573" s="234"/>
      <c r="U1573" s="234"/>
      <c r="V1573" s="234"/>
      <c r="W1573" s="234"/>
      <c r="X1573" s="234"/>
      <c r="Y1573" s="234"/>
      <c r="Z1573" s="234"/>
      <c r="AA1573" s="234"/>
      <c r="AB1573" s="234"/>
      <c r="AC1573" s="234"/>
      <c r="AD1573" s="234"/>
      <c r="AE1573" s="234"/>
      <c r="AF1573" s="234"/>
      <c r="AG1573" s="235"/>
      <c r="AH1573" s="235"/>
    </row>
    <row r="1574" spans="1:34" ht="15" customHeight="1" x14ac:dyDescent="0.15">
      <c r="A1574" s="233" t="s">
        <v>1152</v>
      </c>
      <c r="B1574" s="233"/>
      <c r="C1574" s="233"/>
      <c r="D1574" s="233"/>
      <c r="E1574" s="233"/>
      <c r="F1574" s="233"/>
      <c r="G1574" s="233"/>
      <c r="H1574" s="233"/>
      <c r="I1574" s="233"/>
      <c r="J1574" s="233"/>
      <c r="K1574" s="233"/>
      <c r="L1574" s="233"/>
      <c r="M1574" s="233"/>
      <c r="N1574" s="233"/>
      <c r="O1574" s="233"/>
      <c r="P1574" s="233"/>
      <c r="Q1574" s="233"/>
      <c r="R1574" s="233"/>
      <c r="S1574" s="233"/>
      <c r="T1574" s="233"/>
      <c r="U1574" s="233"/>
      <c r="V1574" s="233"/>
      <c r="W1574" s="233"/>
      <c r="X1574" s="234"/>
      <c r="Y1574" s="234"/>
      <c r="Z1574" s="234"/>
      <c r="AA1574" s="234"/>
      <c r="AB1574" s="234"/>
      <c r="AC1574" s="234"/>
      <c r="AD1574" s="234"/>
      <c r="AE1574" s="234"/>
      <c r="AF1574" s="234"/>
      <c r="AG1574" s="235"/>
      <c r="AH1574" s="235"/>
    </row>
    <row r="1575" spans="1:34" ht="15" customHeight="1" x14ac:dyDescent="0.15">
      <c r="A1575" s="643" t="s">
        <v>33</v>
      </c>
      <c r="B1575" s="903" t="s">
        <v>222</v>
      </c>
      <c r="C1575" s="932"/>
      <c r="D1575" s="932"/>
      <c r="E1575" s="932"/>
      <c r="F1575" s="932"/>
      <c r="G1575" s="932"/>
      <c r="H1575" s="932"/>
      <c r="I1575" s="932"/>
      <c r="J1575" s="932"/>
      <c r="K1575" s="932"/>
      <c r="L1575" s="932"/>
      <c r="M1575" s="932"/>
      <c r="N1575" s="932"/>
      <c r="O1575" s="932"/>
      <c r="P1575" s="932"/>
      <c r="Q1575" s="932"/>
      <c r="R1575" s="932"/>
      <c r="S1575" s="932"/>
      <c r="T1575" s="932"/>
      <c r="U1575" s="932"/>
      <c r="V1575" s="932"/>
      <c r="W1575" s="932"/>
      <c r="X1575" s="932"/>
      <c r="Y1575" s="932"/>
      <c r="Z1575" s="932"/>
      <c r="AA1575" s="932"/>
      <c r="AB1575" s="932"/>
      <c r="AC1575" s="932"/>
      <c r="AD1575" s="932"/>
      <c r="AE1575" s="932"/>
      <c r="AF1575" s="933"/>
      <c r="AG1575" s="994"/>
      <c r="AH1575" s="995"/>
    </row>
    <row r="1576" spans="1:34" ht="15" customHeight="1" x14ac:dyDescent="0.15">
      <c r="A1576" s="899"/>
      <c r="B1576" s="934"/>
      <c r="C1576" s="940"/>
      <c r="D1576" s="940"/>
      <c r="E1576" s="940"/>
      <c r="F1576" s="940"/>
      <c r="G1576" s="940"/>
      <c r="H1576" s="940"/>
      <c r="I1576" s="940"/>
      <c r="J1576" s="940"/>
      <c r="K1576" s="940"/>
      <c r="L1576" s="940"/>
      <c r="M1576" s="940"/>
      <c r="N1576" s="940"/>
      <c r="O1576" s="940"/>
      <c r="P1576" s="940"/>
      <c r="Q1576" s="940"/>
      <c r="R1576" s="940"/>
      <c r="S1576" s="940"/>
      <c r="T1576" s="940"/>
      <c r="U1576" s="940"/>
      <c r="V1576" s="940"/>
      <c r="W1576" s="940"/>
      <c r="X1576" s="940"/>
      <c r="Y1576" s="940"/>
      <c r="Z1576" s="940"/>
      <c r="AA1576" s="940"/>
      <c r="AB1576" s="940"/>
      <c r="AC1576" s="940"/>
      <c r="AD1576" s="940"/>
      <c r="AE1576" s="940"/>
      <c r="AF1576" s="941"/>
      <c r="AG1576" s="998"/>
      <c r="AH1576" s="999"/>
    </row>
    <row r="1577" spans="1:34" ht="15" customHeight="1" x14ac:dyDescent="0.15">
      <c r="A1577" s="899"/>
      <c r="B1577" s="934"/>
      <c r="C1577" s="940"/>
      <c r="D1577" s="940"/>
      <c r="E1577" s="940"/>
      <c r="F1577" s="940"/>
      <c r="G1577" s="940"/>
      <c r="H1577" s="940"/>
      <c r="I1577" s="940"/>
      <c r="J1577" s="940"/>
      <c r="K1577" s="940"/>
      <c r="L1577" s="940"/>
      <c r="M1577" s="940"/>
      <c r="N1577" s="940"/>
      <c r="O1577" s="940"/>
      <c r="P1577" s="940"/>
      <c r="Q1577" s="940"/>
      <c r="R1577" s="940"/>
      <c r="S1577" s="940"/>
      <c r="T1577" s="940"/>
      <c r="U1577" s="940"/>
      <c r="V1577" s="940"/>
      <c r="W1577" s="940"/>
      <c r="X1577" s="940"/>
      <c r="Y1577" s="940"/>
      <c r="Z1577" s="940"/>
      <c r="AA1577" s="940"/>
      <c r="AB1577" s="940"/>
      <c r="AC1577" s="940"/>
      <c r="AD1577" s="940"/>
      <c r="AE1577" s="940"/>
      <c r="AF1577" s="941"/>
      <c r="AG1577" s="998"/>
      <c r="AH1577" s="999"/>
    </row>
    <row r="1578" spans="1:34" ht="15" customHeight="1" x14ac:dyDescent="0.15">
      <c r="A1578" s="644"/>
      <c r="B1578" s="942"/>
      <c r="C1578" s="935"/>
      <c r="D1578" s="935"/>
      <c r="E1578" s="935"/>
      <c r="F1578" s="935"/>
      <c r="G1578" s="935"/>
      <c r="H1578" s="935"/>
      <c r="I1578" s="935"/>
      <c r="J1578" s="935"/>
      <c r="K1578" s="935"/>
      <c r="L1578" s="935"/>
      <c r="M1578" s="935"/>
      <c r="N1578" s="935"/>
      <c r="O1578" s="935"/>
      <c r="P1578" s="935"/>
      <c r="Q1578" s="935"/>
      <c r="R1578" s="935"/>
      <c r="S1578" s="935"/>
      <c r="T1578" s="935"/>
      <c r="U1578" s="935"/>
      <c r="V1578" s="935"/>
      <c r="W1578" s="935"/>
      <c r="X1578" s="935"/>
      <c r="Y1578" s="935"/>
      <c r="Z1578" s="935"/>
      <c r="AA1578" s="935"/>
      <c r="AB1578" s="935"/>
      <c r="AC1578" s="935"/>
      <c r="AD1578" s="935"/>
      <c r="AE1578" s="935"/>
      <c r="AF1578" s="936"/>
      <c r="AG1578" s="996"/>
      <c r="AH1578" s="997"/>
    </row>
    <row r="1579" spans="1:34" ht="15" customHeight="1" x14ac:dyDescent="0.15">
      <c r="A1579" s="643" t="s">
        <v>34</v>
      </c>
      <c r="B1579" s="903" t="s">
        <v>59</v>
      </c>
      <c r="C1579" s="932"/>
      <c r="D1579" s="932"/>
      <c r="E1579" s="932"/>
      <c r="F1579" s="932"/>
      <c r="G1579" s="932"/>
      <c r="H1579" s="932"/>
      <c r="I1579" s="932"/>
      <c r="J1579" s="932"/>
      <c r="K1579" s="932"/>
      <c r="L1579" s="932"/>
      <c r="M1579" s="932"/>
      <c r="N1579" s="932"/>
      <c r="O1579" s="932"/>
      <c r="P1579" s="932"/>
      <c r="Q1579" s="932"/>
      <c r="R1579" s="932"/>
      <c r="S1579" s="932"/>
      <c r="T1579" s="932"/>
      <c r="U1579" s="932"/>
      <c r="V1579" s="932"/>
      <c r="W1579" s="932"/>
      <c r="X1579" s="932"/>
      <c r="Y1579" s="932"/>
      <c r="Z1579" s="932"/>
      <c r="AA1579" s="932"/>
      <c r="AB1579" s="932"/>
      <c r="AC1579" s="932"/>
      <c r="AD1579" s="932"/>
      <c r="AE1579" s="932"/>
      <c r="AF1579" s="933"/>
      <c r="AG1579" s="994"/>
      <c r="AH1579" s="995"/>
    </row>
    <row r="1580" spans="1:34" ht="15" customHeight="1" x14ac:dyDescent="0.15">
      <c r="A1580" s="644"/>
      <c r="B1580" s="942"/>
      <c r="C1580" s="935"/>
      <c r="D1580" s="935"/>
      <c r="E1580" s="935"/>
      <c r="F1580" s="935"/>
      <c r="G1580" s="935"/>
      <c r="H1580" s="935"/>
      <c r="I1580" s="935"/>
      <c r="J1580" s="935"/>
      <c r="K1580" s="935"/>
      <c r="L1580" s="935"/>
      <c r="M1580" s="935"/>
      <c r="N1580" s="935"/>
      <c r="O1580" s="935"/>
      <c r="P1580" s="935"/>
      <c r="Q1580" s="935"/>
      <c r="R1580" s="935"/>
      <c r="S1580" s="935"/>
      <c r="T1580" s="935"/>
      <c r="U1580" s="935"/>
      <c r="V1580" s="935"/>
      <c r="W1580" s="935"/>
      <c r="X1580" s="935"/>
      <c r="Y1580" s="935"/>
      <c r="Z1580" s="935"/>
      <c r="AA1580" s="935"/>
      <c r="AB1580" s="935"/>
      <c r="AC1580" s="935"/>
      <c r="AD1580" s="935"/>
      <c r="AE1580" s="935"/>
      <c r="AF1580" s="936"/>
      <c r="AG1580" s="996"/>
      <c r="AH1580" s="997"/>
    </row>
    <row r="1581" spans="1:34" ht="15" customHeight="1" x14ac:dyDescent="0.15">
      <c r="A1581" s="643" t="s">
        <v>35</v>
      </c>
      <c r="B1581" s="903" t="s">
        <v>60</v>
      </c>
      <c r="C1581" s="932"/>
      <c r="D1581" s="932"/>
      <c r="E1581" s="932"/>
      <c r="F1581" s="932"/>
      <c r="G1581" s="932"/>
      <c r="H1581" s="932"/>
      <c r="I1581" s="932"/>
      <c r="J1581" s="932"/>
      <c r="K1581" s="932"/>
      <c r="L1581" s="932"/>
      <c r="M1581" s="932"/>
      <c r="N1581" s="932"/>
      <c r="O1581" s="932"/>
      <c r="P1581" s="932"/>
      <c r="Q1581" s="932"/>
      <c r="R1581" s="932"/>
      <c r="S1581" s="932"/>
      <c r="T1581" s="932"/>
      <c r="U1581" s="932"/>
      <c r="V1581" s="932"/>
      <c r="W1581" s="932"/>
      <c r="X1581" s="932"/>
      <c r="Y1581" s="932"/>
      <c r="Z1581" s="932"/>
      <c r="AA1581" s="932"/>
      <c r="AB1581" s="932"/>
      <c r="AC1581" s="932"/>
      <c r="AD1581" s="932"/>
      <c r="AE1581" s="932"/>
      <c r="AF1581" s="933"/>
      <c r="AG1581" s="994"/>
      <c r="AH1581" s="995"/>
    </row>
    <row r="1582" spans="1:34" ht="15" customHeight="1" x14ac:dyDescent="0.15">
      <c r="A1582" s="644"/>
      <c r="B1582" s="942"/>
      <c r="C1582" s="935"/>
      <c r="D1582" s="935"/>
      <c r="E1582" s="935"/>
      <c r="F1582" s="935"/>
      <c r="G1582" s="935"/>
      <c r="H1582" s="935"/>
      <c r="I1582" s="935"/>
      <c r="J1582" s="935"/>
      <c r="K1582" s="935"/>
      <c r="L1582" s="935"/>
      <c r="M1582" s="935"/>
      <c r="N1582" s="935"/>
      <c r="O1582" s="935"/>
      <c r="P1582" s="935"/>
      <c r="Q1582" s="935"/>
      <c r="R1582" s="935"/>
      <c r="S1582" s="935"/>
      <c r="T1582" s="935"/>
      <c r="U1582" s="935"/>
      <c r="V1582" s="935"/>
      <c r="W1582" s="935"/>
      <c r="X1582" s="935"/>
      <c r="Y1582" s="935"/>
      <c r="Z1582" s="935"/>
      <c r="AA1582" s="935"/>
      <c r="AB1582" s="935"/>
      <c r="AC1582" s="935"/>
      <c r="AD1582" s="935"/>
      <c r="AE1582" s="935"/>
      <c r="AF1582" s="936"/>
      <c r="AG1582" s="996"/>
      <c r="AH1582" s="997"/>
    </row>
    <row r="1583" spans="1:34" ht="15" customHeight="1" x14ac:dyDescent="0.15">
      <c r="A1583" s="643" t="s">
        <v>36</v>
      </c>
      <c r="B1583" s="903" t="s">
        <v>428</v>
      </c>
      <c r="C1583" s="932"/>
      <c r="D1583" s="932"/>
      <c r="E1583" s="932"/>
      <c r="F1583" s="932"/>
      <c r="G1583" s="932"/>
      <c r="H1583" s="932"/>
      <c r="I1583" s="932"/>
      <c r="J1583" s="932"/>
      <c r="K1583" s="932"/>
      <c r="L1583" s="932"/>
      <c r="M1583" s="932"/>
      <c r="N1583" s="932"/>
      <c r="O1583" s="932"/>
      <c r="P1583" s="932"/>
      <c r="Q1583" s="932"/>
      <c r="R1583" s="932"/>
      <c r="S1583" s="932"/>
      <c r="T1583" s="932"/>
      <c r="U1583" s="932"/>
      <c r="V1583" s="932"/>
      <c r="W1583" s="932"/>
      <c r="X1583" s="932"/>
      <c r="Y1583" s="932"/>
      <c r="Z1583" s="932"/>
      <c r="AA1583" s="932"/>
      <c r="AB1583" s="932"/>
      <c r="AC1583" s="932"/>
      <c r="AD1583" s="932"/>
      <c r="AE1583" s="932"/>
      <c r="AF1583" s="933"/>
      <c r="AG1583" s="994"/>
      <c r="AH1583" s="995"/>
    </row>
    <row r="1584" spans="1:34" ht="15" customHeight="1" x14ac:dyDescent="0.15">
      <c r="A1584" s="644"/>
      <c r="B1584" s="942"/>
      <c r="C1584" s="935"/>
      <c r="D1584" s="935"/>
      <c r="E1584" s="935"/>
      <c r="F1584" s="935"/>
      <c r="G1584" s="935"/>
      <c r="H1584" s="935"/>
      <c r="I1584" s="935"/>
      <c r="J1584" s="935"/>
      <c r="K1584" s="935"/>
      <c r="L1584" s="935"/>
      <c r="M1584" s="935"/>
      <c r="N1584" s="935"/>
      <c r="O1584" s="935"/>
      <c r="P1584" s="935"/>
      <c r="Q1584" s="935"/>
      <c r="R1584" s="935"/>
      <c r="S1584" s="935"/>
      <c r="T1584" s="935"/>
      <c r="U1584" s="935"/>
      <c r="V1584" s="935"/>
      <c r="W1584" s="935"/>
      <c r="X1584" s="935"/>
      <c r="Y1584" s="935"/>
      <c r="Z1584" s="935"/>
      <c r="AA1584" s="935"/>
      <c r="AB1584" s="935"/>
      <c r="AC1584" s="935"/>
      <c r="AD1584" s="935"/>
      <c r="AE1584" s="935"/>
      <c r="AF1584" s="936"/>
      <c r="AG1584" s="996"/>
      <c r="AH1584" s="997"/>
    </row>
    <row r="1585" spans="1:34" ht="15" customHeight="1" x14ac:dyDescent="0.15">
      <c r="A1585" s="643" t="s">
        <v>37</v>
      </c>
      <c r="B1585" s="903" t="s">
        <v>130</v>
      </c>
      <c r="C1585" s="932"/>
      <c r="D1585" s="932"/>
      <c r="E1585" s="932"/>
      <c r="F1585" s="932"/>
      <c r="G1585" s="932"/>
      <c r="H1585" s="932"/>
      <c r="I1585" s="932"/>
      <c r="J1585" s="932"/>
      <c r="K1585" s="932"/>
      <c r="L1585" s="932"/>
      <c r="M1585" s="932"/>
      <c r="N1585" s="932"/>
      <c r="O1585" s="932"/>
      <c r="P1585" s="932"/>
      <c r="Q1585" s="932"/>
      <c r="R1585" s="932"/>
      <c r="S1585" s="932"/>
      <c r="T1585" s="932"/>
      <c r="U1585" s="932"/>
      <c r="V1585" s="932"/>
      <c r="W1585" s="932"/>
      <c r="X1585" s="932"/>
      <c r="Y1585" s="932"/>
      <c r="Z1585" s="932"/>
      <c r="AA1585" s="932"/>
      <c r="AB1585" s="932"/>
      <c r="AC1585" s="932"/>
      <c r="AD1585" s="932"/>
      <c r="AE1585" s="932"/>
      <c r="AF1585" s="933"/>
      <c r="AG1585" s="994"/>
      <c r="AH1585" s="995"/>
    </row>
    <row r="1586" spans="1:34" ht="15" customHeight="1" x14ac:dyDescent="0.15">
      <c r="A1586" s="644"/>
      <c r="B1586" s="942"/>
      <c r="C1586" s="935"/>
      <c r="D1586" s="935"/>
      <c r="E1586" s="935"/>
      <c r="F1586" s="935"/>
      <c r="G1586" s="935"/>
      <c r="H1586" s="935"/>
      <c r="I1586" s="935"/>
      <c r="J1586" s="935"/>
      <c r="K1586" s="935"/>
      <c r="L1586" s="935"/>
      <c r="M1586" s="935"/>
      <c r="N1586" s="935"/>
      <c r="O1586" s="935"/>
      <c r="P1586" s="935"/>
      <c r="Q1586" s="935"/>
      <c r="R1586" s="935"/>
      <c r="S1586" s="935"/>
      <c r="T1586" s="935"/>
      <c r="U1586" s="935"/>
      <c r="V1586" s="935"/>
      <c r="W1586" s="935"/>
      <c r="X1586" s="935"/>
      <c r="Y1586" s="935"/>
      <c r="Z1586" s="935"/>
      <c r="AA1586" s="935"/>
      <c r="AB1586" s="935"/>
      <c r="AC1586" s="935"/>
      <c r="AD1586" s="935"/>
      <c r="AE1586" s="935"/>
      <c r="AF1586" s="936"/>
      <c r="AG1586" s="996"/>
      <c r="AH1586" s="997"/>
    </row>
    <row r="1587" spans="1:34" ht="15" customHeight="1" x14ac:dyDescent="0.15">
      <c r="A1587" s="643" t="s">
        <v>38</v>
      </c>
      <c r="B1587" s="903" t="s">
        <v>131</v>
      </c>
      <c r="C1587" s="932"/>
      <c r="D1587" s="932"/>
      <c r="E1587" s="932"/>
      <c r="F1587" s="932"/>
      <c r="G1587" s="932"/>
      <c r="H1587" s="932"/>
      <c r="I1587" s="932"/>
      <c r="J1587" s="932"/>
      <c r="K1587" s="932"/>
      <c r="L1587" s="932"/>
      <c r="M1587" s="932"/>
      <c r="N1587" s="932"/>
      <c r="O1587" s="932"/>
      <c r="P1587" s="932"/>
      <c r="Q1587" s="932"/>
      <c r="R1587" s="932"/>
      <c r="S1587" s="932"/>
      <c r="T1587" s="932"/>
      <c r="U1587" s="932"/>
      <c r="V1587" s="932"/>
      <c r="W1587" s="932"/>
      <c r="X1587" s="932"/>
      <c r="Y1587" s="932"/>
      <c r="Z1587" s="932"/>
      <c r="AA1587" s="932"/>
      <c r="AB1587" s="932"/>
      <c r="AC1587" s="932"/>
      <c r="AD1587" s="932"/>
      <c r="AE1587" s="932"/>
      <c r="AF1587" s="933"/>
      <c r="AG1587" s="994"/>
      <c r="AH1587" s="995"/>
    </row>
    <row r="1588" spans="1:34" ht="15" customHeight="1" x14ac:dyDescent="0.15">
      <c r="A1588" s="644"/>
      <c r="B1588" s="942"/>
      <c r="C1588" s="935"/>
      <c r="D1588" s="935"/>
      <c r="E1588" s="935"/>
      <c r="F1588" s="935"/>
      <c r="G1588" s="935"/>
      <c r="H1588" s="935"/>
      <c r="I1588" s="935"/>
      <c r="J1588" s="935"/>
      <c r="K1588" s="935"/>
      <c r="L1588" s="935"/>
      <c r="M1588" s="935"/>
      <c r="N1588" s="935"/>
      <c r="O1588" s="935"/>
      <c r="P1588" s="935"/>
      <c r="Q1588" s="935"/>
      <c r="R1588" s="935"/>
      <c r="S1588" s="935"/>
      <c r="T1588" s="935"/>
      <c r="U1588" s="935"/>
      <c r="V1588" s="935"/>
      <c r="W1588" s="935"/>
      <c r="X1588" s="935"/>
      <c r="Y1588" s="935"/>
      <c r="Z1588" s="935"/>
      <c r="AA1588" s="935"/>
      <c r="AB1588" s="935"/>
      <c r="AC1588" s="935"/>
      <c r="AD1588" s="935"/>
      <c r="AE1588" s="935"/>
      <c r="AF1588" s="936"/>
      <c r="AG1588" s="996"/>
      <c r="AH1588" s="997"/>
    </row>
    <row r="1589" spans="1:34" ht="15" customHeight="1" x14ac:dyDescent="0.15">
      <c r="A1589" s="236"/>
      <c r="B1589" s="234"/>
      <c r="C1589" s="234"/>
      <c r="D1589" s="234"/>
      <c r="E1589" s="234"/>
      <c r="F1589" s="234"/>
      <c r="G1589" s="234"/>
      <c r="H1589" s="234"/>
      <c r="I1589" s="234"/>
      <c r="J1589" s="234"/>
      <c r="K1589" s="234"/>
      <c r="L1589" s="234"/>
      <c r="M1589" s="234"/>
      <c r="N1589" s="234"/>
      <c r="O1589" s="234"/>
      <c r="P1589" s="234"/>
      <c r="Q1589" s="234"/>
      <c r="R1589" s="234"/>
      <c r="S1589" s="234"/>
      <c r="T1589" s="234"/>
      <c r="U1589" s="234"/>
      <c r="V1589" s="234"/>
      <c r="W1589" s="234"/>
      <c r="X1589" s="234"/>
      <c r="Y1589" s="234"/>
      <c r="Z1589" s="234"/>
      <c r="AA1589" s="234"/>
      <c r="AB1589" s="234"/>
      <c r="AC1589" s="234"/>
      <c r="AD1589" s="234"/>
      <c r="AE1589" s="234"/>
      <c r="AF1589" s="234"/>
      <c r="AG1589" s="235"/>
      <c r="AH1589" s="235"/>
    </row>
    <row r="1590" spans="1:34" ht="15" customHeight="1" x14ac:dyDescent="0.15">
      <c r="A1590" s="589" t="s">
        <v>1153</v>
      </c>
      <c r="B1590" s="589"/>
      <c r="C1590" s="589"/>
      <c r="D1590" s="589"/>
      <c r="E1590" s="589"/>
      <c r="F1590" s="589"/>
      <c r="G1590" s="589"/>
      <c r="H1590" s="589"/>
      <c r="I1590" s="589"/>
      <c r="J1590" s="589"/>
      <c r="K1590" s="589"/>
      <c r="L1590" s="589"/>
      <c r="M1590" s="589"/>
      <c r="N1590" s="589"/>
      <c r="O1590" s="589"/>
      <c r="P1590" s="589"/>
      <c r="Q1590" s="589"/>
      <c r="R1590" s="589"/>
      <c r="S1590" s="589"/>
      <c r="T1590" s="589"/>
      <c r="U1590" s="589"/>
      <c r="V1590" s="589"/>
      <c r="W1590" s="589"/>
      <c r="X1590" s="589"/>
      <c r="Y1590" s="589"/>
      <c r="Z1590" s="589"/>
      <c r="AA1590" s="589"/>
      <c r="AB1590" s="589"/>
      <c r="AC1590" s="589"/>
      <c r="AD1590" s="589"/>
      <c r="AE1590" s="589"/>
      <c r="AF1590" s="589"/>
      <c r="AG1590" s="589"/>
      <c r="AH1590" s="589"/>
    </row>
    <row r="1591" spans="1:34" ht="15" customHeight="1" x14ac:dyDescent="0.15">
      <c r="A1591" s="442" t="s">
        <v>366</v>
      </c>
      <c r="B1591" s="493" t="s">
        <v>367</v>
      </c>
      <c r="C1591" s="475"/>
      <c r="D1591" s="475"/>
      <c r="E1591" s="475"/>
      <c r="F1591" s="475"/>
      <c r="G1591" s="475"/>
      <c r="H1591" s="475"/>
      <c r="I1591" s="475"/>
      <c r="J1591" s="475"/>
      <c r="K1591" s="475"/>
      <c r="L1591" s="475"/>
      <c r="M1591" s="475"/>
      <c r="N1591" s="475"/>
      <c r="O1591" s="475"/>
      <c r="P1591" s="475"/>
      <c r="Q1591" s="475"/>
      <c r="R1591" s="475"/>
      <c r="S1591" s="475"/>
      <c r="T1591" s="475"/>
      <c r="U1591" s="475"/>
      <c r="V1591" s="475"/>
      <c r="W1591" s="475"/>
      <c r="X1591" s="475"/>
      <c r="Y1591" s="475"/>
      <c r="Z1591" s="475"/>
      <c r="AA1591" s="475"/>
      <c r="AB1591" s="475"/>
      <c r="AC1591" s="475"/>
      <c r="AD1591" s="475"/>
      <c r="AE1591" s="475"/>
      <c r="AF1591" s="475"/>
      <c r="AG1591" s="475"/>
      <c r="AH1591" s="476"/>
    </row>
    <row r="1592" spans="1:34" ht="15" customHeight="1" x14ac:dyDescent="0.15">
      <c r="A1592" s="443"/>
      <c r="B1592" s="517"/>
      <c r="C1592" s="477"/>
      <c r="D1592" s="477"/>
      <c r="E1592" s="477"/>
      <c r="F1592" s="477"/>
      <c r="G1592" s="477"/>
      <c r="H1592" s="477"/>
      <c r="I1592" s="477"/>
      <c r="J1592" s="477"/>
      <c r="K1592" s="477"/>
      <c r="L1592" s="477"/>
      <c r="M1592" s="477"/>
      <c r="N1592" s="477"/>
      <c r="O1592" s="477"/>
      <c r="P1592" s="477"/>
      <c r="Q1592" s="477"/>
      <c r="R1592" s="477"/>
      <c r="S1592" s="477"/>
      <c r="T1592" s="477"/>
      <c r="U1592" s="477"/>
      <c r="V1592" s="477"/>
      <c r="W1592" s="477"/>
      <c r="X1592" s="477"/>
      <c r="Y1592" s="477"/>
      <c r="Z1592" s="477"/>
      <c r="AA1592" s="477"/>
      <c r="AB1592" s="477"/>
      <c r="AC1592" s="477"/>
      <c r="AD1592" s="477"/>
      <c r="AE1592" s="477"/>
      <c r="AF1592" s="477"/>
      <c r="AG1592" s="477"/>
      <c r="AH1592" s="478"/>
    </row>
    <row r="1593" spans="1:34" x14ac:dyDescent="0.15">
      <c r="A1593" s="444"/>
      <c r="B1593" s="494"/>
      <c r="C1593" s="436"/>
      <c r="D1593" s="436"/>
      <c r="E1593" s="436"/>
      <c r="F1593" s="436"/>
      <c r="G1593" s="436"/>
      <c r="H1593" s="436"/>
      <c r="I1593" s="436"/>
      <c r="J1593" s="436"/>
      <c r="K1593" s="436"/>
      <c r="L1593" s="436"/>
      <c r="M1593" s="436"/>
      <c r="N1593" s="436"/>
      <c r="O1593" s="436"/>
      <c r="P1593" s="436"/>
      <c r="Q1593" s="436"/>
      <c r="R1593" s="436"/>
      <c r="S1593" s="436"/>
      <c r="T1593" s="436"/>
      <c r="U1593" s="436"/>
      <c r="V1593" s="436"/>
      <c r="W1593" s="436"/>
      <c r="X1593" s="436"/>
      <c r="Y1593" s="436"/>
      <c r="Z1593" s="436"/>
      <c r="AA1593" s="436"/>
      <c r="AB1593" s="436"/>
      <c r="AC1593" s="436"/>
      <c r="AD1593" s="436"/>
      <c r="AE1593" s="436"/>
      <c r="AF1593" s="436"/>
      <c r="AG1593" s="436"/>
      <c r="AH1593" s="437"/>
    </row>
    <row r="1594" spans="1:34" ht="15" customHeight="1" x14ac:dyDescent="0.15">
      <c r="A1594" s="587" t="s">
        <v>368</v>
      </c>
      <c r="B1594" s="493" t="s">
        <v>389</v>
      </c>
      <c r="C1594" s="475"/>
      <c r="D1594" s="475"/>
      <c r="E1594" s="475"/>
      <c r="F1594" s="475"/>
      <c r="G1594" s="475"/>
      <c r="H1594" s="475"/>
      <c r="I1594" s="475"/>
      <c r="J1594" s="475"/>
      <c r="K1594" s="475"/>
      <c r="L1594" s="475"/>
      <c r="M1594" s="475"/>
      <c r="N1594" s="475"/>
      <c r="O1594" s="475"/>
      <c r="P1594" s="475"/>
      <c r="Q1594" s="475"/>
      <c r="R1594" s="475"/>
      <c r="S1594" s="475"/>
      <c r="T1594" s="475"/>
      <c r="U1594" s="475"/>
      <c r="V1594" s="475"/>
      <c r="W1594" s="475"/>
      <c r="X1594" s="475"/>
      <c r="Y1594" s="475"/>
      <c r="Z1594" s="475"/>
      <c r="AA1594" s="475"/>
      <c r="AB1594" s="475"/>
      <c r="AC1594" s="475"/>
      <c r="AD1594" s="475"/>
      <c r="AE1594" s="475"/>
      <c r="AF1594" s="475"/>
      <c r="AG1594" s="475"/>
      <c r="AH1594" s="476"/>
    </row>
    <row r="1595" spans="1:34" ht="15" customHeight="1" x14ac:dyDescent="0.15">
      <c r="A1595" s="588"/>
      <c r="B1595" s="517"/>
      <c r="C1595" s="477"/>
      <c r="D1595" s="477"/>
      <c r="E1595" s="477"/>
      <c r="F1595" s="477"/>
      <c r="G1595" s="477"/>
      <c r="H1595" s="477"/>
      <c r="I1595" s="477"/>
      <c r="J1595" s="477"/>
      <c r="K1595" s="477"/>
      <c r="L1595" s="477"/>
      <c r="M1595" s="477"/>
      <c r="N1595" s="477"/>
      <c r="O1595" s="477"/>
      <c r="P1595" s="477"/>
      <c r="Q1595" s="477"/>
      <c r="R1595" s="477"/>
      <c r="S1595" s="477"/>
      <c r="T1595" s="477"/>
      <c r="U1595" s="477"/>
      <c r="V1595" s="477"/>
      <c r="W1595" s="477"/>
      <c r="X1595" s="477"/>
      <c r="Y1595" s="477"/>
      <c r="Z1595" s="477"/>
      <c r="AA1595" s="477"/>
      <c r="AB1595" s="477"/>
      <c r="AC1595" s="477"/>
      <c r="AD1595" s="477"/>
      <c r="AE1595" s="477"/>
      <c r="AF1595" s="477"/>
      <c r="AG1595" s="477"/>
      <c r="AH1595" s="478"/>
    </row>
    <row r="1596" spans="1:34" ht="15" customHeight="1" x14ac:dyDescent="0.15">
      <c r="A1596" s="443"/>
      <c r="B1596" s="517"/>
      <c r="C1596" s="477"/>
      <c r="D1596" s="477"/>
      <c r="E1596" s="477"/>
      <c r="F1596" s="477"/>
      <c r="G1596" s="477"/>
      <c r="H1596" s="477"/>
      <c r="I1596" s="477"/>
      <c r="J1596" s="477"/>
      <c r="K1596" s="477"/>
      <c r="L1596" s="477"/>
      <c r="M1596" s="477"/>
      <c r="N1596" s="477"/>
      <c r="O1596" s="477"/>
      <c r="P1596" s="477"/>
      <c r="Q1596" s="477"/>
      <c r="R1596" s="477"/>
      <c r="S1596" s="477"/>
      <c r="T1596" s="477"/>
      <c r="U1596" s="477"/>
      <c r="V1596" s="477"/>
      <c r="W1596" s="477"/>
      <c r="X1596" s="477"/>
      <c r="Y1596" s="477"/>
      <c r="Z1596" s="477"/>
      <c r="AA1596" s="477"/>
      <c r="AB1596" s="477"/>
      <c r="AC1596" s="477"/>
      <c r="AD1596" s="477"/>
      <c r="AE1596" s="477"/>
      <c r="AF1596" s="477"/>
      <c r="AG1596" s="477"/>
      <c r="AH1596" s="478"/>
    </row>
    <row r="1597" spans="1:34" x14ac:dyDescent="0.15">
      <c r="A1597" s="444"/>
      <c r="B1597" s="494"/>
      <c r="C1597" s="436"/>
      <c r="D1597" s="436"/>
      <c r="E1597" s="436"/>
      <c r="F1597" s="436"/>
      <c r="G1597" s="436"/>
      <c r="H1597" s="436"/>
      <c r="I1597" s="436"/>
      <c r="J1597" s="436"/>
      <c r="K1597" s="436"/>
      <c r="L1597" s="436"/>
      <c r="M1597" s="436"/>
      <c r="N1597" s="436"/>
      <c r="O1597" s="436"/>
      <c r="P1597" s="436"/>
      <c r="Q1597" s="436"/>
      <c r="R1597" s="436"/>
      <c r="S1597" s="436"/>
      <c r="T1597" s="436"/>
      <c r="U1597" s="436"/>
      <c r="V1597" s="436"/>
      <c r="W1597" s="436"/>
      <c r="X1597" s="436"/>
      <c r="Y1597" s="436"/>
      <c r="Z1597" s="436"/>
      <c r="AA1597" s="436"/>
      <c r="AB1597" s="436"/>
      <c r="AC1597" s="436"/>
      <c r="AD1597" s="436"/>
      <c r="AE1597" s="436"/>
      <c r="AF1597" s="436"/>
      <c r="AG1597" s="436"/>
      <c r="AH1597" s="437"/>
    </row>
    <row r="1598" spans="1:34" ht="15" customHeight="1" x14ac:dyDescent="0.15">
      <c r="A1598" s="152"/>
      <c r="B1598" s="151"/>
      <c r="C1598" s="151"/>
      <c r="D1598" s="151"/>
      <c r="E1598" s="151"/>
      <c r="F1598" s="151"/>
      <c r="G1598" s="151"/>
      <c r="H1598" s="151"/>
      <c r="I1598" s="151"/>
      <c r="J1598" s="151"/>
      <c r="K1598" s="151"/>
      <c r="L1598" s="151"/>
      <c r="M1598" s="151"/>
      <c r="N1598" s="151"/>
      <c r="O1598" s="151"/>
      <c r="P1598" s="151"/>
      <c r="Q1598" s="151"/>
      <c r="R1598" s="151"/>
      <c r="S1598" s="151"/>
      <c r="T1598" s="151"/>
      <c r="U1598" s="151"/>
      <c r="V1598" s="151"/>
      <c r="W1598" s="151"/>
      <c r="X1598" s="151"/>
      <c r="Y1598" s="151"/>
      <c r="Z1598" s="151"/>
      <c r="AA1598" s="151"/>
      <c r="AB1598" s="151"/>
      <c r="AC1598" s="151"/>
      <c r="AD1598" s="151"/>
      <c r="AE1598" s="151"/>
      <c r="AF1598" s="151"/>
      <c r="AG1598" s="139"/>
      <c r="AH1598" s="139"/>
    </row>
    <row r="1599" spans="1:34" ht="13.5" x14ac:dyDescent="0.15">
      <c r="A1599" s="1" t="s">
        <v>88</v>
      </c>
      <c r="B1599" s="72"/>
      <c r="C1599" s="72"/>
      <c r="D1599" s="72"/>
      <c r="E1599" s="72"/>
      <c r="F1599" s="72"/>
      <c r="G1599" s="72"/>
      <c r="H1599" s="72"/>
      <c r="I1599" s="72"/>
      <c r="J1599" s="72"/>
      <c r="K1599" s="72"/>
      <c r="L1599" s="72"/>
      <c r="M1599" s="72"/>
      <c r="N1599" s="72"/>
      <c r="O1599" s="72"/>
      <c r="P1599" s="72"/>
      <c r="Q1599" s="72"/>
      <c r="R1599" s="72"/>
      <c r="S1599" s="72"/>
      <c r="T1599" s="72"/>
      <c r="U1599" s="72"/>
      <c r="V1599" s="72"/>
      <c r="W1599" s="72"/>
      <c r="X1599" s="72"/>
      <c r="Y1599" s="72"/>
      <c r="Z1599" s="72"/>
      <c r="AA1599" s="72"/>
    </row>
    <row r="1600" spans="1:34" x14ac:dyDescent="0.15">
      <c r="A1600" s="85"/>
      <c r="B1600" s="86"/>
      <c r="C1600" s="86"/>
      <c r="D1600" s="86"/>
      <c r="E1600" s="86"/>
      <c r="F1600" s="86"/>
      <c r="G1600" s="86"/>
      <c r="H1600" s="86"/>
      <c r="I1600" s="86"/>
      <c r="J1600" s="86"/>
      <c r="K1600" s="86"/>
      <c r="L1600" s="86"/>
      <c r="M1600" s="86"/>
      <c r="N1600" s="86"/>
      <c r="O1600" s="86"/>
      <c r="P1600" s="86"/>
      <c r="Q1600" s="86"/>
      <c r="R1600" s="86"/>
      <c r="S1600" s="86"/>
      <c r="T1600" s="86"/>
      <c r="U1600" s="86"/>
      <c r="V1600" s="86"/>
      <c r="W1600" s="86"/>
      <c r="X1600" s="86"/>
      <c r="Y1600" s="86"/>
      <c r="Z1600" s="86"/>
      <c r="AA1600" s="86"/>
    </row>
    <row r="1601" spans="1:34" ht="15" customHeight="1" x14ac:dyDescent="0.15">
      <c r="A1601" s="1" t="s">
        <v>1154</v>
      </c>
      <c r="B1601" s="74"/>
      <c r="C1601" s="74"/>
      <c r="D1601" s="74"/>
      <c r="E1601" s="74"/>
      <c r="F1601" s="74"/>
      <c r="G1601" s="74"/>
      <c r="H1601" s="74"/>
      <c r="I1601" s="74"/>
      <c r="J1601" s="74"/>
      <c r="K1601" s="74"/>
      <c r="L1601" s="74"/>
      <c r="M1601" s="74"/>
      <c r="N1601" s="74"/>
      <c r="O1601" s="74"/>
      <c r="P1601" s="74"/>
      <c r="Q1601" s="74"/>
      <c r="R1601" s="74"/>
      <c r="S1601" s="74"/>
      <c r="T1601" s="74"/>
      <c r="U1601" s="74"/>
      <c r="V1601" s="74"/>
      <c r="W1601" s="74"/>
      <c r="X1601" s="74"/>
      <c r="Y1601" s="74"/>
      <c r="Z1601" s="74"/>
      <c r="AA1601" s="74"/>
    </row>
    <row r="1602" spans="1:34" ht="15" customHeight="1" x14ac:dyDescent="0.15">
      <c r="A1602" s="442" t="s">
        <v>33</v>
      </c>
      <c r="B1602" s="493" t="s">
        <v>430</v>
      </c>
      <c r="C1602" s="475"/>
      <c r="D1602" s="475"/>
      <c r="E1602" s="475"/>
      <c r="F1602" s="475"/>
      <c r="G1602" s="475"/>
      <c r="H1602" s="475"/>
      <c r="I1602" s="475"/>
      <c r="J1602" s="475"/>
      <c r="K1602" s="475"/>
      <c r="L1602" s="475"/>
      <c r="M1602" s="475"/>
      <c r="N1602" s="475"/>
      <c r="O1602" s="475"/>
      <c r="P1602" s="475"/>
      <c r="Q1602" s="475"/>
      <c r="R1602" s="475"/>
      <c r="S1602" s="475"/>
      <c r="T1602" s="475"/>
      <c r="U1602" s="475"/>
      <c r="V1602" s="475"/>
      <c r="W1602" s="475"/>
      <c r="X1602" s="475"/>
      <c r="Y1602" s="475"/>
      <c r="Z1602" s="475"/>
      <c r="AA1602" s="475"/>
      <c r="AB1602" s="475"/>
      <c r="AC1602" s="475"/>
      <c r="AD1602" s="475"/>
      <c r="AE1602" s="475"/>
      <c r="AF1602" s="476"/>
      <c r="AG1602" s="479"/>
      <c r="AH1602" s="479"/>
    </row>
    <row r="1603" spans="1:34" ht="15" customHeight="1" x14ac:dyDescent="0.15">
      <c r="A1603" s="444"/>
      <c r="B1603" s="494"/>
      <c r="C1603" s="436"/>
      <c r="D1603" s="436"/>
      <c r="E1603" s="436"/>
      <c r="F1603" s="436"/>
      <c r="G1603" s="436"/>
      <c r="H1603" s="436"/>
      <c r="I1603" s="436"/>
      <c r="J1603" s="436"/>
      <c r="K1603" s="436"/>
      <c r="L1603" s="436"/>
      <c r="M1603" s="436"/>
      <c r="N1603" s="436"/>
      <c r="O1603" s="436"/>
      <c r="P1603" s="436"/>
      <c r="Q1603" s="436"/>
      <c r="R1603" s="436"/>
      <c r="S1603" s="436"/>
      <c r="T1603" s="436"/>
      <c r="U1603" s="436"/>
      <c r="V1603" s="436"/>
      <c r="W1603" s="436"/>
      <c r="X1603" s="436"/>
      <c r="Y1603" s="436"/>
      <c r="Z1603" s="436"/>
      <c r="AA1603" s="436"/>
      <c r="AB1603" s="436"/>
      <c r="AC1603" s="436"/>
      <c r="AD1603" s="436"/>
      <c r="AE1603" s="436"/>
      <c r="AF1603" s="437"/>
      <c r="AG1603" s="479"/>
      <c r="AH1603" s="479"/>
    </row>
    <row r="1604" spans="1:34" ht="15" customHeight="1" x14ac:dyDescent="0.15">
      <c r="AA1604" s="1026" t="s">
        <v>119</v>
      </c>
      <c r="AB1604" s="1026"/>
      <c r="AC1604" s="1026"/>
      <c r="AD1604" s="1026"/>
      <c r="AE1604" s="1026"/>
      <c r="AF1604" s="1026"/>
      <c r="AG1604" s="1026"/>
      <c r="AH1604" s="1026"/>
    </row>
    <row r="1605" spans="1:34" ht="15" customHeight="1" x14ac:dyDescent="0.15"/>
    <row r="1606" spans="1:34" ht="15" customHeight="1" x14ac:dyDescent="0.15">
      <c r="A1606" s="442" t="s">
        <v>34</v>
      </c>
      <c r="B1606" s="493" t="s">
        <v>435</v>
      </c>
      <c r="C1606" s="475"/>
      <c r="D1606" s="475"/>
      <c r="E1606" s="475"/>
      <c r="F1606" s="475"/>
      <c r="G1606" s="475"/>
      <c r="H1606" s="475"/>
      <c r="I1606" s="475"/>
      <c r="J1606" s="475"/>
      <c r="K1606" s="475"/>
      <c r="L1606" s="475"/>
      <c r="M1606" s="475"/>
      <c r="N1606" s="475"/>
      <c r="O1606" s="475"/>
      <c r="P1606" s="475"/>
      <c r="Q1606" s="475"/>
      <c r="R1606" s="475"/>
      <c r="S1606" s="475"/>
      <c r="T1606" s="475"/>
      <c r="U1606" s="475"/>
      <c r="V1606" s="475"/>
      <c r="W1606" s="475"/>
      <c r="X1606" s="475"/>
      <c r="Y1606" s="475"/>
      <c r="Z1606" s="475"/>
      <c r="AA1606" s="475"/>
      <c r="AB1606" s="475"/>
      <c r="AC1606" s="475"/>
      <c r="AD1606" s="475"/>
      <c r="AE1606" s="475"/>
      <c r="AF1606" s="476"/>
      <c r="AG1606" s="479"/>
      <c r="AH1606" s="479"/>
    </row>
    <row r="1607" spans="1:34" ht="15" customHeight="1" x14ac:dyDescent="0.15">
      <c r="A1607" s="444"/>
      <c r="B1607" s="494"/>
      <c r="C1607" s="436"/>
      <c r="D1607" s="436"/>
      <c r="E1607" s="436"/>
      <c r="F1607" s="436"/>
      <c r="G1607" s="436"/>
      <c r="H1607" s="436"/>
      <c r="I1607" s="436"/>
      <c r="J1607" s="436"/>
      <c r="K1607" s="436"/>
      <c r="L1607" s="436"/>
      <c r="M1607" s="436"/>
      <c r="N1607" s="436"/>
      <c r="O1607" s="436"/>
      <c r="P1607" s="436"/>
      <c r="Q1607" s="436"/>
      <c r="R1607" s="436"/>
      <c r="S1607" s="436"/>
      <c r="T1607" s="436"/>
      <c r="U1607" s="436"/>
      <c r="V1607" s="436"/>
      <c r="W1607" s="436"/>
      <c r="X1607" s="436"/>
      <c r="Y1607" s="436"/>
      <c r="Z1607" s="436"/>
      <c r="AA1607" s="436"/>
      <c r="AB1607" s="436"/>
      <c r="AC1607" s="436"/>
      <c r="AD1607" s="436"/>
      <c r="AE1607" s="436"/>
      <c r="AF1607" s="437"/>
      <c r="AG1607" s="479"/>
      <c r="AH1607" s="479"/>
    </row>
    <row r="1608" spans="1:34" ht="13.5" x14ac:dyDescent="0.15">
      <c r="A1608" s="97"/>
      <c r="B1608" s="12"/>
      <c r="C1608" s="12"/>
      <c r="D1608" s="12"/>
      <c r="E1608" s="12"/>
      <c r="F1608" s="12"/>
      <c r="G1608" s="12"/>
      <c r="H1608" s="12"/>
      <c r="I1608" s="12"/>
      <c r="J1608" s="12"/>
      <c r="K1608" s="12"/>
      <c r="L1608" s="12"/>
      <c r="M1608" s="12"/>
      <c r="N1608" s="12"/>
      <c r="O1608" s="12"/>
      <c r="P1608" s="12"/>
      <c r="Q1608" s="12"/>
      <c r="R1608" s="12"/>
      <c r="S1608" s="12"/>
      <c r="T1608" s="12"/>
      <c r="U1608" s="12"/>
      <c r="V1608" s="12"/>
      <c r="W1608" s="80"/>
      <c r="X1608" s="80"/>
      <c r="Y1608" s="80"/>
      <c r="Z1608" s="80"/>
      <c r="AA1608" s="80"/>
    </row>
    <row r="1609" spans="1:34" ht="15" customHeight="1" x14ac:dyDescent="0.15">
      <c r="A1609" s="1013" t="s">
        <v>25</v>
      </c>
      <c r="B1609" s="1014"/>
      <c r="C1609" s="1014"/>
      <c r="D1609" s="1014"/>
      <c r="E1609" s="1014"/>
      <c r="F1609" s="1014"/>
      <c r="G1609" s="1014"/>
      <c r="H1609" s="1014"/>
      <c r="I1609" s="1014"/>
      <c r="J1609" s="1014"/>
      <c r="K1609" s="1014"/>
      <c r="L1609" s="1014"/>
      <c r="M1609" s="1014"/>
      <c r="N1609" s="1014"/>
      <c r="O1609" s="1014"/>
      <c r="P1609" s="1014"/>
      <c r="Q1609" s="1014"/>
      <c r="R1609" s="1014"/>
      <c r="S1609" s="1014"/>
      <c r="T1609" s="1014"/>
      <c r="U1609" s="1014"/>
      <c r="V1609" s="1014"/>
      <c r="W1609" s="1014"/>
      <c r="X1609" s="1014"/>
      <c r="Y1609" s="1014"/>
      <c r="Z1609" s="1014"/>
      <c r="AA1609" s="1014"/>
      <c r="AB1609" s="1014"/>
      <c r="AC1609" s="1014"/>
      <c r="AD1609" s="1014"/>
      <c r="AE1609" s="1014"/>
      <c r="AF1609" s="1014"/>
      <c r="AG1609" s="1014"/>
      <c r="AH1609" s="1015"/>
    </row>
    <row r="1610" spans="1:34" ht="15" customHeight="1" x14ac:dyDescent="0.15">
      <c r="A1610" s="1016"/>
      <c r="B1610" s="1017"/>
      <c r="C1610" s="1017"/>
      <c r="D1610" s="1017"/>
      <c r="E1610" s="1017"/>
      <c r="F1610" s="1017"/>
      <c r="G1610" s="1017"/>
      <c r="H1610" s="1017"/>
      <c r="I1610" s="1017"/>
      <c r="J1610" s="1017"/>
      <c r="K1610" s="1017"/>
      <c r="L1610" s="1017"/>
      <c r="M1610" s="1017"/>
      <c r="N1610" s="1017"/>
      <c r="O1610" s="1017"/>
      <c r="P1610" s="1017"/>
      <c r="Q1610" s="1017"/>
      <c r="R1610" s="1017"/>
      <c r="S1610" s="1017"/>
      <c r="T1610" s="1017"/>
      <c r="U1610" s="1017"/>
      <c r="V1610" s="1017"/>
      <c r="W1610" s="1017"/>
      <c r="X1610" s="1017"/>
      <c r="Y1610" s="1017"/>
      <c r="Z1610" s="1017"/>
      <c r="AA1610" s="1017"/>
      <c r="AB1610" s="1017"/>
      <c r="AC1610" s="1017"/>
      <c r="AD1610" s="1017"/>
      <c r="AE1610" s="1017"/>
      <c r="AF1610" s="1017"/>
      <c r="AG1610" s="1017"/>
      <c r="AH1610" s="1018"/>
    </row>
    <row r="1611" spans="1:34" ht="15" customHeight="1" x14ac:dyDescent="0.15"/>
    <row r="1612" spans="1:34" ht="15" customHeight="1" x14ac:dyDescent="0.15">
      <c r="A1612" s="1" t="s">
        <v>1155</v>
      </c>
      <c r="B1612" s="74"/>
      <c r="C1612" s="74"/>
      <c r="D1612" s="74"/>
      <c r="E1612" s="74"/>
      <c r="F1612" s="74"/>
      <c r="G1612" s="74"/>
      <c r="H1612" s="74"/>
      <c r="I1612" s="74"/>
      <c r="J1612" s="74"/>
      <c r="K1612" s="74"/>
      <c r="L1612" s="74"/>
      <c r="M1612" s="74"/>
      <c r="N1612" s="74"/>
      <c r="O1612" s="74"/>
      <c r="P1612" s="74"/>
      <c r="Q1612" s="74"/>
      <c r="R1612" s="74"/>
      <c r="S1612" s="74"/>
      <c r="T1612" s="74"/>
      <c r="U1612" s="74"/>
      <c r="V1612" s="74"/>
      <c r="W1612" s="74"/>
      <c r="X1612" s="74"/>
      <c r="Y1612" s="74"/>
      <c r="Z1612" s="74"/>
      <c r="AA1612" s="74"/>
    </row>
    <row r="1613" spans="1:34" ht="15" customHeight="1" x14ac:dyDescent="0.15">
      <c r="A1613" s="1" t="s">
        <v>20</v>
      </c>
      <c r="B1613" s="74"/>
      <c r="C1613" s="74"/>
      <c r="D1613" s="74"/>
      <c r="E1613" s="74"/>
      <c r="F1613" s="74"/>
      <c r="G1613" s="74"/>
      <c r="H1613" s="74"/>
      <c r="I1613" s="74"/>
      <c r="J1613" s="74"/>
      <c r="K1613" s="74"/>
      <c r="L1613" s="74"/>
      <c r="M1613" s="74"/>
      <c r="N1613" s="74"/>
      <c r="O1613" s="74"/>
      <c r="P1613" s="74"/>
      <c r="Q1613" s="74"/>
      <c r="R1613" s="74"/>
      <c r="S1613" s="74"/>
      <c r="T1613" s="74"/>
      <c r="U1613" s="74"/>
      <c r="V1613" s="74"/>
      <c r="W1613" s="74"/>
      <c r="X1613" s="74"/>
      <c r="Y1613" s="74"/>
      <c r="Z1613" s="74"/>
      <c r="AA1613" s="74"/>
    </row>
    <row r="1614" spans="1:34" ht="15" customHeight="1" x14ac:dyDescent="0.15">
      <c r="A1614" s="442" t="s">
        <v>33</v>
      </c>
      <c r="B1614" s="449" t="s">
        <v>1025</v>
      </c>
      <c r="C1614" s="450"/>
      <c r="D1614" s="450"/>
      <c r="E1614" s="450"/>
      <c r="F1614" s="450"/>
      <c r="G1614" s="450"/>
      <c r="H1614" s="450"/>
      <c r="I1614" s="450"/>
      <c r="J1614" s="450"/>
      <c r="K1614" s="450"/>
      <c r="L1614" s="450"/>
      <c r="M1614" s="450"/>
      <c r="N1614" s="450"/>
      <c r="O1614" s="450"/>
      <c r="P1614" s="450"/>
      <c r="Q1614" s="450"/>
      <c r="R1614" s="450"/>
      <c r="S1614" s="450"/>
      <c r="T1614" s="450"/>
      <c r="U1614" s="450"/>
      <c r="V1614" s="450"/>
      <c r="W1614" s="450"/>
      <c r="X1614" s="450"/>
      <c r="Y1614" s="450"/>
      <c r="Z1614" s="450"/>
      <c r="AA1614" s="450"/>
      <c r="AB1614" s="450"/>
      <c r="AC1614" s="450"/>
      <c r="AD1614" s="450"/>
      <c r="AE1614" s="450"/>
      <c r="AF1614" s="484"/>
      <c r="AG1614" s="479"/>
      <c r="AH1614" s="479"/>
    </row>
    <row r="1615" spans="1:34" ht="15" customHeight="1" x14ac:dyDescent="0.15">
      <c r="A1615" s="444"/>
      <c r="B1615" s="453"/>
      <c r="C1615" s="454"/>
      <c r="D1615" s="454"/>
      <c r="E1615" s="454"/>
      <c r="F1615" s="454"/>
      <c r="G1615" s="454"/>
      <c r="H1615" s="454"/>
      <c r="I1615" s="454"/>
      <c r="J1615" s="454"/>
      <c r="K1615" s="454"/>
      <c r="L1615" s="454"/>
      <c r="M1615" s="454"/>
      <c r="N1615" s="454"/>
      <c r="O1615" s="454"/>
      <c r="P1615" s="454"/>
      <c r="Q1615" s="454"/>
      <c r="R1615" s="454"/>
      <c r="S1615" s="454"/>
      <c r="T1615" s="454"/>
      <c r="U1615" s="454"/>
      <c r="V1615" s="454"/>
      <c r="W1615" s="454"/>
      <c r="X1615" s="454"/>
      <c r="Y1615" s="454"/>
      <c r="Z1615" s="454"/>
      <c r="AA1615" s="454"/>
      <c r="AB1615" s="454"/>
      <c r="AC1615" s="454"/>
      <c r="AD1615" s="454"/>
      <c r="AE1615" s="454"/>
      <c r="AF1615" s="485"/>
      <c r="AG1615" s="479"/>
      <c r="AH1615" s="479"/>
    </row>
    <row r="1616" spans="1:34" ht="15" customHeight="1" x14ac:dyDescent="0.15">
      <c r="A1616" s="1006" t="s">
        <v>89</v>
      </c>
      <c r="B1616" s="1006"/>
      <c r="C1616" s="1006"/>
      <c r="D1616" s="1006"/>
      <c r="E1616" s="1006"/>
      <c r="F1616" s="1006"/>
      <c r="G1616" s="1006"/>
      <c r="H1616" s="1006"/>
      <c r="I1616" s="1006"/>
      <c r="J1616" s="1006"/>
      <c r="K1616" s="1006"/>
      <c r="L1616" s="1006"/>
      <c r="M1616" s="1006"/>
      <c r="N1616" s="1006"/>
      <c r="O1616" s="1006"/>
      <c r="P1616" s="1006"/>
      <c r="Q1616" s="1006"/>
      <c r="R1616" s="1006"/>
      <c r="S1616" s="1006"/>
      <c r="T1616" s="1006"/>
      <c r="U1616" s="1006"/>
      <c r="V1616" s="1006"/>
      <c r="W1616" s="1006"/>
      <c r="X1616" s="1006"/>
      <c r="Y1616" s="1006"/>
      <c r="Z1616" s="1006"/>
      <c r="AA1616" s="1006"/>
      <c r="AB1616" s="1006"/>
      <c r="AC1616" s="1006"/>
      <c r="AD1616" s="1006"/>
      <c r="AE1616" s="1006"/>
      <c r="AF1616" s="1006"/>
      <c r="AG1616" s="1006"/>
      <c r="AH1616" s="1006"/>
    </row>
    <row r="1617" spans="1:34" ht="15" customHeight="1" x14ac:dyDescent="0.15">
      <c r="A1617" s="442" t="s">
        <v>34</v>
      </c>
      <c r="B1617" s="493" t="s">
        <v>431</v>
      </c>
      <c r="C1617" s="475"/>
      <c r="D1617" s="475"/>
      <c r="E1617" s="475"/>
      <c r="F1617" s="475"/>
      <c r="G1617" s="475"/>
      <c r="H1617" s="475"/>
      <c r="I1617" s="475"/>
      <c r="J1617" s="475"/>
      <c r="K1617" s="475"/>
      <c r="L1617" s="475"/>
      <c r="M1617" s="475"/>
      <c r="N1617" s="475"/>
      <c r="O1617" s="475"/>
      <c r="P1617" s="475"/>
      <c r="Q1617" s="475"/>
      <c r="R1617" s="475"/>
      <c r="S1617" s="475"/>
      <c r="T1617" s="475"/>
      <c r="U1617" s="475"/>
      <c r="V1617" s="475"/>
      <c r="W1617" s="475"/>
      <c r="X1617" s="475"/>
      <c r="Y1617" s="475"/>
      <c r="Z1617" s="475"/>
      <c r="AA1617" s="475"/>
      <c r="AB1617" s="475"/>
      <c r="AC1617" s="475"/>
      <c r="AD1617" s="475"/>
      <c r="AE1617" s="475"/>
      <c r="AF1617" s="476"/>
      <c r="AG1617" s="438"/>
      <c r="AH1617" s="439"/>
    </row>
    <row r="1618" spans="1:34" ht="15" customHeight="1" x14ac:dyDescent="0.15">
      <c r="A1618" s="443"/>
      <c r="B1618" s="517"/>
      <c r="C1618" s="477"/>
      <c r="D1618" s="477"/>
      <c r="E1618" s="477"/>
      <c r="F1618" s="477"/>
      <c r="G1618" s="477"/>
      <c r="H1618" s="477"/>
      <c r="I1618" s="477"/>
      <c r="J1618" s="477"/>
      <c r="K1618" s="477"/>
      <c r="L1618" s="477"/>
      <c r="M1618" s="477"/>
      <c r="N1618" s="477"/>
      <c r="O1618" s="477"/>
      <c r="P1618" s="477"/>
      <c r="Q1618" s="477"/>
      <c r="R1618" s="477"/>
      <c r="S1618" s="477"/>
      <c r="T1618" s="477"/>
      <c r="U1618" s="477"/>
      <c r="V1618" s="477"/>
      <c r="W1618" s="477"/>
      <c r="X1618" s="477"/>
      <c r="Y1618" s="477"/>
      <c r="Z1618" s="477"/>
      <c r="AA1618" s="477"/>
      <c r="AB1618" s="477"/>
      <c r="AC1618" s="477"/>
      <c r="AD1618" s="477"/>
      <c r="AE1618" s="477"/>
      <c r="AF1618" s="478"/>
      <c r="AG1618" s="949"/>
      <c r="AH1618" s="950"/>
    </row>
    <row r="1619" spans="1:34" ht="15" customHeight="1" x14ac:dyDescent="0.15">
      <c r="A1619" s="444"/>
      <c r="B1619" s="494"/>
      <c r="C1619" s="436"/>
      <c r="D1619" s="436"/>
      <c r="E1619" s="436"/>
      <c r="F1619" s="436"/>
      <c r="G1619" s="436"/>
      <c r="H1619" s="436"/>
      <c r="I1619" s="436"/>
      <c r="J1619" s="436"/>
      <c r="K1619" s="436"/>
      <c r="L1619" s="436"/>
      <c r="M1619" s="436"/>
      <c r="N1619" s="436"/>
      <c r="O1619" s="436"/>
      <c r="P1619" s="436"/>
      <c r="Q1619" s="436"/>
      <c r="R1619" s="436"/>
      <c r="S1619" s="436"/>
      <c r="T1619" s="436"/>
      <c r="U1619" s="436"/>
      <c r="V1619" s="436"/>
      <c r="W1619" s="436"/>
      <c r="X1619" s="436"/>
      <c r="Y1619" s="436"/>
      <c r="Z1619" s="436"/>
      <c r="AA1619" s="436"/>
      <c r="AB1619" s="436"/>
      <c r="AC1619" s="436"/>
      <c r="AD1619" s="436"/>
      <c r="AE1619" s="436"/>
      <c r="AF1619" s="437"/>
      <c r="AG1619" s="440"/>
      <c r="AH1619" s="441"/>
    </row>
    <row r="1620" spans="1:34" ht="7.5" customHeight="1" x14ac:dyDescent="0.15">
      <c r="A1620" s="30"/>
      <c r="B1620" s="12"/>
      <c r="C1620" s="12"/>
      <c r="D1620" s="12"/>
      <c r="E1620" s="12"/>
      <c r="F1620" s="12"/>
      <c r="G1620" s="12"/>
      <c r="H1620" s="12"/>
      <c r="I1620" s="12"/>
      <c r="J1620" s="12"/>
      <c r="K1620" s="12"/>
      <c r="L1620" s="12"/>
      <c r="M1620" s="12"/>
      <c r="N1620" s="12"/>
      <c r="O1620" s="12"/>
      <c r="P1620" s="12"/>
      <c r="Q1620" s="12"/>
      <c r="R1620" s="12"/>
      <c r="S1620" s="12"/>
      <c r="T1620" s="12"/>
      <c r="U1620" s="12"/>
      <c r="V1620" s="12"/>
      <c r="W1620" s="80"/>
      <c r="X1620" s="80"/>
      <c r="Y1620" s="80"/>
      <c r="Z1620" s="80"/>
      <c r="AA1620" s="80"/>
    </row>
    <row r="1621" spans="1:34" ht="15" customHeight="1" x14ac:dyDescent="0.15">
      <c r="A1621" s="1020" t="s">
        <v>62</v>
      </c>
      <c r="B1621" s="1021"/>
      <c r="C1621" s="1021"/>
      <c r="D1621" s="1021"/>
      <c r="E1621" s="1021"/>
      <c r="F1621" s="1021"/>
      <c r="G1621" s="1021"/>
      <c r="H1621" s="1021"/>
      <c r="I1621" s="1021"/>
      <c r="J1621" s="1021"/>
      <c r="K1621" s="1021"/>
      <c r="L1621" s="1021"/>
      <c r="M1621" s="1021"/>
      <c r="N1621" s="1021"/>
      <c r="O1621" s="1021"/>
      <c r="P1621" s="1021"/>
      <c r="Q1621" s="1021"/>
      <c r="R1621" s="1021"/>
      <c r="S1621" s="1021"/>
      <c r="T1621" s="1021"/>
      <c r="U1621" s="1021"/>
      <c r="V1621" s="1021"/>
      <c r="W1621" s="1021"/>
      <c r="X1621" s="1021"/>
      <c r="Y1621" s="1021"/>
      <c r="Z1621" s="1021"/>
      <c r="AA1621" s="1021"/>
      <c r="AB1621" s="1021"/>
      <c r="AC1621" s="1021"/>
      <c r="AD1621" s="1021"/>
      <c r="AE1621" s="1021"/>
      <c r="AF1621" s="1021"/>
      <c r="AG1621" s="1021"/>
      <c r="AH1621" s="1022"/>
    </row>
    <row r="1622" spans="1:34" ht="15" customHeight="1" x14ac:dyDescent="0.15">
      <c r="A1622" s="1023"/>
      <c r="B1622" s="1024"/>
      <c r="C1622" s="1024"/>
      <c r="D1622" s="1024"/>
      <c r="E1622" s="1024"/>
      <c r="F1622" s="1024"/>
      <c r="G1622" s="1024"/>
      <c r="H1622" s="1024"/>
      <c r="I1622" s="1024"/>
      <c r="J1622" s="1024"/>
      <c r="K1622" s="1024"/>
      <c r="L1622" s="1024"/>
      <c r="M1622" s="1024"/>
      <c r="N1622" s="1024"/>
      <c r="O1622" s="1024"/>
      <c r="P1622" s="1024"/>
      <c r="Q1622" s="1024"/>
      <c r="R1622" s="1024"/>
      <c r="S1622" s="1024"/>
      <c r="T1622" s="1024"/>
      <c r="U1622" s="1024"/>
      <c r="V1622" s="1024"/>
      <c r="W1622" s="1024"/>
      <c r="X1622" s="1024"/>
      <c r="Y1622" s="1024"/>
      <c r="Z1622" s="1024"/>
      <c r="AA1622" s="1024"/>
      <c r="AB1622" s="1024"/>
      <c r="AC1622" s="1024"/>
      <c r="AD1622" s="1024"/>
      <c r="AE1622" s="1024"/>
      <c r="AF1622" s="1024"/>
      <c r="AG1622" s="1024"/>
      <c r="AH1622" s="1025"/>
    </row>
    <row r="1623" spans="1:34" ht="15" customHeight="1" x14ac:dyDescent="0.15"/>
    <row r="1624" spans="1:34" ht="15" customHeight="1" x14ac:dyDescent="0.15">
      <c r="A1624" s="442" t="s">
        <v>35</v>
      </c>
      <c r="B1624" s="1019" t="s">
        <v>181</v>
      </c>
      <c r="C1624" s="596"/>
      <c r="D1624" s="596"/>
      <c r="E1624" s="596"/>
      <c r="F1624" s="596"/>
      <c r="G1624" s="596"/>
      <c r="H1624" s="596"/>
      <c r="I1624" s="596"/>
      <c r="J1624" s="596"/>
      <c r="K1624" s="596"/>
      <c r="L1624" s="596"/>
      <c r="M1624" s="596"/>
      <c r="N1624" s="596"/>
      <c r="O1624" s="596"/>
      <c r="P1624" s="596"/>
      <c r="Q1624" s="596"/>
      <c r="R1624" s="596"/>
      <c r="S1624" s="596"/>
      <c r="T1624" s="596"/>
      <c r="U1624" s="596"/>
      <c r="V1624" s="596"/>
      <c r="W1624" s="596"/>
      <c r="X1624" s="596"/>
      <c r="Y1624" s="596"/>
      <c r="Z1624" s="596"/>
      <c r="AA1624" s="596"/>
      <c r="AB1624" s="596"/>
      <c r="AC1624" s="596"/>
      <c r="AD1624" s="596"/>
      <c r="AE1624" s="596"/>
      <c r="AF1624" s="597"/>
      <c r="AG1624" s="479"/>
      <c r="AH1624" s="479"/>
    </row>
    <row r="1625" spans="1:34" ht="15" customHeight="1" x14ac:dyDescent="0.15">
      <c r="A1625" s="444"/>
      <c r="B1625" s="598"/>
      <c r="C1625" s="599"/>
      <c r="D1625" s="599"/>
      <c r="E1625" s="599"/>
      <c r="F1625" s="599"/>
      <c r="G1625" s="599"/>
      <c r="H1625" s="599"/>
      <c r="I1625" s="599"/>
      <c r="J1625" s="599"/>
      <c r="K1625" s="599"/>
      <c r="L1625" s="599"/>
      <c r="M1625" s="599"/>
      <c r="N1625" s="599"/>
      <c r="O1625" s="599"/>
      <c r="P1625" s="599"/>
      <c r="Q1625" s="599"/>
      <c r="R1625" s="599"/>
      <c r="S1625" s="599"/>
      <c r="T1625" s="599"/>
      <c r="U1625" s="599"/>
      <c r="V1625" s="599"/>
      <c r="W1625" s="599"/>
      <c r="X1625" s="599"/>
      <c r="Y1625" s="599"/>
      <c r="Z1625" s="599"/>
      <c r="AA1625" s="599"/>
      <c r="AB1625" s="599"/>
      <c r="AC1625" s="599"/>
      <c r="AD1625" s="599"/>
      <c r="AE1625" s="599"/>
      <c r="AF1625" s="600"/>
      <c r="AG1625" s="479"/>
      <c r="AH1625" s="479"/>
    </row>
    <row r="1626" spans="1:34" ht="15" customHeight="1" x14ac:dyDescent="0.15">
      <c r="A1626" s="1006" t="s">
        <v>90</v>
      </c>
      <c r="B1626" s="1006"/>
      <c r="C1626" s="1006"/>
      <c r="D1626" s="1006"/>
      <c r="E1626" s="1006"/>
      <c r="F1626" s="1006"/>
      <c r="G1626" s="1006"/>
      <c r="H1626" s="1006"/>
      <c r="I1626" s="1006"/>
      <c r="J1626" s="1006"/>
      <c r="K1626" s="1006"/>
      <c r="L1626" s="1006"/>
      <c r="M1626" s="1006"/>
      <c r="N1626" s="1006"/>
      <c r="O1626" s="1006"/>
      <c r="P1626" s="1006"/>
      <c r="Q1626" s="1006"/>
      <c r="R1626" s="1006"/>
      <c r="S1626" s="1006"/>
      <c r="T1626" s="1006"/>
      <c r="U1626" s="1006"/>
      <c r="V1626" s="1006"/>
      <c r="W1626" s="1006"/>
      <c r="X1626" s="1006"/>
      <c r="Y1626" s="1006"/>
      <c r="Z1626" s="1006"/>
      <c r="AA1626" s="1006"/>
      <c r="AB1626" s="1006"/>
      <c r="AC1626" s="1006"/>
      <c r="AD1626" s="1006"/>
      <c r="AE1626" s="1006"/>
      <c r="AF1626" s="1006"/>
      <c r="AG1626" s="1006"/>
      <c r="AH1626" s="1006"/>
    </row>
    <row r="1627" spans="1:34" ht="7.5" customHeight="1" x14ac:dyDescent="0.15"/>
    <row r="1628" spans="1:34" ht="15" customHeight="1" x14ac:dyDescent="0.15">
      <c r="A1628" s="442" t="s">
        <v>36</v>
      </c>
      <c r="B1628" s="493" t="s">
        <v>432</v>
      </c>
      <c r="C1628" s="475"/>
      <c r="D1628" s="475"/>
      <c r="E1628" s="475"/>
      <c r="F1628" s="475"/>
      <c r="G1628" s="475"/>
      <c r="H1628" s="475"/>
      <c r="I1628" s="475"/>
      <c r="J1628" s="475"/>
      <c r="K1628" s="475"/>
      <c r="L1628" s="475"/>
      <c r="M1628" s="475"/>
      <c r="N1628" s="475"/>
      <c r="O1628" s="475"/>
      <c r="P1628" s="475"/>
      <c r="Q1628" s="475"/>
      <c r="R1628" s="475"/>
      <c r="S1628" s="475"/>
      <c r="T1628" s="475"/>
      <c r="U1628" s="475"/>
      <c r="V1628" s="475"/>
      <c r="W1628" s="475"/>
      <c r="X1628" s="475"/>
      <c r="Y1628" s="475"/>
      <c r="Z1628" s="475"/>
      <c r="AA1628" s="475"/>
      <c r="AB1628" s="475"/>
      <c r="AC1628" s="475"/>
      <c r="AD1628" s="475"/>
      <c r="AE1628" s="475"/>
      <c r="AF1628" s="476"/>
      <c r="AG1628" s="479"/>
      <c r="AH1628" s="479"/>
    </row>
    <row r="1629" spans="1:34" ht="15" customHeight="1" x14ac:dyDescent="0.15">
      <c r="A1629" s="444"/>
      <c r="B1629" s="494"/>
      <c r="C1629" s="436"/>
      <c r="D1629" s="436"/>
      <c r="E1629" s="436"/>
      <c r="F1629" s="436"/>
      <c r="G1629" s="436"/>
      <c r="H1629" s="436"/>
      <c r="I1629" s="436"/>
      <c r="J1629" s="436"/>
      <c r="K1629" s="436"/>
      <c r="L1629" s="436"/>
      <c r="M1629" s="436"/>
      <c r="N1629" s="436"/>
      <c r="O1629" s="436"/>
      <c r="P1629" s="436"/>
      <c r="Q1629" s="436"/>
      <c r="R1629" s="436"/>
      <c r="S1629" s="436"/>
      <c r="T1629" s="436"/>
      <c r="U1629" s="436"/>
      <c r="V1629" s="436"/>
      <c r="W1629" s="436"/>
      <c r="X1629" s="436"/>
      <c r="Y1629" s="436"/>
      <c r="Z1629" s="436"/>
      <c r="AA1629" s="436"/>
      <c r="AB1629" s="436"/>
      <c r="AC1629" s="436"/>
      <c r="AD1629" s="436"/>
      <c r="AE1629" s="436"/>
      <c r="AF1629" s="437"/>
      <c r="AG1629" s="479"/>
      <c r="AH1629" s="479"/>
    </row>
    <row r="1630" spans="1:34" ht="7.5" customHeight="1" x14ac:dyDescent="0.15">
      <c r="A1630" s="97"/>
      <c r="B1630" s="12"/>
      <c r="C1630" s="12"/>
      <c r="D1630" s="12"/>
      <c r="E1630" s="12"/>
      <c r="F1630" s="12"/>
      <c r="G1630" s="12"/>
      <c r="H1630" s="12"/>
      <c r="I1630" s="12"/>
      <c r="J1630" s="12"/>
      <c r="K1630" s="12"/>
      <c r="L1630" s="12"/>
      <c r="M1630" s="12"/>
      <c r="N1630" s="12"/>
      <c r="O1630" s="12"/>
      <c r="P1630" s="12"/>
      <c r="Q1630" s="12"/>
      <c r="R1630" s="12"/>
      <c r="S1630" s="12"/>
      <c r="T1630" s="12"/>
      <c r="U1630" s="12"/>
      <c r="V1630" s="12"/>
      <c r="W1630" s="80"/>
      <c r="X1630" s="80"/>
      <c r="Y1630" s="80"/>
      <c r="Z1630" s="80"/>
      <c r="AA1630" s="80"/>
    </row>
    <row r="1631" spans="1:34" ht="15" customHeight="1" x14ac:dyDescent="0.15">
      <c r="A1631" s="1013" t="s">
        <v>109</v>
      </c>
      <c r="B1631" s="1014"/>
      <c r="C1631" s="1014"/>
      <c r="D1631" s="1014"/>
      <c r="E1631" s="1014"/>
      <c r="F1631" s="1014"/>
      <c r="G1631" s="1014"/>
      <c r="H1631" s="1014"/>
      <c r="I1631" s="1014"/>
      <c r="J1631" s="1014"/>
      <c r="K1631" s="1014"/>
      <c r="L1631" s="1014"/>
      <c r="M1631" s="1014"/>
      <c r="N1631" s="1014"/>
      <c r="O1631" s="1014"/>
      <c r="P1631" s="1014"/>
      <c r="Q1631" s="1014"/>
      <c r="R1631" s="1014"/>
      <c r="S1631" s="1014"/>
      <c r="T1631" s="1014"/>
      <c r="U1631" s="1014"/>
      <c r="V1631" s="1014"/>
      <c r="W1631" s="1014"/>
      <c r="X1631" s="1014"/>
      <c r="Y1631" s="1014"/>
      <c r="Z1631" s="1014"/>
      <c r="AA1631" s="1014"/>
      <c r="AB1631" s="1014"/>
      <c r="AC1631" s="1014"/>
      <c r="AD1631" s="1014"/>
      <c r="AE1631" s="1014"/>
      <c r="AF1631" s="1014"/>
      <c r="AG1631" s="1014"/>
      <c r="AH1631" s="1015"/>
    </row>
    <row r="1632" spans="1:34" ht="15" customHeight="1" x14ac:dyDescent="0.15">
      <c r="A1632" s="1016"/>
      <c r="B1632" s="1017"/>
      <c r="C1632" s="1017"/>
      <c r="D1632" s="1017"/>
      <c r="E1632" s="1017"/>
      <c r="F1632" s="1017"/>
      <c r="G1632" s="1017"/>
      <c r="H1632" s="1017"/>
      <c r="I1632" s="1017"/>
      <c r="J1632" s="1017"/>
      <c r="K1632" s="1017"/>
      <c r="L1632" s="1017"/>
      <c r="M1632" s="1017"/>
      <c r="N1632" s="1017"/>
      <c r="O1632" s="1017"/>
      <c r="P1632" s="1017"/>
      <c r="Q1632" s="1017"/>
      <c r="R1632" s="1017"/>
      <c r="S1632" s="1017"/>
      <c r="T1632" s="1017"/>
      <c r="U1632" s="1017"/>
      <c r="V1632" s="1017"/>
      <c r="W1632" s="1017"/>
      <c r="X1632" s="1017"/>
      <c r="Y1632" s="1017"/>
      <c r="Z1632" s="1017"/>
      <c r="AA1632" s="1017"/>
      <c r="AB1632" s="1017"/>
      <c r="AC1632" s="1017"/>
      <c r="AD1632" s="1017"/>
      <c r="AE1632" s="1017"/>
      <c r="AF1632" s="1017"/>
      <c r="AG1632" s="1017"/>
      <c r="AH1632" s="1018"/>
    </row>
    <row r="1633" spans="1:34" ht="15" customHeight="1" x14ac:dyDescent="0.15">
      <c r="A1633" s="85"/>
      <c r="B1633" s="86"/>
      <c r="C1633" s="86"/>
      <c r="D1633" s="86"/>
      <c r="E1633" s="86"/>
      <c r="F1633" s="86"/>
      <c r="G1633" s="86"/>
      <c r="H1633" s="86"/>
      <c r="I1633" s="86"/>
      <c r="J1633" s="86"/>
      <c r="K1633" s="86"/>
      <c r="L1633" s="86"/>
      <c r="M1633" s="86"/>
      <c r="N1633" s="86"/>
      <c r="O1633" s="86"/>
      <c r="P1633" s="86"/>
      <c r="Q1633" s="86"/>
      <c r="R1633" s="86"/>
      <c r="S1633" s="86"/>
      <c r="T1633" s="86"/>
      <c r="U1633" s="86"/>
      <c r="V1633" s="86"/>
      <c r="W1633" s="86"/>
      <c r="X1633" s="86"/>
      <c r="Y1633" s="86"/>
      <c r="Z1633" s="86"/>
      <c r="AA1633" s="86"/>
    </row>
    <row r="1634" spans="1:34" ht="15" customHeight="1" x14ac:dyDescent="0.15">
      <c r="A1634" s="1" t="s">
        <v>110</v>
      </c>
      <c r="B1634" s="74"/>
      <c r="C1634" s="74"/>
      <c r="D1634" s="74"/>
      <c r="E1634" s="74"/>
      <c r="F1634" s="74"/>
      <c r="G1634" s="74"/>
      <c r="H1634" s="74"/>
      <c r="I1634" s="74"/>
      <c r="J1634" s="74"/>
      <c r="K1634" s="74"/>
      <c r="L1634" s="74"/>
      <c r="M1634" s="74"/>
      <c r="N1634" s="74"/>
      <c r="O1634" s="74"/>
      <c r="P1634" s="74"/>
      <c r="Q1634" s="74"/>
      <c r="R1634" s="74"/>
      <c r="S1634" s="74"/>
      <c r="T1634" s="74"/>
      <c r="U1634" s="74"/>
      <c r="V1634" s="74"/>
      <c r="W1634" s="74"/>
      <c r="X1634" s="74"/>
      <c r="Y1634" s="74"/>
      <c r="Z1634" s="74"/>
      <c r="AA1634" s="74"/>
    </row>
    <row r="1635" spans="1:34" ht="15" customHeight="1" x14ac:dyDescent="0.15">
      <c r="A1635" s="442" t="s">
        <v>33</v>
      </c>
      <c r="B1635" s="1019" t="s">
        <v>1024</v>
      </c>
      <c r="C1635" s="596"/>
      <c r="D1635" s="596"/>
      <c r="E1635" s="596"/>
      <c r="F1635" s="596"/>
      <c r="G1635" s="596"/>
      <c r="H1635" s="596"/>
      <c r="I1635" s="596"/>
      <c r="J1635" s="596"/>
      <c r="K1635" s="596"/>
      <c r="L1635" s="596"/>
      <c r="M1635" s="596"/>
      <c r="N1635" s="596"/>
      <c r="O1635" s="596"/>
      <c r="P1635" s="596"/>
      <c r="Q1635" s="596"/>
      <c r="R1635" s="596"/>
      <c r="S1635" s="596"/>
      <c r="T1635" s="596"/>
      <c r="U1635" s="596"/>
      <c r="V1635" s="596"/>
      <c r="W1635" s="596"/>
      <c r="X1635" s="596"/>
      <c r="Y1635" s="596"/>
      <c r="Z1635" s="596"/>
      <c r="AA1635" s="596"/>
      <c r="AB1635" s="596"/>
      <c r="AC1635" s="596"/>
      <c r="AD1635" s="596"/>
      <c r="AE1635" s="596"/>
      <c r="AF1635" s="597"/>
      <c r="AG1635" s="479"/>
      <c r="AH1635" s="479"/>
    </row>
    <row r="1636" spans="1:34" ht="15" customHeight="1" x14ac:dyDescent="0.15">
      <c r="A1636" s="444"/>
      <c r="B1636" s="598"/>
      <c r="C1636" s="599"/>
      <c r="D1636" s="599"/>
      <c r="E1636" s="599"/>
      <c r="F1636" s="599"/>
      <c r="G1636" s="599"/>
      <c r="H1636" s="599"/>
      <c r="I1636" s="599"/>
      <c r="J1636" s="599"/>
      <c r="K1636" s="599"/>
      <c r="L1636" s="599"/>
      <c r="M1636" s="599"/>
      <c r="N1636" s="599"/>
      <c r="O1636" s="599"/>
      <c r="P1636" s="599"/>
      <c r="Q1636" s="599"/>
      <c r="R1636" s="599"/>
      <c r="S1636" s="599"/>
      <c r="T1636" s="599"/>
      <c r="U1636" s="599"/>
      <c r="V1636" s="599"/>
      <c r="W1636" s="599"/>
      <c r="X1636" s="599"/>
      <c r="Y1636" s="599"/>
      <c r="Z1636" s="599"/>
      <c r="AA1636" s="599"/>
      <c r="AB1636" s="599"/>
      <c r="AC1636" s="599"/>
      <c r="AD1636" s="599"/>
      <c r="AE1636" s="599"/>
      <c r="AF1636" s="600"/>
      <c r="AG1636" s="479"/>
      <c r="AH1636" s="479"/>
    </row>
    <row r="1637" spans="1:34" ht="15" customHeight="1" x14ac:dyDescent="0.15">
      <c r="A1637" s="1006" t="s">
        <v>91</v>
      </c>
      <c r="B1637" s="1006"/>
      <c r="C1637" s="1006"/>
      <c r="D1637" s="1006"/>
      <c r="E1637" s="1006"/>
      <c r="F1637" s="1006"/>
      <c r="G1637" s="1006"/>
      <c r="H1637" s="1006"/>
      <c r="I1637" s="1006"/>
      <c r="J1637" s="1006"/>
      <c r="K1637" s="1006"/>
      <c r="L1637" s="1006"/>
      <c r="M1637" s="1006"/>
      <c r="N1637" s="1006"/>
      <c r="O1637" s="1006"/>
      <c r="P1637" s="1006"/>
      <c r="Q1637" s="1006"/>
      <c r="R1637" s="1006"/>
      <c r="S1637" s="1006"/>
      <c r="T1637" s="1006"/>
      <c r="U1637" s="1006"/>
      <c r="V1637" s="1006"/>
      <c r="W1637" s="1006"/>
      <c r="X1637" s="1006"/>
      <c r="Y1637" s="1006"/>
      <c r="Z1637" s="1006"/>
      <c r="AA1637" s="1006"/>
      <c r="AB1637" s="1006"/>
      <c r="AC1637" s="1006"/>
      <c r="AD1637" s="1006"/>
      <c r="AE1637" s="1006"/>
      <c r="AF1637" s="1006"/>
      <c r="AG1637" s="1006"/>
      <c r="AH1637" s="1006"/>
    </row>
    <row r="1638" spans="1:34" ht="7.5" customHeight="1" x14ac:dyDescent="0.15"/>
    <row r="1639" spans="1:34" ht="15" customHeight="1" x14ac:dyDescent="0.15">
      <c r="A1639" s="442" t="s">
        <v>34</v>
      </c>
      <c r="B1639" s="1007" t="s">
        <v>240</v>
      </c>
      <c r="C1639" s="1008"/>
      <c r="D1639" s="1008"/>
      <c r="E1639" s="1008"/>
      <c r="F1639" s="1008"/>
      <c r="G1639" s="1008"/>
      <c r="H1639" s="1008"/>
      <c r="I1639" s="1008"/>
      <c r="J1639" s="1008"/>
      <c r="K1639" s="1008"/>
      <c r="L1639" s="1008"/>
      <c r="M1639" s="1008"/>
      <c r="N1639" s="1008"/>
      <c r="O1639" s="1008"/>
      <c r="P1639" s="1008"/>
      <c r="Q1639" s="1008"/>
      <c r="R1639" s="1008"/>
      <c r="S1639" s="1008"/>
      <c r="T1639" s="1008"/>
      <c r="U1639" s="1008"/>
      <c r="V1639" s="1008"/>
      <c r="W1639" s="1008"/>
      <c r="X1639" s="1008"/>
      <c r="Y1639" s="1008"/>
      <c r="Z1639" s="1008"/>
      <c r="AA1639" s="1008"/>
      <c r="AB1639" s="1008"/>
      <c r="AC1639" s="1008"/>
      <c r="AD1639" s="1008"/>
      <c r="AE1639" s="1008"/>
      <c r="AF1639" s="1009"/>
      <c r="AG1639" s="479"/>
      <c r="AH1639" s="479"/>
    </row>
    <row r="1640" spans="1:34" ht="15" customHeight="1" x14ac:dyDescent="0.15">
      <c r="A1640" s="444"/>
      <c r="B1640" s="1010"/>
      <c r="C1640" s="1011"/>
      <c r="D1640" s="1011"/>
      <c r="E1640" s="1011"/>
      <c r="F1640" s="1011"/>
      <c r="G1640" s="1011"/>
      <c r="H1640" s="1011"/>
      <c r="I1640" s="1011"/>
      <c r="J1640" s="1011"/>
      <c r="K1640" s="1011"/>
      <c r="L1640" s="1011"/>
      <c r="M1640" s="1011"/>
      <c r="N1640" s="1011"/>
      <c r="O1640" s="1011"/>
      <c r="P1640" s="1011"/>
      <c r="Q1640" s="1011"/>
      <c r="R1640" s="1011"/>
      <c r="S1640" s="1011"/>
      <c r="T1640" s="1011"/>
      <c r="U1640" s="1011"/>
      <c r="V1640" s="1011"/>
      <c r="W1640" s="1011"/>
      <c r="X1640" s="1011"/>
      <c r="Y1640" s="1011"/>
      <c r="Z1640" s="1011"/>
      <c r="AA1640" s="1011"/>
      <c r="AB1640" s="1011"/>
      <c r="AC1640" s="1011"/>
      <c r="AD1640" s="1011"/>
      <c r="AE1640" s="1011"/>
      <c r="AF1640" s="1012"/>
      <c r="AG1640" s="479"/>
      <c r="AH1640" s="479"/>
    </row>
    <row r="1641" spans="1:34" ht="7.5" customHeight="1" x14ac:dyDescent="0.15">
      <c r="A1641" s="97"/>
      <c r="B1641" s="12"/>
      <c r="C1641" s="12"/>
      <c r="D1641" s="12"/>
      <c r="E1641" s="12"/>
      <c r="F1641" s="12"/>
      <c r="G1641" s="12"/>
      <c r="H1641" s="12"/>
      <c r="I1641" s="12"/>
      <c r="J1641" s="12"/>
      <c r="K1641" s="12"/>
      <c r="L1641" s="12"/>
      <c r="M1641" s="12"/>
      <c r="N1641" s="12"/>
      <c r="O1641" s="12"/>
      <c r="P1641" s="12"/>
      <c r="Q1641" s="12"/>
      <c r="R1641" s="12"/>
      <c r="S1641" s="12"/>
      <c r="T1641" s="12"/>
      <c r="U1641" s="12"/>
      <c r="V1641" s="12"/>
      <c r="W1641" s="80"/>
      <c r="X1641" s="80"/>
      <c r="Y1641" s="80"/>
      <c r="Z1641" s="80"/>
      <c r="AA1641" s="80"/>
    </row>
    <row r="1642" spans="1:34" ht="15" customHeight="1" x14ac:dyDescent="0.15">
      <c r="A1642" s="1013" t="s">
        <v>61</v>
      </c>
      <c r="B1642" s="1014"/>
      <c r="C1642" s="1014"/>
      <c r="D1642" s="1014"/>
      <c r="E1642" s="1014"/>
      <c r="F1642" s="1014"/>
      <c r="G1642" s="1014"/>
      <c r="H1642" s="1014"/>
      <c r="I1642" s="1014"/>
      <c r="J1642" s="1014"/>
      <c r="K1642" s="1014"/>
      <c r="L1642" s="1014"/>
      <c r="M1642" s="1014"/>
      <c r="N1642" s="1014"/>
      <c r="O1642" s="1014"/>
      <c r="P1642" s="1014"/>
      <c r="Q1642" s="1014"/>
      <c r="R1642" s="1014"/>
      <c r="S1642" s="1014"/>
      <c r="T1642" s="1014"/>
      <c r="U1642" s="1014"/>
      <c r="V1642" s="1014"/>
      <c r="W1642" s="1014"/>
      <c r="X1642" s="1014"/>
      <c r="Y1642" s="1014"/>
      <c r="Z1642" s="1014"/>
      <c r="AA1642" s="1014"/>
      <c r="AB1642" s="1014"/>
      <c r="AC1642" s="1014"/>
      <c r="AD1642" s="1014"/>
      <c r="AE1642" s="1014"/>
      <c r="AF1642" s="1014"/>
      <c r="AG1642" s="1014"/>
      <c r="AH1642" s="1015"/>
    </row>
    <row r="1643" spans="1:34" ht="15" customHeight="1" x14ac:dyDescent="0.15">
      <c r="A1643" s="1016"/>
      <c r="B1643" s="1017"/>
      <c r="C1643" s="1017"/>
      <c r="D1643" s="1017"/>
      <c r="E1643" s="1017"/>
      <c r="F1643" s="1017"/>
      <c r="G1643" s="1017"/>
      <c r="H1643" s="1017"/>
      <c r="I1643" s="1017"/>
      <c r="J1643" s="1017"/>
      <c r="K1643" s="1017"/>
      <c r="L1643" s="1017"/>
      <c r="M1643" s="1017"/>
      <c r="N1643" s="1017"/>
      <c r="O1643" s="1017"/>
      <c r="P1643" s="1017"/>
      <c r="Q1643" s="1017"/>
      <c r="R1643" s="1017"/>
      <c r="S1643" s="1017"/>
      <c r="T1643" s="1017"/>
      <c r="U1643" s="1017"/>
      <c r="V1643" s="1017"/>
      <c r="W1643" s="1017"/>
      <c r="X1643" s="1017"/>
      <c r="Y1643" s="1017"/>
      <c r="Z1643" s="1017"/>
      <c r="AA1643" s="1017"/>
      <c r="AB1643" s="1017"/>
      <c r="AC1643" s="1017"/>
      <c r="AD1643" s="1017"/>
      <c r="AE1643" s="1017"/>
      <c r="AF1643" s="1017"/>
      <c r="AG1643" s="1017"/>
      <c r="AH1643" s="1018"/>
    </row>
    <row r="1644" spans="1:34" ht="15" customHeight="1" x14ac:dyDescent="0.15"/>
    <row r="1645" spans="1:34" ht="15" customHeight="1" x14ac:dyDescent="0.15">
      <c r="A1645" s="442" t="s">
        <v>35</v>
      </c>
      <c r="B1645" s="449" t="s">
        <v>1026</v>
      </c>
      <c r="C1645" s="450"/>
      <c r="D1645" s="450"/>
      <c r="E1645" s="450"/>
      <c r="F1645" s="450"/>
      <c r="G1645" s="450"/>
      <c r="H1645" s="450"/>
      <c r="I1645" s="450"/>
      <c r="J1645" s="450"/>
      <c r="K1645" s="450"/>
      <c r="L1645" s="450"/>
      <c r="M1645" s="450"/>
      <c r="N1645" s="450"/>
      <c r="O1645" s="450"/>
      <c r="P1645" s="450"/>
      <c r="Q1645" s="450"/>
      <c r="R1645" s="450"/>
      <c r="S1645" s="450"/>
      <c r="T1645" s="450"/>
      <c r="U1645" s="450"/>
      <c r="V1645" s="450"/>
      <c r="W1645" s="450"/>
      <c r="X1645" s="450"/>
      <c r="Y1645" s="450"/>
      <c r="Z1645" s="450"/>
      <c r="AA1645" s="450"/>
      <c r="AB1645" s="450"/>
      <c r="AC1645" s="450"/>
      <c r="AD1645" s="450"/>
      <c r="AE1645" s="450"/>
      <c r="AF1645" s="484"/>
      <c r="AG1645" s="479"/>
      <c r="AH1645" s="479"/>
    </row>
    <row r="1646" spans="1:34" ht="15" customHeight="1" x14ac:dyDescent="0.15">
      <c r="A1646" s="444"/>
      <c r="B1646" s="453"/>
      <c r="C1646" s="454"/>
      <c r="D1646" s="454"/>
      <c r="E1646" s="454"/>
      <c r="F1646" s="454"/>
      <c r="G1646" s="454"/>
      <c r="H1646" s="454"/>
      <c r="I1646" s="454"/>
      <c r="J1646" s="454"/>
      <c r="K1646" s="454"/>
      <c r="L1646" s="454"/>
      <c r="M1646" s="454"/>
      <c r="N1646" s="454"/>
      <c r="O1646" s="454"/>
      <c r="P1646" s="454"/>
      <c r="Q1646" s="454"/>
      <c r="R1646" s="454"/>
      <c r="S1646" s="454"/>
      <c r="T1646" s="454"/>
      <c r="U1646" s="454"/>
      <c r="V1646" s="454"/>
      <c r="W1646" s="454"/>
      <c r="X1646" s="454"/>
      <c r="Y1646" s="454"/>
      <c r="Z1646" s="454"/>
      <c r="AA1646" s="454"/>
      <c r="AB1646" s="454"/>
      <c r="AC1646" s="454"/>
      <c r="AD1646" s="454"/>
      <c r="AE1646" s="454"/>
      <c r="AF1646" s="485"/>
      <c r="AG1646" s="479"/>
      <c r="AH1646" s="479"/>
    </row>
    <row r="1647" spans="1:34" ht="7.5" customHeight="1" x14ac:dyDescent="0.15">
      <c r="A1647" s="97"/>
      <c r="B1647" s="12"/>
      <c r="C1647" s="12"/>
      <c r="D1647" s="12"/>
      <c r="E1647" s="12"/>
      <c r="F1647" s="12"/>
      <c r="G1647" s="12"/>
      <c r="H1647" s="12"/>
      <c r="I1647" s="12"/>
      <c r="J1647" s="12"/>
      <c r="K1647" s="12"/>
      <c r="L1647" s="12"/>
      <c r="M1647" s="12"/>
      <c r="N1647" s="12"/>
      <c r="O1647" s="12"/>
      <c r="P1647" s="12"/>
      <c r="Q1647" s="12"/>
      <c r="R1647" s="12"/>
      <c r="S1647" s="12"/>
      <c r="T1647" s="12"/>
      <c r="U1647" s="12"/>
      <c r="V1647" s="12"/>
      <c r="W1647" s="80"/>
      <c r="X1647" s="80"/>
      <c r="Y1647" s="80"/>
      <c r="Z1647" s="80"/>
      <c r="AA1647" s="80"/>
    </row>
    <row r="1648" spans="1:34" ht="15" customHeight="1" x14ac:dyDescent="0.15">
      <c r="A1648" s="1027" t="s">
        <v>182</v>
      </c>
      <c r="B1648" s="1028"/>
      <c r="C1648" s="1028"/>
      <c r="D1648" s="1028"/>
      <c r="E1648" s="1028"/>
      <c r="F1648" s="1028"/>
      <c r="G1648" s="1028"/>
      <c r="H1648" s="1028"/>
      <c r="I1648" s="1028"/>
      <c r="J1648" s="1028"/>
      <c r="K1648" s="1028"/>
      <c r="L1648" s="1028"/>
      <c r="M1648" s="1028"/>
      <c r="N1648" s="1028"/>
      <c r="O1648" s="1028"/>
      <c r="P1648" s="1028"/>
      <c r="Q1648" s="1028"/>
      <c r="R1648" s="1028"/>
      <c r="S1648" s="1028"/>
      <c r="T1648" s="1028"/>
      <c r="U1648" s="1028"/>
      <c r="V1648" s="1028"/>
      <c r="W1648" s="1028"/>
      <c r="X1648" s="1028"/>
      <c r="Y1648" s="1028"/>
      <c r="Z1648" s="1028"/>
      <c r="AA1648" s="1028"/>
      <c r="AB1648" s="1028"/>
      <c r="AC1648" s="1028"/>
      <c r="AD1648" s="1028"/>
      <c r="AE1648" s="1028"/>
      <c r="AF1648" s="1028"/>
      <c r="AG1648" s="1028"/>
      <c r="AH1648" s="1029"/>
    </row>
    <row r="1649" spans="1:34" ht="15" customHeight="1" x14ac:dyDescent="0.15">
      <c r="A1649" s="1030"/>
      <c r="B1649" s="1031"/>
      <c r="C1649" s="1031"/>
      <c r="D1649" s="1031"/>
      <c r="E1649" s="1031"/>
      <c r="F1649" s="1031"/>
      <c r="G1649" s="1031"/>
      <c r="H1649" s="1031"/>
      <c r="I1649" s="1031"/>
      <c r="J1649" s="1031"/>
      <c r="K1649" s="1031"/>
      <c r="L1649" s="1031"/>
      <c r="M1649" s="1031"/>
      <c r="N1649" s="1031"/>
      <c r="O1649" s="1031"/>
      <c r="P1649" s="1031"/>
      <c r="Q1649" s="1031"/>
      <c r="R1649" s="1031"/>
      <c r="S1649" s="1031"/>
      <c r="T1649" s="1031"/>
      <c r="U1649" s="1031"/>
      <c r="V1649" s="1031"/>
      <c r="W1649" s="1031"/>
      <c r="X1649" s="1031"/>
      <c r="Y1649" s="1031"/>
      <c r="Z1649" s="1031"/>
      <c r="AA1649" s="1031"/>
      <c r="AB1649" s="1031"/>
      <c r="AC1649" s="1031"/>
      <c r="AD1649" s="1031"/>
      <c r="AE1649" s="1031"/>
      <c r="AF1649" s="1031"/>
      <c r="AG1649" s="1031"/>
      <c r="AH1649" s="1032"/>
    </row>
    <row r="1650" spans="1:34" ht="15" customHeight="1" x14ac:dyDescent="0.15">
      <c r="A1650" s="78"/>
      <c r="B1650" s="78"/>
      <c r="C1650" s="78"/>
      <c r="D1650" s="78"/>
      <c r="E1650" s="78"/>
      <c r="F1650" s="78"/>
      <c r="G1650" s="78"/>
      <c r="H1650" s="78"/>
      <c r="I1650" s="78"/>
      <c r="J1650" s="78"/>
      <c r="K1650" s="78"/>
      <c r="L1650" s="78"/>
      <c r="M1650" s="78"/>
      <c r="N1650" s="78"/>
      <c r="O1650" s="78"/>
      <c r="P1650" s="78"/>
      <c r="Q1650" s="78"/>
      <c r="R1650" s="78"/>
      <c r="S1650" s="78"/>
      <c r="T1650" s="78"/>
      <c r="U1650" s="78"/>
      <c r="V1650" s="78"/>
      <c r="W1650" s="78"/>
      <c r="X1650" s="78"/>
      <c r="Y1650" s="78"/>
      <c r="Z1650" s="78"/>
      <c r="AA1650" s="78"/>
      <c r="AB1650" s="78"/>
      <c r="AC1650" s="78"/>
      <c r="AD1650" s="78"/>
      <c r="AE1650" s="78"/>
      <c r="AF1650" s="78"/>
      <c r="AG1650" s="78"/>
      <c r="AH1650" s="78"/>
    </row>
    <row r="1651" spans="1:34" ht="16.5" customHeight="1" x14ac:dyDescent="0.15">
      <c r="A1651" s="266" t="s">
        <v>1156</v>
      </c>
      <c r="B1651" s="267"/>
      <c r="C1651" s="267"/>
      <c r="D1651" s="262"/>
      <c r="E1651" s="263"/>
      <c r="F1651" s="263"/>
      <c r="G1651" s="263"/>
      <c r="H1651" s="262"/>
      <c r="I1651" s="262"/>
      <c r="J1651" s="262"/>
      <c r="K1651" s="262"/>
      <c r="L1651" s="262"/>
      <c r="M1651" s="262"/>
      <c r="N1651" s="262"/>
      <c r="O1651" s="262"/>
      <c r="P1651" s="262"/>
      <c r="Q1651" s="262"/>
      <c r="R1651" s="262"/>
      <c r="S1651" s="262"/>
      <c r="T1651" s="262"/>
      <c r="U1651" s="262"/>
      <c r="V1651" s="262"/>
      <c r="W1651" s="262"/>
      <c r="X1651" s="262"/>
      <c r="Y1651" s="262"/>
      <c r="Z1651" s="262"/>
      <c r="AA1651" s="262"/>
      <c r="AB1651" s="262"/>
      <c r="AC1651" s="262"/>
      <c r="AD1651" s="262"/>
      <c r="AE1651" s="262"/>
      <c r="AF1651" s="263"/>
      <c r="AG1651" s="263"/>
      <c r="AH1651" s="263"/>
    </row>
    <row r="1652" spans="1:34" ht="36" customHeight="1" x14ac:dyDescent="0.15">
      <c r="A1652" s="268" t="s">
        <v>210</v>
      </c>
      <c r="B1652" s="1053" t="s">
        <v>1028</v>
      </c>
      <c r="C1652" s="1054"/>
      <c r="D1652" s="1054"/>
      <c r="E1652" s="1054"/>
      <c r="F1652" s="1054"/>
      <c r="G1652" s="1054"/>
      <c r="H1652" s="1054"/>
      <c r="I1652" s="1054"/>
      <c r="J1652" s="1054"/>
      <c r="K1652" s="1054"/>
      <c r="L1652" s="1054"/>
      <c r="M1652" s="1054"/>
      <c r="N1652" s="1054"/>
      <c r="O1652" s="1054"/>
      <c r="P1652" s="1054"/>
      <c r="Q1652" s="1054"/>
      <c r="R1652" s="1054"/>
      <c r="S1652" s="1054"/>
      <c r="T1652" s="1054"/>
      <c r="U1652" s="1054"/>
      <c r="V1652" s="1054"/>
      <c r="W1652" s="1054"/>
      <c r="X1652" s="1054"/>
      <c r="Y1652" s="1054"/>
      <c r="Z1652" s="1054"/>
      <c r="AA1652" s="1054"/>
      <c r="AB1652" s="1054"/>
      <c r="AC1652" s="1054"/>
      <c r="AD1652" s="1054"/>
      <c r="AE1652" s="1054"/>
      <c r="AF1652" s="1078"/>
      <c r="AG1652" s="1079"/>
      <c r="AH1652" s="1080"/>
    </row>
    <row r="1653" spans="1:34" ht="27.75" customHeight="1" x14ac:dyDescent="0.15">
      <c r="A1653" s="268" t="s">
        <v>211</v>
      </c>
      <c r="B1653" s="1053" t="s">
        <v>1029</v>
      </c>
      <c r="C1653" s="1054"/>
      <c r="D1653" s="1054"/>
      <c r="E1653" s="1054"/>
      <c r="F1653" s="1054"/>
      <c r="G1653" s="1054"/>
      <c r="H1653" s="1054"/>
      <c r="I1653" s="1054"/>
      <c r="J1653" s="1054"/>
      <c r="K1653" s="1054"/>
      <c r="L1653" s="1054"/>
      <c r="M1653" s="1054"/>
      <c r="N1653" s="1054"/>
      <c r="O1653" s="1054"/>
      <c r="P1653" s="1054"/>
      <c r="Q1653" s="1054"/>
      <c r="R1653" s="1054"/>
      <c r="S1653" s="1054"/>
      <c r="T1653" s="1054"/>
      <c r="U1653" s="1054"/>
      <c r="V1653" s="1054"/>
      <c r="W1653" s="1054"/>
      <c r="X1653" s="1054"/>
      <c r="Y1653" s="1054"/>
      <c r="Z1653" s="1054"/>
      <c r="AA1653" s="1054"/>
      <c r="AB1653" s="1054"/>
      <c r="AC1653" s="1054"/>
      <c r="AD1653" s="1054"/>
      <c r="AE1653" s="1054"/>
      <c r="AF1653" s="1078"/>
      <c r="AG1653" s="1079"/>
      <c r="AH1653" s="1080"/>
    </row>
    <row r="1654" spans="1:34" ht="24.75" customHeight="1" x14ac:dyDescent="0.15">
      <c r="A1654" s="268" t="s">
        <v>212</v>
      </c>
      <c r="B1654" s="1053" t="s">
        <v>1030</v>
      </c>
      <c r="C1654" s="1054"/>
      <c r="D1654" s="1054"/>
      <c r="E1654" s="1054"/>
      <c r="F1654" s="1054"/>
      <c r="G1654" s="1054"/>
      <c r="H1654" s="1054"/>
      <c r="I1654" s="1054"/>
      <c r="J1654" s="1054"/>
      <c r="K1654" s="1054"/>
      <c r="L1654" s="1054"/>
      <c r="M1654" s="1054"/>
      <c r="N1654" s="1054"/>
      <c r="O1654" s="1054"/>
      <c r="P1654" s="1054"/>
      <c r="Q1654" s="1054"/>
      <c r="R1654" s="1054"/>
      <c r="S1654" s="1054"/>
      <c r="T1654" s="1054"/>
      <c r="U1654" s="1054"/>
      <c r="V1654" s="1054"/>
      <c r="W1654" s="1054"/>
      <c r="X1654" s="1054"/>
      <c r="Y1654" s="1054"/>
      <c r="Z1654" s="1054"/>
      <c r="AA1654" s="1054"/>
      <c r="AB1654" s="1054"/>
      <c r="AC1654" s="1054"/>
      <c r="AD1654" s="1054"/>
      <c r="AE1654" s="1054"/>
      <c r="AF1654" s="1078"/>
      <c r="AG1654" s="1079"/>
      <c r="AH1654" s="1080"/>
    </row>
    <row r="1655" spans="1:34" ht="20.25" customHeight="1" x14ac:dyDescent="0.15">
      <c r="A1655" s="268" t="s">
        <v>213</v>
      </c>
      <c r="B1655" s="1053" t="s">
        <v>1031</v>
      </c>
      <c r="C1655" s="1054"/>
      <c r="D1655" s="1054"/>
      <c r="E1655" s="1054"/>
      <c r="F1655" s="1054"/>
      <c r="G1655" s="1054"/>
      <c r="H1655" s="1054"/>
      <c r="I1655" s="1054"/>
      <c r="J1655" s="1054"/>
      <c r="K1655" s="1054"/>
      <c r="L1655" s="1054"/>
      <c r="M1655" s="1054"/>
      <c r="N1655" s="1054"/>
      <c r="O1655" s="1054"/>
      <c r="P1655" s="1054"/>
      <c r="Q1655" s="1054"/>
      <c r="R1655" s="1054"/>
      <c r="S1655" s="1054"/>
      <c r="T1655" s="1054"/>
      <c r="U1655" s="1054"/>
      <c r="V1655" s="1054"/>
      <c r="W1655" s="1054"/>
      <c r="X1655" s="1054"/>
      <c r="Y1655" s="1054"/>
      <c r="Z1655" s="1054"/>
      <c r="AA1655" s="1054"/>
      <c r="AB1655" s="1054"/>
      <c r="AC1655" s="1054"/>
      <c r="AD1655" s="1054"/>
      <c r="AE1655" s="1054"/>
      <c r="AF1655" s="1078"/>
      <c r="AG1655" s="1079"/>
      <c r="AH1655" s="1080"/>
    </row>
    <row r="1656" spans="1:34" ht="15" customHeight="1" x14ac:dyDescent="0.15">
      <c r="A1656" s="263"/>
      <c r="B1656" s="267"/>
      <c r="C1656" s="267"/>
      <c r="D1656" s="262"/>
      <c r="E1656" s="263"/>
      <c r="F1656" s="263"/>
      <c r="G1656" s="263"/>
      <c r="H1656" s="262"/>
      <c r="I1656" s="262"/>
      <c r="J1656" s="262"/>
      <c r="K1656" s="262"/>
      <c r="L1656" s="262"/>
      <c r="M1656" s="262"/>
      <c r="N1656" s="262"/>
      <c r="O1656" s="262"/>
      <c r="P1656" s="262"/>
      <c r="Q1656" s="262"/>
      <c r="R1656" s="262"/>
      <c r="S1656" s="262"/>
      <c r="T1656" s="262"/>
      <c r="U1656" s="262"/>
      <c r="V1656" s="262"/>
      <c r="W1656" s="262"/>
      <c r="X1656" s="262"/>
      <c r="Y1656" s="262"/>
      <c r="Z1656" s="262"/>
      <c r="AA1656" s="262"/>
      <c r="AB1656" s="262"/>
      <c r="AC1656" s="262"/>
      <c r="AD1656" s="262"/>
      <c r="AE1656" s="262"/>
      <c r="AF1656" s="263"/>
      <c r="AG1656" s="263"/>
      <c r="AH1656" s="263"/>
    </row>
    <row r="1657" spans="1:34" ht="15" customHeight="1" x14ac:dyDescent="0.15">
      <c r="A1657" s="266" t="s">
        <v>1157</v>
      </c>
      <c r="B1657" s="267"/>
      <c r="C1657" s="267"/>
      <c r="D1657" s="262"/>
      <c r="E1657" s="263"/>
      <c r="F1657" s="263"/>
      <c r="G1657" s="263"/>
      <c r="H1657" s="262"/>
      <c r="I1657" s="262"/>
      <c r="J1657" s="262"/>
      <c r="K1657" s="262"/>
      <c r="L1657" s="262"/>
      <c r="M1657" s="262"/>
      <c r="N1657" s="262"/>
      <c r="O1657" s="262"/>
      <c r="P1657" s="262"/>
      <c r="Q1657" s="262"/>
      <c r="R1657" s="262"/>
      <c r="S1657" s="262"/>
      <c r="T1657" s="262"/>
      <c r="U1657" s="262"/>
      <c r="V1657" s="262"/>
      <c r="W1657" s="262"/>
      <c r="X1657" s="262"/>
      <c r="Y1657" s="262"/>
      <c r="Z1657" s="262"/>
      <c r="AA1657" s="262"/>
      <c r="AB1657" s="262"/>
      <c r="AC1657" s="262"/>
      <c r="AD1657" s="262"/>
      <c r="AE1657" s="262"/>
      <c r="AF1657" s="263"/>
      <c r="AG1657" s="263"/>
      <c r="AH1657" s="263"/>
    </row>
    <row r="1658" spans="1:34" ht="43.5" customHeight="1" x14ac:dyDescent="0.15">
      <c r="A1658" s="268" t="s">
        <v>210</v>
      </c>
      <c r="B1658" s="1053" t="s">
        <v>1032</v>
      </c>
      <c r="C1658" s="1054"/>
      <c r="D1658" s="1054"/>
      <c r="E1658" s="1054"/>
      <c r="F1658" s="1054"/>
      <c r="G1658" s="1054"/>
      <c r="H1658" s="1054"/>
      <c r="I1658" s="1054"/>
      <c r="J1658" s="1054"/>
      <c r="K1658" s="1054"/>
      <c r="L1658" s="1054"/>
      <c r="M1658" s="1054"/>
      <c r="N1658" s="1054"/>
      <c r="O1658" s="1054"/>
      <c r="P1658" s="1054"/>
      <c r="Q1658" s="1054"/>
      <c r="R1658" s="1054"/>
      <c r="S1658" s="1054"/>
      <c r="T1658" s="1054"/>
      <c r="U1658" s="1054"/>
      <c r="V1658" s="1054"/>
      <c r="W1658" s="1054"/>
      <c r="X1658" s="1054"/>
      <c r="Y1658" s="1054"/>
      <c r="Z1658" s="1054"/>
      <c r="AA1658" s="1054"/>
      <c r="AB1658" s="1054"/>
      <c r="AC1658" s="1054"/>
      <c r="AD1658" s="1054"/>
      <c r="AE1658" s="1054"/>
      <c r="AF1658" s="1078"/>
      <c r="AG1658" s="1079"/>
      <c r="AH1658" s="1080"/>
    </row>
    <row r="1659" spans="1:34" ht="27" customHeight="1" x14ac:dyDescent="0.15">
      <c r="A1659" s="268" t="s">
        <v>211</v>
      </c>
      <c r="B1659" s="1053" t="s">
        <v>1033</v>
      </c>
      <c r="C1659" s="1054"/>
      <c r="D1659" s="1054"/>
      <c r="E1659" s="1054"/>
      <c r="F1659" s="1054"/>
      <c r="G1659" s="1054"/>
      <c r="H1659" s="1054"/>
      <c r="I1659" s="1054"/>
      <c r="J1659" s="1054"/>
      <c r="K1659" s="1054"/>
      <c r="L1659" s="1054"/>
      <c r="M1659" s="1054"/>
      <c r="N1659" s="1054"/>
      <c r="O1659" s="1054"/>
      <c r="P1659" s="1054"/>
      <c r="Q1659" s="1054"/>
      <c r="R1659" s="1054"/>
      <c r="S1659" s="1054"/>
      <c r="T1659" s="1054"/>
      <c r="U1659" s="1054"/>
      <c r="V1659" s="1054"/>
      <c r="W1659" s="1054"/>
      <c r="X1659" s="1054"/>
      <c r="Y1659" s="1054"/>
      <c r="Z1659" s="1054"/>
      <c r="AA1659" s="1054"/>
      <c r="AB1659" s="1054"/>
      <c r="AC1659" s="1054"/>
      <c r="AD1659" s="1054"/>
      <c r="AE1659" s="1054"/>
      <c r="AF1659" s="1078"/>
      <c r="AG1659" s="1079"/>
      <c r="AH1659" s="1080"/>
    </row>
    <row r="1660" spans="1:34" ht="15" customHeight="1" x14ac:dyDescent="0.15">
      <c r="A1660" s="78"/>
      <c r="B1660" s="78"/>
      <c r="C1660" s="78"/>
      <c r="D1660" s="78"/>
      <c r="E1660" s="78"/>
      <c r="F1660" s="78"/>
      <c r="G1660" s="78"/>
      <c r="H1660" s="78"/>
      <c r="I1660" s="78"/>
      <c r="J1660" s="78"/>
      <c r="K1660" s="78"/>
      <c r="L1660" s="78"/>
      <c r="M1660" s="78"/>
      <c r="N1660" s="78"/>
      <c r="O1660" s="78"/>
      <c r="P1660" s="78"/>
      <c r="Q1660" s="78"/>
      <c r="R1660" s="78"/>
      <c r="S1660" s="78"/>
      <c r="T1660" s="78"/>
      <c r="U1660" s="78"/>
      <c r="V1660" s="78"/>
      <c r="W1660" s="78"/>
      <c r="X1660" s="78"/>
      <c r="Y1660" s="78"/>
      <c r="Z1660" s="78"/>
      <c r="AA1660" s="78"/>
      <c r="AB1660" s="78"/>
      <c r="AC1660" s="78"/>
      <c r="AD1660" s="78"/>
      <c r="AE1660" s="78"/>
      <c r="AF1660" s="78"/>
      <c r="AG1660" s="78"/>
      <c r="AH1660" s="78"/>
    </row>
    <row r="1661" spans="1:34" ht="15" customHeight="1" x14ac:dyDescent="0.15">
      <c r="A1661" s="1" t="s">
        <v>1158</v>
      </c>
      <c r="B1661" s="71"/>
      <c r="C1661" s="71"/>
      <c r="D1661" s="71"/>
      <c r="E1661" s="71"/>
      <c r="F1661" s="71"/>
      <c r="G1661" s="71"/>
      <c r="H1661" s="71"/>
      <c r="I1661" s="71"/>
      <c r="J1661" s="71"/>
      <c r="K1661" s="71"/>
      <c r="L1661" s="71"/>
      <c r="M1661" s="71"/>
      <c r="N1661" s="71"/>
      <c r="O1661" s="71"/>
      <c r="P1661" s="71"/>
      <c r="Q1661" s="71"/>
      <c r="R1661" s="71"/>
      <c r="S1661" s="71"/>
      <c r="T1661" s="71"/>
      <c r="U1661" s="71"/>
      <c r="V1661" s="71"/>
      <c r="W1661" s="71"/>
      <c r="X1661" s="71"/>
      <c r="Y1661" s="71"/>
      <c r="Z1661" s="71"/>
      <c r="AA1661" s="141"/>
    </row>
    <row r="1662" spans="1:34" ht="15" customHeight="1" x14ac:dyDescent="0.15">
      <c r="A1662" s="653" t="s">
        <v>33</v>
      </c>
      <c r="B1662" s="590" t="s">
        <v>256</v>
      </c>
      <c r="C1662" s="591"/>
      <c r="D1662" s="591"/>
      <c r="E1662" s="591"/>
      <c r="F1662" s="591"/>
      <c r="G1662" s="591"/>
      <c r="H1662" s="591"/>
      <c r="I1662" s="591"/>
      <c r="J1662" s="591"/>
      <c r="K1662" s="591"/>
      <c r="L1662" s="591"/>
      <c r="M1662" s="591"/>
      <c r="N1662" s="591"/>
      <c r="O1662" s="591"/>
      <c r="P1662" s="591"/>
      <c r="Q1662" s="591"/>
      <c r="R1662" s="591"/>
      <c r="S1662" s="591"/>
      <c r="T1662" s="591"/>
      <c r="U1662" s="591"/>
      <c r="V1662" s="591"/>
      <c r="W1662" s="591"/>
      <c r="X1662" s="591"/>
      <c r="Y1662" s="591"/>
      <c r="Z1662" s="591"/>
      <c r="AA1662" s="591"/>
      <c r="AB1662" s="591"/>
      <c r="AC1662" s="591"/>
      <c r="AD1662" s="591"/>
      <c r="AE1662" s="591"/>
      <c r="AF1662" s="592"/>
      <c r="AG1662" s="457"/>
      <c r="AH1662" s="495"/>
    </row>
    <row r="1663" spans="1:34" ht="15" customHeight="1" x14ac:dyDescent="0.15">
      <c r="A1663" s="653"/>
      <c r="B1663" s="1033"/>
      <c r="C1663" s="1034"/>
      <c r="D1663" s="1034"/>
      <c r="E1663" s="1034"/>
      <c r="F1663" s="1034"/>
      <c r="G1663" s="1034"/>
      <c r="H1663" s="1034"/>
      <c r="I1663" s="1034"/>
      <c r="J1663" s="1034"/>
      <c r="K1663" s="1034"/>
      <c r="L1663" s="1034"/>
      <c r="M1663" s="1034"/>
      <c r="N1663" s="1034"/>
      <c r="O1663" s="1034"/>
      <c r="P1663" s="1034"/>
      <c r="Q1663" s="1034"/>
      <c r="R1663" s="1034"/>
      <c r="S1663" s="1034"/>
      <c r="T1663" s="1034"/>
      <c r="U1663" s="1034"/>
      <c r="V1663" s="1034"/>
      <c r="W1663" s="1034"/>
      <c r="X1663" s="1034"/>
      <c r="Y1663" s="1034"/>
      <c r="Z1663" s="1034"/>
      <c r="AA1663" s="1034"/>
      <c r="AB1663" s="1034"/>
      <c r="AC1663" s="1034"/>
      <c r="AD1663" s="1034"/>
      <c r="AE1663" s="1034"/>
      <c r="AF1663" s="1035"/>
      <c r="AG1663" s="542"/>
      <c r="AH1663" s="619"/>
    </row>
    <row r="1664" spans="1:34" ht="15" customHeight="1" x14ac:dyDescent="0.15">
      <c r="A1664" s="653"/>
      <c r="B1664" s="1033"/>
      <c r="C1664" s="1034"/>
      <c r="D1664" s="1034"/>
      <c r="E1664" s="1034"/>
      <c r="F1664" s="1034"/>
      <c r="G1664" s="1034"/>
      <c r="H1664" s="1034"/>
      <c r="I1664" s="1034"/>
      <c r="J1664" s="1034"/>
      <c r="K1664" s="1034"/>
      <c r="L1664" s="1034"/>
      <c r="M1664" s="1034"/>
      <c r="N1664" s="1034"/>
      <c r="O1664" s="1034"/>
      <c r="P1664" s="1034"/>
      <c r="Q1664" s="1034"/>
      <c r="R1664" s="1034"/>
      <c r="S1664" s="1034"/>
      <c r="T1664" s="1034"/>
      <c r="U1664" s="1034"/>
      <c r="V1664" s="1034"/>
      <c r="W1664" s="1034"/>
      <c r="X1664" s="1034"/>
      <c r="Y1664" s="1034"/>
      <c r="Z1664" s="1034"/>
      <c r="AA1664" s="1034"/>
      <c r="AB1664" s="1034"/>
      <c r="AC1664" s="1034"/>
      <c r="AD1664" s="1034"/>
      <c r="AE1664" s="1034"/>
      <c r="AF1664" s="1035"/>
      <c r="AG1664" s="542"/>
      <c r="AH1664" s="619"/>
    </row>
    <row r="1665" spans="1:34" ht="15" customHeight="1" x14ac:dyDescent="0.15">
      <c r="A1665" s="653"/>
      <c r="B1665" s="593"/>
      <c r="C1665" s="594"/>
      <c r="D1665" s="594"/>
      <c r="E1665" s="594"/>
      <c r="F1665" s="594"/>
      <c r="G1665" s="594"/>
      <c r="H1665" s="594"/>
      <c r="I1665" s="594"/>
      <c r="J1665" s="594"/>
      <c r="K1665" s="594"/>
      <c r="L1665" s="594"/>
      <c r="M1665" s="594"/>
      <c r="N1665" s="594"/>
      <c r="O1665" s="594"/>
      <c r="P1665" s="594"/>
      <c r="Q1665" s="594"/>
      <c r="R1665" s="594"/>
      <c r="S1665" s="594"/>
      <c r="T1665" s="594"/>
      <c r="U1665" s="594"/>
      <c r="V1665" s="594"/>
      <c r="W1665" s="594"/>
      <c r="X1665" s="594"/>
      <c r="Y1665" s="594"/>
      <c r="Z1665" s="594"/>
      <c r="AA1665" s="594"/>
      <c r="AB1665" s="594"/>
      <c r="AC1665" s="594"/>
      <c r="AD1665" s="594"/>
      <c r="AE1665" s="594"/>
      <c r="AF1665" s="595"/>
      <c r="AG1665" s="496"/>
      <c r="AH1665" s="497"/>
    </row>
    <row r="1666" spans="1:34" ht="15" customHeight="1" x14ac:dyDescent="0.15">
      <c r="A1666" s="48"/>
      <c r="B1666" s="140"/>
      <c r="C1666" s="140"/>
      <c r="D1666" s="140"/>
      <c r="E1666" s="140"/>
      <c r="F1666" s="140"/>
      <c r="G1666" s="140"/>
      <c r="H1666" s="140"/>
      <c r="I1666" s="140"/>
      <c r="J1666" s="140"/>
      <c r="K1666" s="140"/>
      <c r="L1666" s="140"/>
      <c r="M1666" s="140"/>
      <c r="N1666" s="140"/>
      <c r="O1666" s="140"/>
      <c r="P1666" s="140"/>
      <c r="Q1666" s="140"/>
      <c r="R1666" s="140"/>
      <c r="S1666" s="140"/>
      <c r="T1666" s="140"/>
      <c r="U1666" s="140"/>
      <c r="V1666" s="140"/>
      <c r="W1666" s="140"/>
      <c r="X1666" s="140"/>
      <c r="Y1666" s="140"/>
      <c r="Z1666" s="140"/>
      <c r="AA1666" s="140"/>
    </row>
    <row r="1667" spans="1:34" ht="15" customHeight="1" x14ac:dyDescent="0.15">
      <c r="A1667" s="1" t="s">
        <v>1160</v>
      </c>
      <c r="B1667" s="71"/>
      <c r="C1667" s="71"/>
      <c r="D1667" s="71"/>
      <c r="E1667" s="71"/>
      <c r="F1667" s="71"/>
      <c r="G1667" s="71"/>
      <c r="H1667" s="71"/>
      <c r="I1667" s="71"/>
      <c r="J1667" s="71"/>
      <c r="K1667" s="71"/>
      <c r="L1667" s="71"/>
      <c r="M1667" s="71"/>
      <c r="N1667" s="71"/>
      <c r="O1667" s="71"/>
      <c r="P1667" s="71"/>
      <c r="Q1667" s="71"/>
      <c r="R1667" s="71"/>
      <c r="S1667" s="71"/>
      <c r="T1667" s="71"/>
      <c r="U1667" s="71"/>
      <c r="V1667" s="71"/>
      <c r="W1667" s="71"/>
      <c r="X1667" s="71"/>
      <c r="Y1667" s="71"/>
      <c r="Z1667" s="71"/>
      <c r="AA1667" s="141"/>
    </row>
    <row r="1668" spans="1:34" ht="15" customHeight="1" x14ac:dyDescent="0.15">
      <c r="A1668" s="653" t="s">
        <v>33</v>
      </c>
      <c r="B1668" s="590" t="s">
        <v>433</v>
      </c>
      <c r="C1668" s="591"/>
      <c r="D1668" s="591"/>
      <c r="E1668" s="591"/>
      <c r="F1668" s="591"/>
      <c r="G1668" s="591"/>
      <c r="H1668" s="591"/>
      <c r="I1668" s="591"/>
      <c r="J1668" s="591"/>
      <c r="K1668" s="591"/>
      <c r="L1668" s="591"/>
      <c r="M1668" s="591"/>
      <c r="N1668" s="591"/>
      <c r="O1668" s="591"/>
      <c r="P1668" s="591"/>
      <c r="Q1668" s="591"/>
      <c r="R1668" s="591"/>
      <c r="S1668" s="591"/>
      <c r="T1668" s="591"/>
      <c r="U1668" s="591"/>
      <c r="V1668" s="591"/>
      <c r="W1668" s="591"/>
      <c r="X1668" s="591"/>
      <c r="Y1668" s="591"/>
      <c r="Z1668" s="591"/>
      <c r="AA1668" s="591"/>
      <c r="AB1668" s="591"/>
      <c r="AC1668" s="591"/>
      <c r="AD1668" s="591"/>
      <c r="AE1668" s="591"/>
      <c r="AF1668" s="592"/>
      <c r="AG1668" s="457"/>
      <c r="AH1668" s="495"/>
    </row>
    <row r="1669" spans="1:34" ht="15" customHeight="1" x14ac:dyDescent="0.15">
      <c r="A1669" s="653"/>
      <c r="B1669" s="593"/>
      <c r="C1669" s="594"/>
      <c r="D1669" s="594"/>
      <c r="E1669" s="594"/>
      <c r="F1669" s="594"/>
      <c r="G1669" s="594"/>
      <c r="H1669" s="594"/>
      <c r="I1669" s="594"/>
      <c r="J1669" s="594"/>
      <c r="K1669" s="594"/>
      <c r="L1669" s="594"/>
      <c r="M1669" s="594"/>
      <c r="N1669" s="594"/>
      <c r="O1669" s="594"/>
      <c r="P1669" s="594"/>
      <c r="Q1669" s="594"/>
      <c r="R1669" s="594"/>
      <c r="S1669" s="594"/>
      <c r="T1669" s="594"/>
      <c r="U1669" s="594"/>
      <c r="V1669" s="594"/>
      <c r="W1669" s="594"/>
      <c r="X1669" s="594"/>
      <c r="Y1669" s="594"/>
      <c r="Z1669" s="594"/>
      <c r="AA1669" s="594"/>
      <c r="AB1669" s="594"/>
      <c r="AC1669" s="594"/>
      <c r="AD1669" s="594"/>
      <c r="AE1669" s="594"/>
      <c r="AF1669" s="595"/>
      <c r="AG1669" s="496"/>
      <c r="AH1669" s="497"/>
    </row>
    <row r="1670" spans="1:34" ht="15" customHeight="1" x14ac:dyDescent="0.15">
      <c r="A1670" s="653" t="s">
        <v>34</v>
      </c>
      <c r="B1670" s="590" t="s">
        <v>434</v>
      </c>
      <c r="C1670" s="591"/>
      <c r="D1670" s="591"/>
      <c r="E1670" s="591"/>
      <c r="F1670" s="591"/>
      <c r="G1670" s="591"/>
      <c r="H1670" s="591"/>
      <c r="I1670" s="591"/>
      <c r="J1670" s="591"/>
      <c r="K1670" s="591"/>
      <c r="L1670" s="591"/>
      <c r="M1670" s="591"/>
      <c r="N1670" s="591"/>
      <c r="O1670" s="591"/>
      <c r="P1670" s="591"/>
      <c r="Q1670" s="591"/>
      <c r="R1670" s="591"/>
      <c r="S1670" s="591"/>
      <c r="T1670" s="591"/>
      <c r="U1670" s="591"/>
      <c r="V1670" s="591"/>
      <c r="W1670" s="591"/>
      <c r="X1670" s="591"/>
      <c r="Y1670" s="591"/>
      <c r="Z1670" s="591"/>
      <c r="AA1670" s="591"/>
      <c r="AB1670" s="591"/>
      <c r="AC1670" s="591"/>
      <c r="AD1670" s="591"/>
      <c r="AE1670" s="591"/>
      <c r="AF1670" s="592"/>
      <c r="AG1670" s="457"/>
      <c r="AH1670" s="495"/>
    </row>
    <row r="1671" spans="1:34" ht="15" customHeight="1" x14ac:dyDescent="0.15">
      <c r="A1671" s="653"/>
      <c r="B1671" s="593"/>
      <c r="C1671" s="594"/>
      <c r="D1671" s="594"/>
      <c r="E1671" s="594"/>
      <c r="F1671" s="594"/>
      <c r="G1671" s="594"/>
      <c r="H1671" s="594"/>
      <c r="I1671" s="594"/>
      <c r="J1671" s="594"/>
      <c r="K1671" s="594"/>
      <c r="L1671" s="594"/>
      <c r="M1671" s="594"/>
      <c r="N1671" s="594"/>
      <c r="O1671" s="594"/>
      <c r="P1671" s="594"/>
      <c r="Q1671" s="594"/>
      <c r="R1671" s="594"/>
      <c r="S1671" s="594"/>
      <c r="T1671" s="594"/>
      <c r="U1671" s="594"/>
      <c r="V1671" s="594"/>
      <c r="W1671" s="594"/>
      <c r="X1671" s="594"/>
      <c r="Y1671" s="594"/>
      <c r="Z1671" s="594"/>
      <c r="AA1671" s="594"/>
      <c r="AB1671" s="594"/>
      <c r="AC1671" s="594"/>
      <c r="AD1671" s="594"/>
      <c r="AE1671" s="594"/>
      <c r="AF1671" s="595"/>
      <c r="AG1671" s="496"/>
      <c r="AH1671" s="497"/>
    </row>
    <row r="1672" spans="1:34" ht="13.5" x14ac:dyDescent="0.15">
      <c r="A1672" s="97"/>
      <c r="B1672" s="183"/>
      <c r="C1672" s="183"/>
      <c r="D1672" s="183"/>
      <c r="E1672" s="183"/>
      <c r="F1672" s="183"/>
      <c r="G1672" s="183"/>
      <c r="H1672" s="183"/>
      <c r="I1672" s="183"/>
      <c r="J1672" s="183"/>
      <c r="K1672" s="183"/>
      <c r="L1672" s="183"/>
      <c r="M1672" s="183"/>
      <c r="N1672" s="183"/>
      <c r="O1672" s="183"/>
      <c r="P1672" s="183"/>
      <c r="Q1672" s="183"/>
      <c r="R1672" s="183"/>
      <c r="S1672" s="183"/>
      <c r="T1672" s="183"/>
      <c r="U1672" s="183"/>
      <c r="V1672" s="183"/>
      <c r="W1672" s="183"/>
      <c r="X1672" s="183"/>
      <c r="Y1672" s="183"/>
      <c r="Z1672" s="183"/>
      <c r="AA1672" s="183"/>
      <c r="AB1672" s="183"/>
      <c r="AC1672" s="183"/>
      <c r="AD1672" s="183"/>
      <c r="AE1672" s="183"/>
      <c r="AF1672" s="183"/>
      <c r="AG1672" s="80"/>
      <c r="AH1672" s="80"/>
    </row>
    <row r="1673" spans="1:34" ht="15" customHeight="1" x14ac:dyDescent="0.15">
      <c r="A1673" s="95" t="s">
        <v>1159</v>
      </c>
      <c r="B1673" s="183"/>
      <c r="C1673" s="183"/>
      <c r="D1673" s="183"/>
      <c r="E1673" s="183"/>
      <c r="F1673" s="183"/>
      <c r="G1673" s="183"/>
      <c r="H1673" s="183"/>
      <c r="I1673" s="183"/>
      <c r="J1673" s="183"/>
      <c r="K1673" s="183"/>
      <c r="L1673" s="183"/>
      <c r="M1673" s="183"/>
      <c r="N1673" s="183"/>
      <c r="O1673" s="183"/>
      <c r="P1673" s="183"/>
      <c r="Q1673" s="183"/>
      <c r="R1673" s="183"/>
      <c r="S1673" s="183"/>
      <c r="T1673" s="183"/>
      <c r="U1673" s="183"/>
      <c r="V1673" s="183"/>
      <c r="W1673" s="183"/>
      <c r="X1673" s="183"/>
      <c r="Y1673" s="183"/>
      <c r="Z1673" s="183"/>
      <c r="AA1673" s="183"/>
      <c r="AB1673" s="183"/>
      <c r="AC1673" s="183"/>
      <c r="AD1673" s="183"/>
      <c r="AE1673" s="183"/>
      <c r="AF1673" s="183"/>
      <c r="AG1673" s="80"/>
      <c r="AH1673" s="80"/>
    </row>
    <row r="1674" spans="1:34" ht="15" customHeight="1" x14ac:dyDescent="0.15">
      <c r="A1674" s="442" t="s">
        <v>12</v>
      </c>
      <c r="B1674" s="590" t="s">
        <v>540</v>
      </c>
      <c r="C1674" s="591"/>
      <c r="D1674" s="591"/>
      <c r="E1674" s="591"/>
      <c r="F1674" s="591"/>
      <c r="G1674" s="591"/>
      <c r="H1674" s="591"/>
      <c r="I1674" s="591"/>
      <c r="J1674" s="591"/>
      <c r="K1674" s="591"/>
      <c r="L1674" s="591"/>
      <c r="M1674" s="591"/>
      <c r="N1674" s="591"/>
      <c r="O1674" s="591"/>
      <c r="P1674" s="591"/>
      <c r="Q1674" s="591"/>
      <c r="R1674" s="591"/>
      <c r="S1674" s="591"/>
      <c r="T1674" s="591"/>
      <c r="U1674" s="591"/>
      <c r="V1674" s="591"/>
      <c r="W1674" s="591"/>
      <c r="X1674" s="591"/>
      <c r="Y1674" s="591"/>
      <c r="Z1674" s="591"/>
      <c r="AA1674" s="591"/>
      <c r="AB1674" s="591"/>
      <c r="AC1674" s="591"/>
      <c r="AD1674" s="591"/>
      <c r="AE1674" s="591"/>
      <c r="AF1674" s="592"/>
      <c r="AG1674" s="457"/>
      <c r="AH1674" s="495"/>
    </row>
    <row r="1675" spans="1:34" ht="15" customHeight="1" x14ac:dyDescent="0.15">
      <c r="A1675" s="444"/>
      <c r="B1675" s="593"/>
      <c r="C1675" s="594"/>
      <c r="D1675" s="594"/>
      <c r="E1675" s="594"/>
      <c r="F1675" s="594"/>
      <c r="G1675" s="594"/>
      <c r="H1675" s="594"/>
      <c r="I1675" s="594"/>
      <c r="J1675" s="594"/>
      <c r="K1675" s="594"/>
      <c r="L1675" s="594"/>
      <c r="M1675" s="594"/>
      <c r="N1675" s="594"/>
      <c r="O1675" s="594"/>
      <c r="P1675" s="594"/>
      <c r="Q1675" s="594"/>
      <c r="R1675" s="594"/>
      <c r="S1675" s="594"/>
      <c r="T1675" s="594"/>
      <c r="U1675" s="594"/>
      <c r="V1675" s="594"/>
      <c r="W1675" s="594"/>
      <c r="X1675" s="594"/>
      <c r="Y1675" s="594"/>
      <c r="Z1675" s="594"/>
      <c r="AA1675" s="594"/>
      <c r="AB1675" s="594"/>
      <c r="AC1675" s="594"/>
      <c r="AD1675" s="594"/>
      <c r="AE1675" s="594"/>
      <c r="AF1675" s="595"/>
      <c r="AG1675" s="496"/>
      <c r="AH1675" s="497"/>
    </row>
    <row r="1676" spans="1:34" ht="15" customHeight="1" x14ac:dyDescent="0.15">
      <c r="A1676" s="97"/>
      <c r="B1676" s="183"/>
      <c r="C1676" s="183"/>
      <c r="D1676" s="183"/>
      <c r="E1676" s="183"/>
      <c r="F1676" s="183"/>
      <c r="G1676" s="183"/>
      <c r="H1676" s="183"/>
      <c r="I1676" s="183"/>
      <c r="J1676" s="183"/>
      <c r="K1676" s="183"/>
      <c r="L1676" s="183"/>
      <c r="M1676" s="183"/>
      <c r="N1676" s="183"/>
      <c r="O1676" s="183"/>
      <c r="P1676" s="183"/>
      <c r="Q1676" s="183"/>
      <c r="R1676" s="183"/>
      <c r="S1676" s="183"/>
      <c r="T1676" s="183"/>
      <c r="U1676" s="183"/>
      <c r="V1676" s="183"/>
      <c r="W1676" s="183"/>
      <c r="X1676" s="183"/>
      <c r="Y1676" s="183"/>
      <c r="Z1676" s="183"/>
      <c r="AA1676" s="183"/>
      <c r="AB1676" s="183"/>
      <c r="AC1676" s="183"/>
      <c r="AD1676" s="183"/>
      <c r="AE1676" s="183"/>
      <c r="AF1676" s="183"/>
      <c r="AG1676" s="80"/>
      <c r="AH1676" s="80"/>
    </row>
    <row r="1677" spans="1:34" ht="15" customHeight="1" x14ac:dyDescent="0.15">
      <c r="A1677" s="95" t="s">
        <v>1161</v>
      </c>
      <c r="B1677" s="183"/>
      <c r="C1677" s="183"/>
      <c r="D1677" s="183"/>
      <c r="E1677" s="183"/>
      <c r="F1677" s="183"/>
      <c r="G1677" s="183"/>
      <c r="H1677" s="183"/>
      <c r="I1677" s="183"/>
      <c r="J1677" s="183"/>
      <c r="K1677" s="183"/>
      <c r="L1677" s="183"/>
      <c r="M1677" s="183"/>
      <c r="N1677" s="183"/>
      <c r="O1677" s="183"/>
      <c r="P1677" s="183"/>
      <c r="Q1677" s="183"/>
      <c r="R1677" s="183"/>
      <c r="S1677" s="183"/>
      <c r="T1677" s="183"/>
      <c r="U1677" s="183"/>
      <c r="V1677" s="183"/>
      <c r="W1677" s="183"/>
      <c r="X1677" s="183"/>
      <c r="Y1677" s="183"/>
      <c r="Z1677" s="183"/>
      <c r="AA1677" s="183"/>
      <c r="AB1677" s="183"/>
      <c r="AC1677" s="183"/>
      <c r="AD1677" s="183"/>
      <c r="AE1677" s="183"/>
      <c r="AF1677" s="183"/>
      <c r="AG1677" s="80"/>
      <c r="AH1677" s="80"/>
    </row>
    <row r="1678" spans="1:34" ht="22.5" customHeight="1" x14ac:dyDescent="0.15">
      <c r="A1678" s="442" t="s">
        <v>216</v>
      </c>
      <c r="B1678" s="590" t="s">
        <v>541</v>
      </c>
      <c r="C1678" s="591"/>
      <c r="D1678" s="591"/>
      <c r="E1678" s="591"/>
      <c r="F1678" s="591"/>
      <c r="G1678" s="591"/>
      <c r="H1678" s="591"/>
      <c r="I1678" s="591"/>
      <c r="J1678" s="591"/>
      <c r="K1678" s="591"/>
      <c r="L1678" s="591"/>
      <c r="M1678" s="591"/>
      <c r="N1678" s="591"/>
      <c r="O1678" s="591"/>
      <c r="P1678" s="591"/>
      <c r="Q1678" s="591"/>
      <c r="R1678" s="591"/>
      <c r="S1678" s="591"/>
      <c r="T1678" s="591"/>
      <c r="U1678" s="591"/>
      <c r="V1678" s="591"/>
      <c r="W1678" s="591"/>
      <c r="X1678" s="591"/>
      <c r="Y1678" s="591"/>
      <c r="Z1678" s="591"/>
      <c r="AA1678" s="591"/>
      <c r="AB1678" s="591"/>
      <c r="AC1678" s="591"/>
      <c r="AD1678" s="591"/>
      <c r="AE1678" s="591"/>
      <c r="AF1678" s="592"/>
      <c r="AG1678" s="457"/>
      <c r="AH1678" s="495"/>
    </row>
    <row r="1679" spans="1:34" ht="22.5" customHeight="1" x14ac:dyDescent="0.15">
      <c r="A1679" s="444"/>
      <c r="B1679" s="593"/>
      <c r="C1679" s="594"/>
      <c r="D1679" s="594"/>
      <c r="E1679" s="594"/>
      <c r="F1679" s="594"/>
      <c r="G1679" s="594"/>
      <c r="H1679" s="594"/>
      <c r="I1679" s="594"/>
      <c r="J1679" s="594"/>
      <c r="K1679" s="594"/>
      <c r="L1679" s="594"/>
      <c r="M1679" s="594"/>
      <c r="N1679" s="594"/>
      <c r="O1679" s="594"/>
      <c r="P1679" s="594"/>
      <c r="Q1679" s="594"/>
      <c r="R1679" s="594"/>
      <c r="S1679" s="594"/>
      <c r="T1679" s="594"/>
      <c r="U1679" s="594"/>
      <c r="V1679" s="594"/>
      <c r="W1679" s="594"/>
      <c r="X1679" s="594"/>
      <c r="Y1679" s="594"/>
      <c r="Z1679" s="594"/>
      <c r="AA1679" s="594"/>
      <c r="AB1679" s="594"/>
      <c r="AC1679" s="594"/>
      <c r="AD1679" s="594"/>
      <c r="AE1679" s="594"/>
      <c r="AF1679" s="595"/>
      <c r="AG1679" s="496"/>
      <c r="AH1679" s="497"/>
    </row>
    <row r="1680" spans="1:34" ht="13.5" x14ac:dyDescent="0.15">
      <c r="A1680" s="97"/>
      <c r="B1680" s="12"/>
      <c r="C1680" s="12"/>
      <c r="D1680" s="12"/>
      <c r="E1680" s="12"/>
      <c r="F1680" s="12"/>
      <c r="G1680" s="12"/>
      <c r="H1680" s="12"/>
      <c r="I1680" s="12"/>
      <c r="J1680" s="12"/>
      <c r="K1680" s="12"/>
      <c r="L1680" s="12"/>
      <c r="M1680" s="12"/>
      <c r="N1680" s="12"/>
      <c r="O1680" s="12"/>
      <c r="P1680" s="12"/>
      <c r="Q1680" s="12"/>
      <c r="R1680" s="12"/>
      <c r="S1680" s="12"/>
      <c r="T1680" s="12"/>
      <c r="U1680" s="12"/>
      <c r="V1680" s="12"/>
      <c r="W1680" s="80"/>
      <c r="X1680" s="80"/>
      <c r="Y1680" s="80"/>
      <c r="Z1680" s="80"/>
      <c r="AA1680" s="80"/>
    </row>
    <row r="1681" spans="1:34" ht="15" customHeight="1" x14ac:dyDescent="0.15">
      <c r="A1681" s="1013" t="s">
        <v>25</v>
      </c>
      <c r="B1681" s="1014"/>
      <c r="C1681" s="1014"/>
      <c r="D1681" s="1014"/>
      <c r="E1681" s="1014"/>
      <c r="F1681" s="1014"/>
      <c r="G1681" s="1014"/>
      <c r="H1681" s="1014"/>
      <c r="I1681" s="1014"/>
      <c r="J1681" s="1014"/>
      <c r="K1681" s="1014"/>
      <c r="L1681" s="1014"/>
      <c r="M1681" s="1014"/>
      <c r="N1681" s="1014"/>
      <c r="O1681" s="1014"/>
      <c r="P1681" s="1014"/>
      <c r="Q1681" s="1014"/>
      <c r="R1681" s="1014"/>
      <c r="S1681" s="1014"/>
      <c r="T1681" s="1014"/>
      <c r="U1681" s="1014"/>
      <c r="V1681" s="1014"/>
      <c r="W1681" s="1014"/>
      <c r="X1681" s="1014"/>
      <c r="Y1681" s="1014"/>
      <c r="Z1681" s="1014"/>
      <c r="AA1681" s="1014"/>
      <c r="AB1681" s="1014"/>
      <c r="AC1681" s="1014"/>
      <c r="AD1681" s="1014"/>
      <c r="AE1681" s="1014"/>
      <c r="AF1681" s="1014"/>
      <c r="AG1681" s="1014"/>
      <c r="AH1681" s="1015"/>
    </row>
    <row r="1682" spans="1:34" ht="15" customHeight="1" x14ac:dyDescent="0.15">
      <c r="A1682" s="1016"/>
      <c r="B1682" s="1017"/>
      <c r="C1682" s="1017"/>
      <c r="D1682" s="1017"/>
      <c r="E1682" s="1017"/>
      <c r="F1682" s="1017"/>
      <c r="G1682" s="1017"/>
      <c r="H1682" s="1017"/>
      <c r="I1682" s="1017"/>
      <c r="J1682" s="1017"/>
      <c r="K1682" s="1017"/>
      <c r="L1682" s="1017"/>
      <c r="M1682" s="1017"/>
      <c r="N1682" s="1017"/>
      <c r="O1682" s="1017"/>
      <c r="P1682" s="1017"/>
      <c r="Q1682" s="1017"/>
      <c r="R1682" s="1017"/>
      <c r="S1682" s="1017"/>
      <c r="T1682" s="1017"/>
      <c r="U1682" s="1017"/>
      <c r="V1682" s="1017"/>
      <c r="W1682" s="1017"/>
      <c r="X1682" s="1017"/>
      <c r="Y1682" s="1017"/>
      <c r="Z1682" s="1017"/>
      <c r="AA1682" s="1017"/>
      <c r="AB1682" s="1017"/>
      <c r="AC1682" s="1017"/>
      <c r="AD1682" s="1017"/>
      <c r="AE1682" s="1017"/>
      <c r="AF1682" s="1017"/>
      <c r="AG1682" s="1017"/>
      <c r="AH1682" s="1018"/>
    </row>
    <row r="1683" spans="1:34" ht="14.25" thickBot="1" x14ac:dyDescent="0.2">
      <c r="A1683" s="142"/>
      <c r="B1683" s="64"/>
      <c r="C1683" s="64"/>
      <c r="D1683" s="64"/>
      <c r="E1683" s="64"/>
      <c r="F1683" s="64"/>
      <c r="G1683" s="64"/>
      <c r="H1683" s="64"/>
      <c r="I1683" s="64"/>
      <c r="J1683" s="64"/>
      <c r="K1683" s="64"/>
      <c r="L1683" s="64"/>
      <c r="M1683" s="64"/>
      <c r="N1683" s="64"/>
      <c r="O1683" s="64"/>
      <c r="P1683" s="64"/>
      <c r="Q1683" s="64"/>
      <c r="R1683" s="64"/>
      <c r="S1683" s="64"/>
      <c r="T1683" s="64"/>
      <c r="U1683" s="64"/>
      <c r="V1683" s="64"/>
      <c r="W1683" s="64"/>
      <c r="X1683" s="64"/>
      <c r="Y1683" s="64"/>
      <c r="Z1683" s="64"/>
      <c r="AA1683" s="64"/>
      <c r="AB1683" s="64"/>
      <c r="AC1683" s="64"/>
      <c r="AD1683" s="64"/>
      <c r="AE1683" s="64"/>
      <c r="AF1683" s="64"/>
      <c r="AG1683" s="139"/>
      <c r="AH1683" s="139"/>
    </row>
    <row r="1684" spans="1:34" ht="15" customHeight="1" thickTop="1" x14ac:dyDescent="0.15">
      <c r="A1684" s="1000" t="s">
        <v>111</v>
      </c>
      <c r="B1684" s="1001"/>
      <c r="C1684" s="1001"/>
      <c r="D1684" s="1001"/>
      <c r="E1684" s="1001"/>
      <c r="F1684" s="1001"/>
      <c r="G1684" s="1001"/>
      <c r="H1684" s="1001"/>
      <c r="I1684" s="1001"/>
      <c r="J1684" s="1001"/>
      <c r="K1684" s="1001"/>
      <c r="L1684" s="1001"/>
      <c r="M1684" s="1001"/>
      <c r="N1684" s="1001"/>
      <c r="O1684" s="1001"/>
      <c r="P1684" s="1001"/>
      <c r="Q1684" s="1001"/>
      <c r="R1684" s="1001"/>
      <c r="S1684" s="1001"/>
      <c r="T1684" s="1001"/>
      <c r="U1684" s="1001"/>
      <c r="V1684" s="1001"/>
      <c r="W1684" s="1001"/>
      <c r="X1684" s="1001"/>
      <c r="Y1684" s="1001"/>
      <c r="Z1684" s="1001"/>
      <c r="AA1684" s="1001"/>
      <c r="AB1684" s="1001"/>
      <c r="AC1684" s="1001"/>
      <c r="AD1684" s="1001"/>
      <c r="AE1684" s="1001"/>
      <c r="AF1684" s="1001"/>
      <c r="AG1684" s="1001"/>
      <c r="AH1684" s="1002"/>
    </row>
    <row r="1685" spans="1:34" ht="15" customHeight="1" x14ac:dyDescent="0.15">
      <c r="A1685" s="1003"/>
      <c r="B1685" s="1004"/>
      <c r="C1685" s="1004"/>
      <c r="D1685" s="1004"/>
      <c r="E1685" s="1004"/>
      <c r="F1685" s="1004"/>
      <c r="G1685" s="1004"/>
      <c r="H1685" s="1004"/>
      <c r="I1685" s="1004"/>
      <c r="J1685" s="1004"/>
      <c r="K1685" s="1004"/>
      <c r="L1685" s="1004"/>
      <c r="M1685" s="1004"/>
      <c r="N1685" s="1004"/>
      <c r="O1685" s="1004"/>
      <c r="P1685" s="1004"/>
      <c r="Q1685" s="1004"/>
      <c r="R1685" s="1004"/>
      <c r="S1685" s="1004"/>
      <c r="T1685" s="1004"/>
      <c r="U1685" s="1004"/>
      <c r="V1685" s="1004"/>
      <c r="W1685" s="1004"/>
      <c r="X1685" s="1004"/>
      <c r="Y1685" s="1004"/>
      <c r="Z1685" s="1004"/>
      <c r="AA1685" s="1004"/>
      <c r="AB1685" s="1004"/>
      <c r="AC1685" s="1004"/>
      <c r="AD1685" s="1004"/>
      <c r="AE1685" s="1004"/>
      <c r="AF1685" s="1004"/>
      <c r="AG1685" s="1004"/>
      <c r="AH1685" s="1005"/>
    </row>
    <row r="1686" spans="1:34" ht="15" customHeight="1" x14ac:dyDescent="0.15">
      <c r="A1686" s="143" t="s">
        <v>114</v>
      </c>
      <c r="B1686" s="144"/>
      <c r="C1686" s="144"/>
      <c r="D1686" s="144"/>
      <c r="E1686" s="144"/>
      <c r="F1686" s="144"/>
      <c r="G1686" s="144"/>
      <c r="H1686" s="144"/>
      <c r="I1686" s="144"/>
      <c r="J1686" s="144"/>
      <c r="K1686" s="144"/>
      <c r="L1686" s="144"/>
      <c r="M1686" s="144"/>
      <c r="N1686" s="144"/>
      <c r="O1686" s="144"/>
      <c r="P1686" s="144"/>
      <c r="Q1686" s="144"/>
      <c r="R1686" s="144"/>
      <c r="S1686" s="144"/>
      <c r="T1686" s="144"/>
      <c r="U1686" s="144"/>
      <c r="V1686" s="144"/>
      <c r="W1686" s="144"/>
      <c r="X1686" s="144"/>
      <c r="Y1686" s="144"/>
      <c r="Z1686" s="144"/>
      <c r="AA1686" s="144"/>
      <c r="AB1686" s="144"/>
      <c r="AC1686" s="144"/>
      <c r="AD1686" s="144"/>
      <c r="AE1686" s="144"/>
      <c r="AF1686" s="144"/>
      <c r="AG1686" s="144"/>
      <c r="AH1686" s="145"/>
    </row>
    <row r="1687" spans="1:34" ht="15" customHeight="1" x14ac:dyDescent="0.15">
      <c r="A1687" s="143" t="s">
        <v>1027</v>
      </c>
      <c r="B1687" s="144"/>
      <c r="C1687" s="144"/>
      <c r="D1687" s="144"/>
      <c r="E1687" s="144"/>
      <c r="F1687" s="144"/>
      <c r="G1687" s="144"/>
      <c r="H1687" s="144"/>
      <c r="I1687" s="144"/>
      <c r="J1687" s="144"/>
      <c r="K1687" s="144"/>
      <c r="L1687" s="144"/>
      <c r="M1687" s="144"/>
      <c r="N1687" s="144"/>
      <c r="O1687" s="144"/>
      <c r="P1687" s="144"/>
      <c r="Q1687" s="144"/>
      <c r="R1687" s="144"/>
      <c r="S1687" s="144"/>
      <c r="T1687" s="144"/>
      <c r="U1687" s="144"/>
      <c r="V1687" s="144"/>
      <c r="W1687" s="144"/>
      <c r="X1687" s="144"/>
      <c r="Y1687" s="144"/>
      <c r="Z1687" s="144"/>
      <c r="AA1687" s="144"/>
      <c r="AB1687" s="144"/>
      <c r="AC1687" s="144"/>
      <c r="AD1687" s="144"/>
      <c r="AE1687" s="144"/>
      <c r="AF1687" s="144"/>
      <c r="AG1687" s="144"/>
      <c r="AH1687" s="145"/>
    </row>
    <row r="1688" spans="1:34" ht="15" customHeight="1" x14ac:dyDescent="0.15">
      <c r="A1688" s="143" t="s">
        <v>63</v>
      </c>
      <c r="B1688" s="144"/>
      <c r="C1688" s="144"/>
      <c r="D1688" s="144"/>
      <c r="E1688" s="144"/>
      <c r="F1688" s="144"/>
      <c r="G1688" s="144"/>
      <c r="H1688" s="144"/>
      <c r="I1688" s="144"/>
      <c r="J1688" s="144"/>
      <c r="K1688" s="144"/>
      <c r="L1688" s="144"/>
      <c r="M1688" s="144"/>
      <c r="N1688" s="144"/>
      <c r="O1688" s="144"/>
      <c r="P1688" s="144"/>
      <c r="Q1688" s="144"/>
      <c r="R1688" s="144"/>
      <c r="S1688" s="144"/>
      <c r="T1688" s="144"/>
      <c r="U1688" s="144"/>
      <c r="V1688" s="144"/>
      <c r="W1688" s="144"/>
      <c r="X1688" s="144"/>
      <c r="Y1688" s="144"/>
      <c r="Z1688" s="144"/>
      <c r="AA1688" s="144"/>
      <c r="AB1688" s="144"/>
      <c r="AC1688" s="144"/>
      <c r="AD1688" s="144"/>
      <c r="AE1688" s="144"/>
      <c r="AF1688" s="144"/>
      <c r="AG1688" s="144"/>
      <c r="AH1688" s="145"/>
    </row>
    <row r="1689" spans="1:34" ht="15" customHeight="1" x14ac:dyDescent="0.15">
      <c r="A1689" s="143" t="s">
        <v>64</v>
      </c>
      <c r="B1689" s="144"/>
      <c r="C1689" s="144"/>
      <c r="D1689" s="144"/>
      <c r="E1689" s="144"/>
      <c r="F1689" s="144"/>
      <c r="G1689" s="144"/>
      <c r="H1689" s="144"/>
      <c r="I1689" s="144"/>
      <c r="J1689" s="144"/>
      <c r="K1689" s="144"/>
      <c r="L1689" s="144"/>
      <c r="M1689" s="144"/>
      <c r="N1689" s="144"/>
      <c r="O1689" s="144"/>
      <c r="P1689" s="144"/>
      <c r="Q1689" s="144"/>
      <c r="R1689" s="144"/>
      <c r="S1689" s="144"/>
      <c r="T1689" s="144"/>
      <c r="U1689" s="144"/>
      <c r="V1689" s="144"/>
      <c r="W1689" s="144"/>
      <c r="X1689" s="144"/>
      <c r="Y1689" s="144"/>
      <c r="Z1689" s="144"/>
      <c r="AA1689" s="144"/>
      <c r="AB1689" s="144"/>
      <c r="AC1689" s="144"/>
      <c r="AD1689" s="144"/>
      <c r="AE1689" s="144"/>
      <c r="AF1689" s="144"/>
      <c r="AG1689" s="144"/>
      <c r="AH1689" s="145"/>
    </row>
    <row r="1690" spans="1:34" ht="15" customHeight="1" x14ac:dyDescent="0.15">
      <c r="A1690" s="143" t="s">
        <v>65</v>
      </c>
      <c r="B1690" s="144"/>
      <c r="C1690" s="144"/>
      <c r="D1690" s="144"/>
      <c r="E1690" s="144"/>
      <c r="F1690" s="144"/>
      <c r="G1690" s="144"/>
      <c r="H1690" s="144"/>
      <c r="I1690" s="144"/>
      <c r="J1690" s="144"/>
      <c r="K1690" s="144"/>
      <c r="L1690" s="144"/>
      <c r="M1690" s="144"/>
      <c r="N1690" s="144"/>
      <c r="O1690" s="144"/>
      <c r="P1690" s="144"/>
      <c r="Q1690" s="144"/>
      <c r="R1690" s="144"/>
      <c r="S1690" s="144"/>
      <c r="T1690" s="144"/>
      <c r="U1690" s="144"/>
      <c r="V1690" s="144"/>
      <c r="W1690" s="144"/>
      <c r="X1690" s="144"/>
      <c r="Y1690" s="144"/>
      <c r="Z1690" s="144"/>
      <c r="AA1690" s="144"/>
      <c r="AB1690" s="144"/>
      <c r="AC1690" s="144"/>
      <c r="AD1690" s="144"/>
      <c r="AE1690" s="144"/>
      <c r="AF1690" s="144"/>
      <c r="AG1690" s="144"/>
      <c r="AH1690" s="145"/>
    </row>
    <row r="1691" spans="1:34" ht="15" customHeight="1" x14ac:dyDescent="0.15">
      <c r="A1691" s="143" t="s">
        <v>66</v>
      </c>
      <c r="B1691" s="144"/>
      <c r="C1691" s="144"/>
      <c r="D1691" s="144"/>
      <c r="E1691" s="144"/>
      <c r="F1691" s="144"/>
      <c r="G1691" s="144"/>
      <c r="H1691" s="144"/>
      <c r="I1691" s="144"/>
      <c r="J1691" s="144"/>
      <c r="K1691" s="144"/>
      <c r="L1691" s="144"/>
      <c r="M1691" s="144"/>
      <c r="N1691" s="144"/>
      <c r="O1691" s="144"/>
      <c r="P1691" s="144"/>
      <c r="Q1691" s="144"/>
      <c r="R1691" s="144"/>
      <c r="S1691" s="144"/>
      <c r="T1691" s="144"/>
      <c r="U1691" s="144"/>
      <c r="V1691" s="144"/>
      <c r="W1691" s="144"/>
      <c r="X1691" s="144"/>
      <c r="Y1691" s="144"/>
      <c r="Z1691" s="144"/>
      <c r="AA1691" s="144"/>
      <c r="AB1691" s="144"/>
      <c r="AC1691" s="144"/>
      <c r="AD1691" s="144"/>
      <c r="AE1691" s="144"/>
      <c r="AF1691" s="144"/>
      <c r="AG1691" s="144"/>
      <c r="AH1691" s="145"/>
    </row>
    <row r="1692" spans="1:34" ht="15" customHeight="1" x14ac:dyDescent="0.15">
      <c r="A1692" s="143" t="s">
        <v>67</v>
      </c>
      <c r="B1692" s="144"/>
      <c r="C1692" s="144"/>
      <c r="D1692" s="144"/>
      <c r="E1692" s="144"/>
      <c r="F1692" s="144"/>
      <c r="G1692" s="144"/>
      <c r="H1692" s="144"/>
      <c r="I1692" s="144"/>
      <c r="J1692" s="144"/>
      <c r="K1692" s="144"/>
      <c r="L1692" s="144"/>
      <c r="M1692" s="144"/>
      <c r="N1692" s="144"/>
      <c r="O1692" s="144"/>
      <c r="P1692" s="144"/>
      <c r="Q1692" s="144"/>
      <c r="R1692" s="144"/>
      <c r="S1692" s="144"/>
      <c r="T1692" s="144"/>
      <c r="U1692" s="144"/>
      <c r="V1692" s="144"/>
      <c r="W1692" s="144"/>
      <c r="X1692" s="144"/>
      <c r="Y1692" s="144"/>
      <c r="Z1692" s="144"/>
      <c r="AA1692" s="144"/>
      <c r="AB1692" s="144"/>
      <c r="AC1692" s="144"/>
      <c r="AD1692" s="144"/>
      <c r="AE1692" s="144"/>
      <c r="AF1692" s="144"/>
      <c r="AG1692" s="144"/>
      <c r="AH1692" s="145"/>
    </row>
    <row r="1693" spans="1:34" ht="15" customHeight="1" x14ac:dyDescent="0.15">
      <c r="A1693" s="143" t="s">
        <v>257</v>
      </c>
      <c r="B1693" s="144"/>
      <c r="C1693" s="144"/>
      <c r="D1693" s="144"/>
      <c r="E1693" s="144"/>
      <c r="F1693" s="144"/>
      <c r="G1693" s="144"/>
      <c r="H1693" s="144"/>
      <c r="I1693" s="144"/>
      <c r="J1693" s="144"/>
      <c r="K1693" s="144"/>
      <c r="L1693" s="144"/>
      <c r="M1693" s="144"/>
      <c r="N1693" s="144"/>
      <c r="O1693" s="144"/>
      <c r="P1693" s="144"/>
      <c r="Q1693" s="144"/>
      <c r="R1693" s="144"/>
      <c r="S1693" s="144"/>
      <c r="T1693" s="144"/>
      <c r="U1693" s="144"/>
      <c r="V1693" s="144"/>
      <c r="W1693" s="144"/>
      <c r="X1693" s="144"/>
      <c r="Y1693" s="144"/>
      <c r="Z1693" s="144"/>
      <c r="AA1693" s="144"/>
      <c r="AB1693" s="144"/>
      <c r="AC1693" s="144"/>
      <c r="AD1693" s="144"/>
      <c r="AE1693" s="144"/>
      <c r="AF1693" s="144"/>
      <c r="AG1693" s="144"/>
      <c r="AH1693" s="145"/>
    </row>
    <row r="1694" spans="1:34" ht="15" customHeight="1" x14ac:dyDescent="0.15">
      <c r="A1694" s="146"/>
      <c r="B1694" s="144"/>
      <c r="C1694" s="144"/>
      <c r="D1694" s="144"/>
      <c r="E1694" s="144"/>
      <c r="F1694" s="144"/>
      <c r="G1694" s="144"/>
      <c r="H1694" s="144"/>
      <c r="I1694" s="144"/>
      <c r="J1694" s="144"/>
      <c r="K1694" s="144"/>
      <c r="L1694" s="144"/>
      <c r="M1694" s="144"/>
      <c r="N1694" s="144"/>
      <c r="O1694" s="144"/>
      <c r="P1694" s="144"/>
      <c r="Q1694" s="144"/>
      <c r="R1694" s="144"/>
      <c r="S1694" s="144"/>
      <c r="T1694" s="144"/>
      <c r="U1694" s="144"/>
      <c r="V1694" s="144"/>
      <c r="W1694" s="144"/>
      <c r="X1694" s="144"/>
      <c r="Y1694" s="144"/>
      <c r="Z1694" s="144"/>
      <c r="AA1694" s="144"/>
      <c r="AB1694" s="144"/>
      <c r="AC1694" s="144"/>
      <c r="AD1694" s="144"/>
      <c r="AE1694" s="144"/>
      <c r="AF1694" s="144"/>
      <c r="AG1694" s="144"/>
      <c r="AH1694" s="145"/>
    </row>
    <row r="1695" spans="1:34" ht="17.25" x14ac:dyDescent="0.15">
      <c r="A1695" s="147" t="s">
        <v>868</v>
      </c>
      <c r="B1695" s="144"/>
      <c r="C1695" s="144"/>
      <c r="D1695" s="144"/>
      <c r="E1695" s="144"/>
      <c r="F1695" s="144"/>
      <c r="G1695" s="144"/>
      <c r="H1695" s="144"/>
      <c r="I1695" s="144"/>
      <c r="J1695" s="144"/>
      <c r="K1695" s="144"/>
      <c r="L1695" s="144"/>
      <c r="M1695" s="144"/>
      <c r="N1695" s="144"/>
      <c r="O1695" s="144"/>
      <c r="P1695" s="144"/>
      <c r="Q1695" s="144"/>
      <c r="R1695" s="144"/>
      <c r="S1695" s="144"/>
      <c r="T1695" s="144"/>
      <c r="U1695" s="144"/>
      <c r="V1695" s="144"/>
      <c r="W1695" s="144"/>
      <c r="X1695" s="144"/>
      <c r="Y1695" s="144"/>
      <c r="Z1695" s="144"/>
      <c r="AA1695" s="144"/>
      <c r="AB1695" s="144"/>
      <c r="AC1695" s="144"/>
      <c r="AD1695" s="144"/>
      <c r="AE1695" s="144"/>
      <c r="AF1695" s="144"/>
      <c r="AG1695" s="144"/>
      <c r="AH1695" s="145"/>
    </row>
    <row r="1696" spans="1:34" ht="15" customHeight="1" thickBot="1" x14ac:dyDescent="0.2">
      <c r="A1696" s="148"/>
      <c r="B1696" s="149"/>
      <c r="C1696" s="149"/>
      <c r="D1696" s="149"/>
      <c r="E1696" s="149"/>
      <c r="F1696" s="149"/>
      <c r="G1696" s="149"/>
      <c r="H1696" s="149"/>
      <c r="I1696" s="149"/>
      <c r="J1696" s="149"/>
      <c r="K1696" s="149"/>
      <c r="L1696" s="149"/>
      <c r="M1696" s="149"/>
      <c r="N1696" s="149"/>
      <c r="O1696" s="149"/>
      <c r="P1696" s="149"/>
      <c r="Q1696" s="149"/>
      <c r="R1696" s="149"/>
      <c r="S1696" s="149"/>
      <c r="T1696" s="149"/>
      <c r="U1696" s="149"/>
      <c r="V1696" s="149"/>
      <c r="W1696" s="149"/>
      <c r="X1696" s="149"/>
      <c r="Y1696" s="149"/>
      <c r="Z1696" s="149"/>
      <c r="AA1696" s="149"/>
      <c r="AB1696" s="149"/>
      <c r="AC1696" s="149"/>
      <c r="AD1696" s="149"/>
      <c r="AE1696" s="149"/>
      <c r="AF1696" s="149"/>
      <c r="AG1696" s="149"/>
      <c r="AH1696" s="150"/>
    </row>
    <row r="1697" ht="15" customHeight="1" thickTop="1" x14ac:dyDescent="0.15"/>
  </sheetData>
  <mergeCells count="2002">
    <mergeCell ref="B1658:AF1658"/>
    <mergeCell ref="B1659:AF1659"/>
    <mergeCell ref="AG1658:AH1658"/>
    <mergeCell ref="AG1659:AH1659"/>
    <mergeCell ref="AG1163:AH1164"/>
    <mergeCell ref="B1564:AF1564"/>
    <mergeCell ref="B1565:AF1565"/>
    <mergeCell ref="B1566:AF1566"/>
    <mergeCell ref="B1567:AF1567"/>
    <mergeCell ref="B1568:AF1568"/>
    <mergeCell ref="AG1564:AH1564"/>
    <mergeCell ref="AG1565:AH1565"/>
    <mergeCell ref="AG1566:AH1566"/>
    <mergeCell ref="AG1567:AH1567"/>
    <mergeCell ref="AG1568:AH1568"/>
    <mergeCell ref="B1652:AF1652"/>
    <mergeCell ref="B1653:AF1653"/>
    <mergeCell ref="B1654:AF1654"/>
    <mergeCell ref="B1655:AF1655"/>
    <mergeCell ref="AG1652:AH1652"/>
    <mergeCell ref="AG1653:AH1653"/>
    <mergeCell ref="AG1654:AH1654"/>
    <mergeCell ref="AG1655:AH1655"/>
    <mergeCell ref="B1551:AF1551"/>
    <mergeCell ref="B1552:AF1552"/>
    <mergeCell ref="B1553:AF1553"/>
    <mergeCell ref="AG1547:AH1547"/>
    <mergeCell ref="AG1548:AH1548"/>
    <mergeCell ref="AG1549:AH1549"/>
    <mergeCell ref="AG1550:AH1550"/>
    <mergeCell ref="AG1551:AH1551"/>
    <mergeCell ref="AG1552:AH1552"/>
    <mergeCell ref="AG1553:AH1553"/>
    <mergeCell ref="B1556:AF1556"/>
    <mergeCell ref="B1557:AF1557"/>
    <mergeCell ref="B1558:AF1558"/>
    <mergeCell ref="B1559:AF1559"/>
    <mergeCell ref="B1560:AF1560"/>
    <mergeCell ref="B1561:AF1561"/>
    <mergeCell ref="AG1556:AH1556"/>
    <mergeCell ref="AG1557:AH1557"/>
    <mergeCell ref="AG1558:AH1558"/>
    <mergeCell ref="AG1559:AH1559"/>
    <mergeCell ref="AG1560:AH1560"/>
    <mergeCell ref="AG1561:AH1561"/>
    <mergeCell ref="AG1516:AH1518"/>
    <mergeCell ref="B1537:AF1537"/>
    <mergeCell ref="B1538:AF1538"/>
    <mergeCell ref="B1539:AF1539"/>
    <mergeCell ref="B1541:AF1541"/>
    <mergeCell ref="B1540:AF1540"/>
    <mergeCell ref="B1542:AF1542"/>
    <mergeCell ref="B1543:AF1543"/>
    <mergeCell ref="B1544:AF1544"/>
    <mergeCell ref="AG1537:AH1537"/>
    <mergeCell ref="AG1538:AH1538"/>
    <mergeCell ref="AG1539:AH1539"/>
    <mergeCell ref="AG1540:AH1540"/>
    <mergeCell ref="AG1541:AH1541"/>
    <mergeCell ref="AG1542:AH1542"/>
    <mergeCell ref="AG1543:AH1543"/>
    <mergeCell ref="AG1544:AH1544"/>
    <mergeCell ref="B1547:AF1547"/>
    <mergeCell ref="B1548:AF1548"/>
    <mergeCell ref="AG860:AH860"/>
    <mergeCell ref="AG861:AH861"/>
    <mergeCell ref="B860:AF860"/>
    <mergeCell ref="B861:AF861"/>
    <mergeCell ref="B864:AF864"/>
    <mergeCell ref="B865:AF865"/>
    <mergeCell ref="B866:AF866"/>
    <mergeCell ref="B867:AF867"/>
    <mergeCell ref="B868:AF868"/>
    <mergeCell ref="AG864:AH864"/>
    <mergeCell ref="AG865:AH865"/>
    <mergeCell ref="AG866:AH866"/>
    <mergeCell ref="AG867:AH867"/>
    <mergeCell ref="AG868:AH868"/>
    <mergeCell ref="B945:AF947"/>
    <mergeCell ref="B948:AF949"/>
    <mergeCell ref="AG945:AH947"/>
    <mergeCell ref="AG948:AH949"/>
    <mergeCell ref="B1549:AF1549"/>
    <mergeCell ref="B1550:AF1550"/>
    <mergeCell ref="A775:A776"/>
    <mergeCell ref="B775:AF776"/>
    <mergeCell ref="A773:A774"/>
    <mergeCell ref="B773:AF774"/>
    <mergeCell ref="AG764:AH772"/>
    <mergeCell ref="AG773:AH774"/>
    <mergeCell ref="AG775:AH776"/>
    <mergeCell ref="A553:A554"/>
    <mergeCell ref="B553:AF554"/>
    <mergeCell ref="AG553:AH554"/>
    <mergeCell ref="AG555:AH556"/>
    <mergeCell ref="B555:AF556"/>
    <mergeCell ref="A555:A556"/>
    <mergeCell ref="B615:AF616"/>
    <mergeCell ref="AG615:AH616"/>
    <mergeCell ref="AG696:AH697"/>
    <mergeCell ref="A698:A699"/>
    <mergeCell ref="B698:AF699"/>
    <mergeCell ref="AG698:AH699"/>
    <mergeCell ref="A678:A679"/>
    <mergeCell ref="B678:AF679"/>
    <mergeCell ref="AG678:AH679"/>
    <mergeCell ref="B671:AG673"/>
    <mergeCell ref="A676:A677"/>
    <mergeCell ref="B676:AF677"/>
    <mergeCell ref="AG676:AH677"/>
    <mergeCell ref="B735:AF736"/>
    <mergeCell ref="B737:AD738"/>
    <mergeCell ref="A680:A681"/>
    <mergeCell ref="B680:AF681"/>
    <mergeCell ref="AG680:AH681"/>
    <mergeCell ref="A682:A683"/>
    <mergeCell ref="A230:A231"/>
    <mergeCell ref="B230:AF231"/>
    <mergeCell ref="A543:A544"/>
    <mergeCell ref="B543:AF544"/>
    <mergeCell ref="AG543:AH544"/>
    <mergeCell ref="A545:A546"/>
    <mergeCell ref="B545:AF546"/>
    <mergeCell ref="AG545:AH546"/>
    <mergeCell ref="A535:A536"/>
    <mergeCell ref="B535:AF536"/>
    <mergeCell ref="AG535:AH536"/>
    <mergeCell ref="A537:A538"/>
    <mergeCell ref="B537:AF538"/>
    <mergeCell ref="AG537:AH538"/>
    <mergeCell ref="A539:A540"/>
    <mergeCell ref="B539:AF540"/>
    <mergeCell ref="AG539:AH540"/>
    <mergeCell ref="A541:A542"/>
    <mergeCell ref="B541:AF542"/>
    <mergeCell ref="AG541:AH542"/>
    <mergeCell ref="D238:AF239"/>
    <mergeCell ref="AG232:AH233"/>
    <mergeCell ref="AG234:AH235"/>
    <mergeCell ref="AG230:AH231"/>
    <mergeCell ref="AG438:AH439"/>
    <mergeCell ref="A440:A441"/>
    <mergeCell ref="B440:AF441"/>
    <mergeCell ref="AG440:AH441"/>
    <mergeCell ref="A419:A433"/>
    <mergeCell ref="B419:AF433"/>
    <mergeCell ref="AG419:AH433"/>
    <mergeCell ref="A807:A808"/>
    <mergeCell ref="B807:AF808"/>
    <mergeCell ref="AG807:AH808"/>
    <mergeCell ref="A809:A810"/>
    <mergeCell ref="B809:AF810"/>
    <mergeCell ref="AG809:AH810"/>
    <mergeCell ref="A227:A229"/>
    <mergeCell ref="B227:AF229"/>
    <mergeCell ref="AG227:AH229"/>
    <mergeCell ref="A319:AD319"/>
    <mergeCell ref="A332:A337"/>
    <mergeCell ref="B332:AF337"/>
    <mergeCell ref="AG332:AH337"/>
    <mergeCell ref="A324:A325"/>
    <mergeCell ref="B324:AF325"/>
    <mergeCell ref="AG324:AH325"/>
    <mergeCell ref="B248:C249"/>
    <mergeCell ref="D248:AF249"/>
    <mergeCell ref="AG248:AH249"/>
    <mergeCell ref="B250:C251"/>
    <mergeCell ref="D250:AF251"/>
    <mergeCell ref="AG250:AH251"/>
    <mergeCell ref="B240:C241"/>
    <mergeCell ref="D240:AF241"/>
    <mergeCell ref="AG240:AH241"/>
    <mergeCell ref="B244:C245"/>
    <mergeCell ref="B232:C233"/>
    <mergeCell ref="B234:C235"/>
    <mergeCell ref="D232:AF233"/>
    <mergeCell ref="A377:A378"/>
    <mergeCell ref="A408:A410"/>
    <mergeCell ref="B408:AF410"/>
    <mergeCell ref="D244:AF245"/>
    <mergeCell ref="AG244:AH245"/>
    <mergeCell ref="B453:C455"/>
    <mergeCell ref="B456:C458"/>
    <mergeCell ref="D453:AF455"/>
    <mergeCell ref="D456:AF458"/>
    <mergeCell ref="A438:A439"/>
    <mergeCell ref="B438:AF439"/>
    <mergeCell ref="A402:AH402"/>
    <mergeCell ref="A403:A404"/>
    <mergeCell ref="B403:AF404"/>
    <mergeCell ref="AG403:AH404"/>
    <mergeCell ref="B246:C247"/>
    <mergeCell ref="D246:AF247"/>
    <mergeCell ref="AG246:AH247"/>
    <mergeCell ref="A232:A255"/>
    <mergeCell ref="A372:A374"/>
    <mergeCell ref="B372:AF374"/>
    <mergeCell ref="AG372:AH374"/>
    <mergeCell ref="A338:A340"/>
    <mergeCell ref="B338:AF340"/>
    <mergeCell ref="AG338:AH340"/>
    <mergeCell ref="AG236:AH237"/>
    <mergeCell ref="AG238:AH239"/>
    <mergeCell ref="B236:C237"/>
    <mergeCell ref="B238:C239"/>
    <mergeCell ref="D236:AF237"/>
    <mergeCell ref="B242:C243"/>
    <mergeCell ref="D242:AF243"/>
    <mergeCell ref="AG242:AH243"/>
    <mergeCell ref="D234:AF235"/>
    <mergeCell ref="B436:AF437"/>
    <mergeCell ref="AG436:AH437"/>
    <mergeCell ref="B252:C253"/>
    <mergeCell ref="D252:AF253"/>
    <mergeCell ref="AG252:AH253"/>
    <mergeCell ref="B254:C255"/>
    <mergeCell ref="D254:AF255"/>
    <mergeCell ref="AG254:AH255"/>
    <mergeCell ref="A392:A393"/>
    <mergeCell ref="B392:AF393"/>
    <mergeCell ref="AG392:AH393"/>
    <mergeCell ref="A394:A395"/>
    <mergeCell ref="B394:AF395"/>
    <mergeCell ref="AG394:AH395"/>
    <mergeCell ref="A385:A386"/>
    <mergeCell ref="B385:AF386"/>
    <mergeCell ref="AG385:AH386"/>
    <mergeCell ref="A389:A391"/>
    <mergeCell ref="B389:AF391"/>
    <mergeCell ref="AG389:AH391"/>
    <mergeCell ref="AG383:AH384"/>
    <mergeCell ref="A368:A369"/>
    <mergeCell ref="B368:AF369"/>
    <mergeCell ref="AG368:AH369"/>
    <mergeCell ref="A375:A376"/>
    <mergeCell ref="B375:AF376"/>
    <mergeCell ref="AG375:AH376"/>
    <mergeCell ref="A364:A365"/>
    <mergeCell ref="B364:AF365"/>
    <mergeCell ref="AG364:AH365"/>
    <mergeCell ref="A366:A367"/>
    <mergeCell ref="A301:A302"/>
    <mergeCell ref="AG1624:AH1625"/>
    <mergeCell ref="AA1604:AH1604"/>
    <mergeCell ref="A1606:A1607"/>
    <mergeCell ref="B213:AF214"/>
    <mergeCell ref="AG213:AH214"/>
    <mergeCell ref="A223:A224"/>
    <mergeCell ref="B223:AF224"/>
    <mergeCell ref="AG223:AH224"/>
    <mergeCell ref="A1681:AH1682"/>
    <mergeCell ref="A1668:A1669"/>
    <mergeCell ref="B1668:AF1669"/>
    <mergeCell ref="AG1668:AH1669"/>
    <mergeCell ref="A1670:A1671"/>
    <mergeCell ref="B1670:AF1671"/>
    <mergeCell ref="AG1670:AH1671"/>
    <mergeCell ref="A1674:A1675"/>
    <mergeCell ref="B1678:AF1679"/>
    <mergeCell ref="AG1678:AH1679"/>
    <mergeCell ref="A1648:AH1649"/>
    <mergeCell ref="A1662:A1665"/>
    <mergeCell ref="B1662:AF1665"/>
    <mergeCell ref="AG1662:AH1665"/>
    <mergeCell ref="B1606:AF1607"/>
    <mergeCell ref="AG1606:AH1607"/>
    <mergeCell ref="A1609:AH1610"/>
    <mergeCell ref="A1614:A1615"/>
    <mergeCell ref="B1614:AF1615"/>
    <mergeCell ref="AG1614:AH1615"/>
    <mergeCell ref="A847:A848"/>
    <mergeCell ref="B847:AF848"/>
    <mergeCell ref="AG847:AH848"/>
    <mergeCell ref="A1602:A1603"/>
    <mergeCell ref="A1581:A1582"/>
    <mergeCell ref="B1581:AF1582"/>
    <mergeCell ref="AG1581:AH1582"/>
    <mergeCell ref="A1684:AH1685"/>
    <mergeCell ref="A817:A818"/>
    <mergeCell ref="B817:AF818"/>
    <mergeCell ref="AG817:AH818"/>
    <mergeCell ref="A829:A834"/>
    <mergeCell ref="B829:AF834"/>
    <mergeCell ref="A1637:AH1637"/>
    <mergeCell ref="A1639:A1640"/>
    <mergeCell ref="B1639:AF1640"/>
    <mergeCell ref="AG1639:AH1640"/>
    <mergeCell ref="A1642:AH1643"/>
    <mergeCell ref="A1645:A1646"/>
    <mergeCell ref="B1645:AF1646"/>
    <mergeCell ref="AG1645:AH1646"/>
    <mergeCell ref="A1626:AH1626"/>
    <mergeCell ref="A1628:A1629"/>
    <mergeCell ref="B1628:AF1629"/>
    <mergeCell ref="AG1628:AH1629"/>
    <mergeCell ref="A1631:AH1632"/>
    <mergeCell ref="A1635:A1636"/>
    <mergeCell ref="B1635:AF1636"/>
    <mergeCell ref="AG1635:AH1636"/>
    <mergeCell ref="A1616:AH1616"/>
    <mergeCell ref="A1617:A1619"/>
    <mergeCell ref="B1617:AF1619"/>
    <mergeCell ref="AG1617:AH1619"/>
    <mergeCell ref="A1621:AH1622"/>
    <mergeCell ref="A1624:A1625"/>
    <mergeCell ref="B1624:AF1625"/>
    <mergeCell ref="AC1495:AD1496"/>
    <mergeCell ref="Y1495:Z1496"/>
    <mergeCell ref="A1484:A1532"/>
    <mergeCell ref="B1602:AF1603"/>
    <mergeCell ref="AG1602:AH1603"/>
    <mergeCell ref="A1215:A1216"/>
    <mergeCell ref="B1215:AF1216"/>
    <mergeCell ref="AG1215:AH1216"/>
    <mergeCell ref="A1217:A1219"/>
    <mergeCell ref="B811:AF812"/>
    <mergeCell ref="AG811:AH812"/>
    <mergeCell ref="A844:A846"/>
    <mergeCell ref="B844:AF846"/>
    <mergeCell ref="AG844:AH846"/>
    <mergeCell ref="AG829:AH834"/>
    <mergeCell ref="A813:A814"/>
    <mergeCell ref="B813:AF814"/>
    <mergeCell ref="A838:A839"/>
    <mergeCell ref="A819:A820"/>
    <mergeCell ref="A1587:A1588"/>
    <mergeCell ref="B1587:AF1588"/>
    <mergeCell ref="AG1587:AH1588"/>
    <mergeCell ref="A811:A812"/>
    <mergeCell ref="A1583:A1584"/>
    <mergeCell ref="B1583:AF1584"/>
    <mergeCell ref="AG1583:AH1584"/>
    <mergeCell ref="A1585:A1586"/>
    <mergeCell ref="B1585:AF1586"/>
    <mergeCell ref="AG1585:AH1586"/>
    <mergeCell ref="A1579:A1580"/>
    <mergeCell ref="B1579:AF1580"/>
    <mergeCell ref="AG1579:AH1580"/>
    <mergeCell ref="G1476:H1477"/>
    <mergeCell ref="I1476:J1477"/>
    <mergeCell ref="K1476:L1477"/>
    <mergeCell ref="A1571:A1572"/>
    <mergeCell ref="B1571:AF1572"/>
    <mergeCell ref="AG1571:AH1572"/>
    <mergeCell ref="A1575:A1578"/>
    <mergeCell ref="B1575:AF1578"/>
    <mergeCell ref="AG1575:AH1578"/>
    <mergeCell ref="A1367:A1369"/>
    <mergeCell ref="B1367:AF1369"/>
    <mergeCell ref="AG1367:AH1369"/>
    <mergeCell ref="A1370:A1371"/>
    <mergeCell ref="B1370:AF1371"/>
    <mergeCell ref="AG1370:AH1371"/>
    <mergeCell ref="B1411:AF1412"/>
    <mergeCell ref="S1476:T1477"/>
    <mergeCell ref="Q1474:R1475"/>
    <mergeCell ref="S1474:T1475"/>
    <mergeCell ref="U1474:V1475"/>
    <mergeCell ref="W1474:X1475"/>
    <mergeCell ref="Y1474:Z1475"/>
    <mergeCell ref="AA1474:AB1475"/>
    <mergeCell ref="AA1491:AB1492"/>
    <mergeCell ref="AC1491:AD1492"/>
    <mergeCell ref="S1491:T1492"/>
    <mergeCell ref="AA1520:AB1521"/>
    <mergeCell ref="AC1520:AD1521"/>
    <mergeCell ref="AA1493:AB1494"/>
    <mergeCell ref="C1495:F1496"/>
    <mergeCell ref="AG1479:AH1480"/>
    <mergeCell ref="B1481:AH1481"/>
    <mergeCell ref="B1482:AH1482"/>
    <mergeCell ref="B1484:AH1486"/>
    <mergeCell ref="B1362:AF1363"/>
    <mergeCell ref="AG1362:AH1363"/>
    <mergeCell ref="C1524:F1525"/>
    <mergeCell ref="G1524:H1525"/>
    <mergeCell ref="I1524:J1525"/>
    <mergeCell ref="K1524:L1525"/>
    <mergeCell ref="M1524:N1525"/>
    <mergeCell ref="O1522:P1523"/>
    <mergeCell ref="Q1522:R1523"/>
    <mergeCell ref="W1522:X1523"/>
    <mergeCell ref="Y1522:Z1523"/>
    <mergeCell ref="W1520:X1521"/>
    <mergeCell ref="Y1520:Z1521"/>
    <mergeCell ref="AA1522:AB1523"/>
    <mergeCell ref="AC1522:AD1523"/>
    <mergeCell ref="AE1520:AG1521"/>
    <mergeCell ref="B1483:AH1483"/>
    <mergeCell ref="AG1488:AH1489"/>
    <mergeCell ref="C1490:X1490"/>
    <mergeCell ref="U1491:V1492"/>
    <mergeCell ref="M1491:N1492"/>
    <mergeCell ref="U1476:V1477"/>
    <mergeCell ref="W1476:X1477"/>
    <mergeCell ref="Y1476:Z1477"/>
    <mergeCell ref="AA1476:AB1477"/>
    <mergeCell ref="AC1476:AD1477"/>
    <mergeCell ref="AF1476:AG1477"/>
    <mergeCell ref="C1476:F1477"/>
    <mergeCell ref="O1472:P1473"/>
    <mergeCell ref="Q1472:R1473"/>
    <mergeCell ref="A1060:A1061"/>
    <mergeCell ref="A1062:A1063"/>
    <mergeCell ref="A1046:A1050"/>
    <mergeCell ref="AG1527:AH1529"/>
    <mergeCell ref="O1524:P1525"/>
    <mergeCell ref="Q1524:R1525"/>
    <mergeCell ref="S1524:T1525"/>
    <mergeCell ref="U1524:V1525"/>
    <mergeCell ref="W1524:X1525"/>
    <mergeCell ref="D1526:AB1526"/>
    <mergeCell ref="AF1522:AG1523"/>
    <mergeCell ref="O1491:P1492"/>
    <mergeCell ref="Q1491:R1492"/>
    <mergeCell ref="A1360:A1361"/>
    <mergeCell ref="B1360:AF1361"/>
    <mergeCell ref="AG1360:AH1361"/>
    <mergeCell ref="A1364:A1366"/>
    <mergeCell ref="B1364:AF1366"/>
    <mergeCell ref="AG1364:AH1366"/>
    <mergeCell ref="A1362:A1363"/>
    <mergeCell ref="I1495:J1496"/>
    <mergeCell ref="K1495:L1496"/>
    <mergeCell ref="M1495:N1496"/>
    <mergeCell ref="O1495:P1496"/>
    <mergeCell ref="W1495:X1496"/>
    <mergeCell ref="Q1495:R1496"/>
    <mergeCell ref="S1495:T1496"/>
    <mergeCell ref="U1495:V1496"/>
    <mergeCell ref="D1497:AB1497"/>
    <mergeCell ref="C1488:AF1489"/>
    <mergeCell ref="G1491:H1492"/>
    <mergeCell ref="B1460:AH1460"/>
    <mergeCell ref="B1051:AF1052"/>
    <mergeCell ref="AG1051:AH1052"/>
    <mergeCell ref="AG1062:AH1063"/>
    <mergeCell ref="A1092:A1093"/>
    <mergeCell ref="B1092:AF1093"/>
    <mergeCell ref="AG1092:AH1093"/>
    <mergeCell ref="A1094:A1095"/>
    <mergeCell ref="B1094:AF1095"/>
    <mergeCell ref="AG1094:AH1095"/>
    <mergeCell ref="A1087:A1088"/>
    <mergeCell ref="B1087:AF1088"/>
    <mergeCell ref="AG1087:AH1088"/>
    <mergeCell ref="A1089:A1091"/>
    <mergeCell ref="B1089:AF1091"/>
    <mergeCell ref="AG1089:AH1091"/>
    <mergeCell ref="B1290:AF1291"/>
    <mergeCell ref="A1352:A1353"/>
    <mergeCell ref="B1352:AF1353"/>
    <mergeCell ref="AG1352:AH1353"/>
    <mergeCell ref="A1330:A1331"/>
    <mergeCell ref="B1330:AF1331"/>
    <mergeCell ref="AG1330:AH1331"/>
    <mergeCell ref="A1332:A1334"/>
    <mergeCell ref="B1332:AF1334"/>
    <mergeCell ref="AG1332:AH1334"/>
    <mergeCell ref="B1346:AF1348"/>
    <mergeCell ref="AG1346:AH1348"/>
    <mergeCell ref="A1337:A1341"/>
    <mergeCell ref="B1337:AF1341"/>
    <mergeCell ref="AG1337:AH1341"/>
    <mergeCell ref="A1342:A1343"/>
    <mergeCell ref="A1263:A1264"/>
    <mergeCell ref="A916:A917"/>
    <mergeCell ref="B916:AF917"/>
    <mergeCell ref="AG916:AH917"/>
    <mergeCell ref="A927:A928"/>
    <mergeCell ref="B927:AF928"/>
    <mergeCell ref="AG927:AH928"/>
    <mergeCell ref="A929:A930"/>
    <mergeCell ref="B929:AF930"/>
    <mergeCell ref="A933:A936"/>
    <mergeCell ref="B933:AF936"/>
    <mergeCell ref="AG933:AH936"/>
    <mergeCell ref="B902:AF903"/>
    <mergeCell ref="AG929:AH930"/>
    <mergeCell ref="A1053:A1055"/>
    <mergeCell ref="B1053:AF1055"/>
    <mergeCell ref="B1079:AF1081"/>
    <mergeCell ref="AG1079:AH1081"/>
    <mergeCell ref="B1056:AF1057"/>
    <mergeCell ref="AG1056:AH1057"/>
    <mergeCell ref="B1071:AF1072"/>
    <mergeCell ref="A1071:A1072"/>
    <mergeCell ref="A1035:A1036"/>
    <mergeCell ref="B1033:AF1034"/>
    <mergeCell ref="AG1033:AH1034"/>
    <mergeCell ref="AG1053:AH1055"/>
    <mergeCell ref="A1056:A1057"/>
    <mergeCell ref="B1060:AF1061"/>
    <mergeCell ref="B1062:AF1063"/>
    <mergeCell ref="AG1060:AH1061"/>
    <mergeCell ref="B1046:AF1050"/>
    <mergeCell ref="AG1046:AH1050"/>
    <mergeCell ref="A1051:A1052"/>
    <mergeCell ref="S1472:T1473"/>
    <mergeCell ref="B880:AF881"/>
    <mergeCell ref="AG880:AH881"/>
    <mergeCell ref="A884:A886"/>
    <mergeCell ref="B884:AF886"/>
    <mergeCell ref="AG884:AH886"/>
    <mergeCell ref="A875:A876"/>
    <mergeCell ref="B875:AF876"/>
    <mergeCell ref="AG875:AH876"/>
    <mergeCell ref="A877:A879"/>
    <mergeCell ref="B877:AF879"/>
    <mergeCell ref="AG877:AH879"/>
    <mergeCell ref="AG904:AH905"/>
    <mergeCell ref="A920:A926"/>
    <mergeCell ref="B920:AF926"/>
    <mergeCell ref="AG920:AH926"/>
    <mergeCell ref="AG911:AH913"/>
    <mergeCell ref="A887:A888"/>
    <mergeCell ref="B887:AF888"/>
    <mergeCell ref="AG887:AH888"/>
    <mergeCell ref="A891:A893"/>
    <mergeCell ref="B891:AF893"/>
    <mergeCell ref="AG891:AH893"/>
    <mergeCell ref="A904:A905"/>
    <mergeCell ref="B904:AF905"/>
    <mergeCell ref="AG900:AH901"/>
    <mergeCell ref="A902:A903"/>
    <mergeCell ref="AG902:AH903"/>
    <mergeCell ref="B914:AF915"/>
    <mergeCell ref="AG914:AH915"/>
    <mergeCell ref="M1453:N1454"/>
    <mergeCell ref="O1453:P1454"/>
    <mergeCell ref="B1464:AF1465"/>
    <mergeCell ref="M1476:N1477"/>
    <mergeCell ref="O1476:P1477"/>
    <mergeCell ref="A937:A938"/>
    <mergeCell ref="A1100:A1101"/>
    <mergeCell ref="B1100:AF1101"/>
    <mergeCell ref="AG1100:AH1101"/>
    <mergeCell ref="A1085:A1086"/>
    <mergeCell ref="B1085:AF1086"/>
    <mergeCell ref="AG1085:AH1086"/>
    <mergeCell ref="A1079:A1081"/>
    <mergeCell ref="K1451:L1452"/>
    <mergeCell ref="AA1524:AB1525"/>
    <mergeCell ref="AC1524:AD1525"/>
    <mergeCell ref="AF1524:AG1525"/>
    <mergeCell ref="AA1495:AB1496"/>
    <mergeCell ref="C1463:AH1463"/>
    <mergeCell ref="I1474:J1475"/>
    <mergeCell ref="K1474:L1475"/>
    <mergeCell ref="M1474:N1475"/>
    <mergeCell ref="O1474:P1475"/>
    <mergeCell ref="U1472:V1473"/>
    <mergeCell ref="W1472:X1473"/>
    <mergeCell ref="Y1472:Z1473"/>
    <mergeCell ref="AA1472:AB1473"/>
    <mergeCell ref="AC1472:AD1473"/>
    <mergeCell ref="AE1472:AG1473"/>
    <mergeCell ref="I1472:J1473"/>
    <mergeCell ref="K1472:L1473"/>
    <mergeCell ref="M1472:N1473"/>
    <mergeCell ref="B1376:AF1377"/>
    <mergeCell ref="B1382:AF1383"/>
    <mergeCell ref="A856:A857"/>
    <mergeCell ref="B856:AF857"/>
    <mergeCell ref="AG856:AH857"/>
    <mergeCell ref="AC1474:AD1475"/>
    <mergeCell ref="AF1474:AG1475"/>
    <mergeCell ref="Y1524:Z1525"/>
    <mergeCell ref="G1495:H1496"/>
    <mergeCell ref="U1493:V1494"/>
    <mergeCell ref="W1493:X1494"/>
    <mergeCell ref="Y1493:Z1494"/>
    <mergeCell ref="K1508:L1509"/>
    <mergeCell ref="M1508:N1509"/>
    <mergeCell ref="O1508:P1509"/>
    <mergeCell ref="Q1508:R1509"/>
    <mergeCell ref="M1451:N1452"/>
    <mergeCell ref="AE1451:AG1452"/>
    <mergeCell ref="A1466:A1483"/>
    <mergeCell ref="B1466:AH1468"/>
    <mergeCell ref="B1469:AF1470"/>
    <mergeCell ref="AG1469:AH1470"/>
    <mergeCell ref="C1471:AB1471"/>
    <mergeCell ref="C1472:F1473"/>
    <mergeCell ref="G1472:H1473"/>
    <mergeCell ref="D1455:AB1455"/>
    <mergeCell ref="AG1456:AH1457"/>
    <mergeCell ref="Q1453:R1454"/>
    <mergeCell ref="S1453:T1454"/>
    <mergeCell ref="U1453:V1454"/>
    <mergeCell ref="C1453:F1454"/>
    <mergeCell ref="G1453:H1454"/>
    <mergeCell ref="I1453:J1454"/>
    <mergeCell ref="K1453:L1454"/>
    <mergeCell ref="B853:AF855"/>
    <mergeCell ref="AG1323:AH1327"/>
    <mergeCell ref="A1328:A1329"/>
    <mergeCell ref="AG1464:AH1465"/>
    <mergeCell ref="A1464:A1465"/>
    <mergeCell ref="Q1476:R1477"/>
    <mergeCell ref="C1474:F1475"/>
    <mergeCell ref="G1474:H1475"/>
    <mergeCell ref="D1478:AB1478"/>
    <mergeCell ref="B1479:AF1480"/>
    <mergeCell ref="A1445:A1463"/>
    <mergeCell ref="B1458:AH1458"/>
    <mergeCell ref="B1459:AH1459"/>
    <mergeCell ref="I1449:J1450"/>
    <mergeCell ref="AG1073:AH1074"/>
    <mergeCell ref="A1098:A1099"/>
    <mergeCell ref="A780:A781"/>
    <mergeCell ref="B780:AF781"/>
    <mergeCell ref="AG780:AH781"/>
    <mergeCell ref="A782:A786"/>
    <mergeCell ref="B782:AF786"/>
    <mergeCell ref="AG782:AH786"/>
    <mergeCell ref="A1356:A1357"/>
    <mergeCell ref="B1356:AF1357"/>
    <mergeCell ref="AG1356:AH1357"/>
    <mergeCell ref="A1358:A1359"/>
    <mergeCell ref="B1358:AF1359"/>
    <mergeCell ref="AG1358:AH1359"/>
    <mergeCell ref="A1344:A1345"/>
    <mergeCell ref="B1344:AF1345"/>
    <mergeCell ref="AG1344:AH1345"/>
    <mergeCell ref="A1346:A1348"/>
    <mergeCell ref="A1066:A1068"/>
    <mergeCell ref="B1066:AF1068"/>
    <mergeCell ref="AG1066:AH1068"/>
    <mergeCell ref="B1278:AF1279"/>
    <mergeCell ref="AG1278:AH1279"/>
    <mergeCell ref="A1280:A1281"/>
    <mergeCell ref="B1280:AF1281"/>
    <mergeCell ref="AG1280:AH1281"/>
    <mergeCell ref="A1296:A1298"/>
    <mergeCell ref="B1296:AF1298"/>
    <mergeCell ref="AG1296:AH1298"/>
    <mergeCell ref="A1075:A1076"/>
    <mergeCell ref="B1075:AF1076"/>
    <mergeCell ref="AG1075:AH1076"/>
    <mergeCell ref="A1102:A1103"/>
    <mergeCell ref="B1102:AF1103"/>
    <mergeCell ref="B1263:AF1264"/>
    <mergeCell ref="AG1102:AH1103"/>
    <mergeCell ref="A1096:A1097"/>
    <mergeCell ref="B1244:AF1245"/>
    <mergeCell ref="A1244:A1245"/>
    <mergeCell ref="AG1244:AH1245"/>
    <mergeCell ref="B1073:AF1074"/>
    <mergeCell ref="A1288:A1289"/>
    <mergeCell ref="B1288:AF1289"/>
    <mergeCell ref="A1037:A1038"/>
    <mergeCell ref="B1037:AF1038"/>
    <mergeCell ref="AG1037:AH1038"/>
    <mergeCell ref="A1039:A1040"/>
    <mergeCell ref="B1039:AF1040"/>
    <mergeCell ref="B1384:AF1385"/>
    <mergeCell ref="A1374:A1375"/>
    <mergeCell ref="A1376:A1377"/>
    <mergeCell ref="A1380:A1381"/>
    <mergeCell ref="A1382:A1383"/>
    <mergeCell ref="A1384:A1385"/>
    <mergeCell ref="A1378:A1379"/>
    <mergeCell ref="A1250:A1251"/>
    <mergeCell ref="B1250:AF1251"/>
    <mergeCell ref="AG1250:AH1251"/>
    <mergeCell ref="A1252:A1253"/>
    <mergeCell ref="B1252:AF1253"/>
    <mergeCell ref="AG1252:AH1253"/>
    <mergeCell ref="A1246:A1247"/>
    <mergeCell ref="B1246:AF1247"/>
    <mergeCell ref="AG1246:AH1247"/>
    <mergeCell ref="B1276:AF1277"/>
    <mergeCell ref="AG1276:AH1277"/>
    <mergeCell ref="B1312:AF1313"/>
    <mergeCell ref="AG1312:AH1313"/>
    <mergeCell ref="AG1263:AH1264"/>
    <mergeCell ref="A1265:A1270"/>
    <mergeCell ref="AG1284:AH1285"/>
    <mergeCell ref="A1278:A1279"/>
    <mergeCell ref="B1374:AF1375"/>
    <mergeCell ref="A1282:A1283"/>
    <mergeCell ref="B1282:AF1283"/>
    <mergeCell ref="B1388:AF1389"/>
    <mergeCell ref="AG1374:AH1375"/>
    <mergeCell ref="AG1376:AH1377"/>
    <mergeCell ref="AG1380:AH1381"/>
    <mergeCell ref="AG1382:AH1383"/>
    <mergeCell ref="AG1384:AH1385"/>
    <mergeCell ref="AG1388:AH1389"/>
    <mergeCell ref="AG1259:AH1260"/>
    <mergeCell ref="A1261:A1262"/>
    <mergeCell ref="B1261:AF1262"/>
    <mergeCell ref="AG1261:AH1262"/>
    <mergeCell ref="A1256:A1258"/>
    <mergeCell ref="B1256:AF1258"/>
    <mergeCell ref="AG1256:AH1258"/>
    <mergeCell ref="A1323:A1327"/>
    <mergeCell ref="B1323:AF1327"/>
    <mergeCell ref="B1238:AF1240"/>
    <mergeCell ref="AG1238:AH1240"/>
    <mergeCell ref="A1241:A1243"/>
    <mergeCell ref="B1241:AF1243"/>
    <mergeCell ref="AG1282:AH1283"/>
    <mergeCell ref="A1284:A1285"/>
    <mergeCell ref="B1284:AF1285"/>
    <mergeCell ref="B1328:AF1329"/>
    <mergeCell ref="AG1328:AH1329"/>
    <mergeCell ref="B1380:AF1381"/>
    <mergeCell ref="A1349:A1351"/>
    <mergeCell ref="B1349:AF1351"/>
    <mergeCell ref="AG1349:AH1351"/>
    <mergeCell ref="B1342:AF1343"/>
    <mergeCell ref="A1319:A1320"/>
    <mergeCell ref="B1319:AF1320"/>
    <mergeCell ref="AG1319:AH1320"/>
    <mergeCell ref="A1321:A1322"/>
    <mergeCell ref="B1321:AF1322"/>
    <mergeCell ref="AG1321:AH1322"/>
    <mergeCell ref="A1316:A1318"/>
    <mergeCell ref="B1316:AF1318"/>
    <mergeCell ref="AG1290:AH1291"/>
    <mergeCell ref="A1294:A1295"/>
    <mergeCell ref="B1294:AF1295"/>
    <mergeCell ref="AG1294:AH1295"/>
    <mergeCell ref="A1286:A1287"/>
    <mergeCell ref="B1286:AF1287"/>
    <mergeCell ref="AG1286:AH1287"/>
    <mergeCell ref="A1303:A1304"/>
    <mergeCell ref="A1305:A1307"/>
    <mergeCell ref="A1308:A1309"/>
    <mergeCell ref="A1310:A1311"/>
    <mergeCell ref="B1310:AF1311"/>
    <mergeCell ref="AG1310:AH1311"/>
    <mergeCell ref="A1312:A1313"/>
    <mergeCell ref="A1211:A1212"/>
    <mergeCell ref="B1211:AF1212"/>
    <mergeCell ref="AG1211:AH1212"/>
    <mergeCell ref="A1222:A1223"/>
    <mergeCell ref="B1222:AF1223"/>
    <mergeCell ref="AG1222:AH1223"/>
    <mergeCell ref="B1217:AF1219"/>
    <mergeCell ref="AG1217:AH1219"/>
    <mergeCell ref="A1207:A1208"/>
    <mergeCell ref="B1207:AF1208"/>
    <mergeCell ref="AG1207:AH1208"/>
    <mergeCell ref="B1010:AF1011"/>
    <mergeCell ref="AG1010:AH1011"/>
    <mergeCell ref="A1041:A1042"/>
    <mergeCell ref="B1041:AF1042"/>
    <mergeCell ref="AG1041:AH1042"/>
    <mergeCell ref="A1043:A1045"/>
    <mergeCell ref="A1024:A1025"/>
    <mergeCell ref="B1024:AF1025"/>
    <mergeCell ref="A1018:A1019"/>
    <mergeCell ref="B1018:AF1019"/>
    <mergeCell ref="AG1018:AH1019"/>
    <mergeCell ref="A1082:A1084"/>
    <mergeCell ref="B1082:AF1084"/>
    <mergeCell ref="AG1082:AH1084"/>
    <mergeCell ref="B1098:AF1099"/>
    <mergeCell ref="AG1098:AH1099"/>
    <mergeCell ref="B1209:AF1210"/>
    <mergeCell ref="A1026:A1028"/>
    <mergeCell ref="B1026:AF1028"/>
    <mergeCell ref="AG1026:AH1028"/>
    <mergeCell ref="A1020:A1021"/>
    <mergeCell ref="A1290:A1291"/>
    <mergeCell ref="A1273:A1275"/>
    <mergeCell ref="B1273:AF1275"/>
    <mergeCell ref="AG1273:AH1275"/>
    <mergeCell ref="A1276:A1277"/>
    <mergeCell ref="B1259:AF1260"/>
    <mergeCell ref="A1228:A1229"/>
    <mergeCell ref="B1228:AF1229"/>
    <mergeCell ref="AG1228:AH1229"/>
    <mergeCell ref="A1232:A1233"/>
    <mergeCell ref="B1232:AF1233"/>
    <mergeCell ref="AG1232:AH1233"/>
    <mergeCell ref="A1224:A1225"/>
    <mergeCell ref="B1224:AF1225"/>
    <mergeCell ref="AG1224:AH1225"/>
    <mergeCell ref="A1226:A1227"/>
    <mergeCell ref="B1226:AF1227"/>
    <mergeCell ref="AG1226:AH1227"/>
    <mergeCell ref="AG1288:AH1289"/>
    <mergeCell ref="A1234:A1235"/>
    <mergeCell ref="B1234:AF1235"/>
    <mergeCell ref="AG1234:AH1235"/>
    <mergeCell ref="A1236:A1237"/>
    <mergeCell ref="B1236:AF1237"/>
    <mergeCell ref="AG1236:AH1237"/>
    <mergeCell ref="A1248:A1249"/>
    <mergeCell ref="B1265:AF1270"/>
    <mergeCell ref="AG1265:AH1270"/>
    <mergeCell ref="A1259:A1260"/>
    <mergeCell ref="AG1241:AH1243"/>
    <mergeCell ref="AG803:AH804"/>
    <mergeCell ref="A964:A965"/>
    <mergeCell ref="B964:AF965"/>
    <mergeCell ref="AG964:AH965"/>
    <mergeCell ref="A1069:A1070"/>
    <mergeCell ref="B1069:AF1070"/>
    <mergeCell ref="AG1069:AH1070"/>
    <mergeCell ref="AG1071:AH1072"/>
    <mergeCell ref="A960:A961"/>
    <mergeCell ref="B960:AF961"/>
    <mergeCell ref="AG960:AH961"/>
    <mergeCell ref="A1155:A1156"/>
    <mergeCell ref="B1155:AF1156"/>
    <mergeCell ref="AG1155:AH1156"/>
    <mergeCell ref="A1157:A1158"/>
    <mergeCell ref="B1157:AF1158"/>
    <mergeCell ref="AG1008:AH1009"/>
    <mergeCell ref="A1010:A1011"/>
    <mergeCell ref="AG1157:AH1158"/>
    <mergeCell ref="A1151:A1152"/>
    <mergeCell ref="B1151:AF1152"/>
    <mergeCell ref="B1020:AF1021"/>
    <mergeCell ref="A1012:A1013"/>
    <mergeCell ref="AG1012:AH1013"/>
    <mergeCell ref="AG1020:AH1021"/>
    <mergeCell ref="A1014:A1015"/>
    <mergeCell ref="A990:A991"/>
    <mergeCell ref="B990:AF991"/>
    <mergeCell ref="AG990:AH991"/>
    <mergeCell ref="A994:A995"/>
    <mergeCell ref="B994:AF995"/>
    <mergeCell ref="AG994:AH995"/>
    <mergeCell ref="A1129:A1130"/>
    <mergeCell ref="B1129:AF1130"/>
    <mergeCell ref="AG1129:AH1130"/>
    <mergeCell ref="A1120:A1121"/>
    <mergeCell ref="B1120:AF1121"/>
    <mergeCell ref="AG1120:AH1121"/>
    <mergeCell ref="A1122:A1125"/>
    <mergeCell ref="B1122:AF1125"/>
    <mergeCell ref="A1029:A1030"/>
    <mergeCell ref="B1029:AF1030"/>
    <mergeCell ref="AG1029:AH1030"/>
    <mergeCell ref="B1008:AF1009"/>
    <mergeCell ref="B1043:AF1045"/>
    <mergeCell ref="AG1043:AH1045"/>
    <mergeCell ref="AG1179:AH1180"/>
    <mergeCell ref="A1173:A1174"/>
    <mergeCell ref="B1173:AF1174"/>
    <mergeCell ref="AG1173:AH1174"/>
    <mergeCell ref="A1175:A1176"/>
    <mergeCell ref="B1175:AF1176"/>
    <mergeCell ref="AG1175:AH1176"/>
    <mergeCell ref="A1139:A1140"/>
    <mergeCell ref="B1139:AF1140"/>
    <mergeCell ref="AG1139:AH1140"/>
    <mergeCell ref="A1161:A1162"/>
    <mergeCell ref="B1161:AF1162"/>
    <mergeCell ref="AG1161:AH1162"/>
    <mergeCell ref="AG1171:AH1172"/>
    <mergeCell ref="A1163:A1164"/>
    <mergeCell ref="B1163:AF1164"/>
    <mergeCell ref="B1096:AF1097"/>
    <mergeCell ref="AG1096:AH1097"/>
    <mergeCell ref="A1116:A1117"/>
    <mergeCell ref="B1116:AF1117"/>
    <mergeCell ref="AG1116:AH1117"/>
    <mergeCell ref="A1118:A1119"/>
    <mergeCell ref="B1118:AF1119"/>
    <mergeCell ref="AG1118:AH1119"/>
    <mergeCell ref="A976:A978"/>
    <mergeCell ref="B976:AF978"/>
    <mergeCell ref="AG976:AH978"/>
    <mergeCell ref="A1016:A1017"/>
    <mergeCell ref="B1016:AF1017"/>
    <mergeCell ref="AG1016:AH1017"/>
    <mergeCell ref="A996:A997"/>
    <mergeCell ref="B996:AF997"/>
    <mergeCell ref="AG996:AH997"/>
    <mergeCell ref="A998:A1000"/>
    <mergeCell ref="B998:AF1000"/>
    <mergeCell ref="AG998:AH1000"/>
    <mergeCell ref="AG1039:AH1040"/>
    <mergeCell ref="B1035:AF1036"/>
    <mergeCell ref="AG1035:AH1036"/>
    <mergeCell ref="A1033:A1034"/>
    <mergeCell ref="AG1024:AH1025"/>
    <mergeCell ref="A1001:A1005"/>
    <mergeCell ref="B1001:AF1005"/>
    <mergeCell ref="AG1001:AH1005"/>
    <mergeCell ref="A1006:A1007"/>
    <mergeCell ref="B1006:AF1007"/>
    <mergeCell ref="AG1006:AH1007"/>
    <mergeCell ref="B1014:AF1015"/>
    <mergeCell ref="AG1014:AH1015"/>
    <mergeCell ref="A1073:A1074"/>
    <mergeCell ref="A985:A986"/>
    <mergeCell ref="B985:AF986"/>
    <mergeCell ref="A1008:A1009"/>
    <mergeCell ref="AG823:AH824"/>
    <mergeCell ref="A896:A899"/>
    <mergeCell ref="B896:AF899"/>
    <mergeCell ref="AG896:AH899"/>
    <mergeCell ref="A889:A890"/>
    <mergeCell ref="B889:AF890"/>
    <mergeCell ref="AG889:AH890"/>
    <mergeCell ref="A958:A959"/>
    <mergeCell ref="B958:AF959"/>
    <mergeCell ref="AG958:AH959"/>
    <mergeCell ref="A973:A975"/>
    <mergeCell ref="B973:AF975"/>
    <mergeCell ref="AG973:AH975"/>
    <mergeCell ref="A969:A970"/>
    <mergeCell ref="A966:A968"/>
    <mergeCell ref="B966:AF968"/>
    <mergeCell ref="AG966:AH968"/>
    <mergeCell ref="B969:AF970"/>
    <mergeCell ref="A900:A901"/>
    <mergeCell ref="A952:A953"/>
    <mergeCell ref="A956:A957"/>
    <mergeCell ref="B956:AF957"/>
    <mergeCell ref="AG956:AH957"/>
    <mergeCell ref="A871:A874"/>
    <mergeCell ref="B871:AF874"/>
    <mergeCell ref="AG871:AH874"/>
    <mergeCell ref="A851:A852"/>
    <mergeCell ref="A880:A881"/>
    <mergeCell ref="B900:AF901"/>
    <mergeCell ref="A853:A855"/>
    <mergeCell ref="B979:AF980"/>
    <mergeCell ref="AG979:AH980"/>
    <mergeCell ref="A981:A984"/>
    <mergeCell ref="B981:AF984"/>
    <mergeCell ref="AG981:AH984"/>
    <mergeCell ref="A789:D790"/>
    <mergeCell ref="E789:AF790"/>
    <mergeCell ref="AG789:AH790"/>
    <mergeCell ref="A700:A701"/>
    <mergeCell ref="B700:AF701"/>
    <mergeCell ref="AG700:AH701"/>
    <mergeCell ref="A702:A703"/>
    <mergeCell ref="A777:AH777"/>
    <mergeCell ref="AG954:AH955"/>
    <mergeCell ref="AG969:AH970"/>
    <mergeCell ref="A971:A972"/>
    <mergeCell ref="B971:AF972"/>
    <mergeCell ref="AG971:AH972"/>
    <mergeCell ref="B851:AF852"/>
    <mergeCell ref="AG851:AH852"/>
    <mergeCell ref="B803:AF804"/>
    <mergeCell ref="B746:AF747"/>
    <mergeCell ref="AG746:AH747"/>
    <mergeCell ref="A764:A772"/>
    <mergeCell ref="E787:AF788"/>
    <mergeCell ref="E793:AF794"/>
    <mergeCell ref="AG793:AH794"/>
    <mergeCell ref="B770:AD772"/>
    <mergeCell ref="A791:D792"/>
    <mergeCell ref="E791:AF792"/>
    <mergeCell ref="AG791:AH792"/>
    <mergeCell ref="B823:AF824"/>
    <mergeCell ref="B682:AF683"/>
    <mergeCell ref="AG682:AH683"/>
    <mergeCell ref="B908:AF910"/>
    <mergeCell ref="AG908:AH910"/>
    <mergeCell ref="A911:A913"/>
    <mergeCell ref="B911:AF913"/>
    <mergeCell ref="AG937:AH938"/>
    <mergeCell ref="A941:A942"/>
    <mergeCell ref="B941:AF942"/>
    <mergeCell ref="A731:A732"/>
    <mergeCell ref="B731:AF732"/>
    <mergeCell ref="AG731:AH732"/>
    <mergeCell ref="B754:AF755"/>
    <mergeCell ref="AG754:AH755"/>
    <mergeCell ref="AE770:AF772"/>
    <mergeCell ref="A752:A753"/>
    <mergeCell ref="B752:AF753"/>
    <mergeCell ref="B717:AD718"/>
    <mergeCell ref="AE717:AF718"/>
    <mergeCell ref="A708:A718"/>
    <mergeCell ref="A721:A722"/>
    <mergeCell ref="A760:A761"/>
    <mergeCell ref="B760:AF761"/>
    <mergeCell ref="B744:AD745"/>
    <mergeCell ref="A735:A745"/>
    <mergeCell ref="AE744:AF745"/>
    <mergeCell ref="AG735:AH745"/>
    <mergeCell ref="B721:AF722"/>
    <mergeCell ref="A720:AH720"/>
    <mergeCell ref="AG721:AH722"/>
    <mergeCell ref="AE768:AF769"/>
    <mergeCell ref="A746:A747"/>
    <mergeCell ref="C668:AD669"/>
    <mergeCell ref="B475:C476"/>
    <mergeCell ref="D475:AF476"/>
    <mergeCell ref="AG475:AH476"/>
    <mergeCell ref="B477:C478"/>
    <mergeCell ref="D477:AF478"/>
    <mergeCell ref="AG477:AH478"/>
    <mergeCell ref="B481:C482"/>
    <mergeCell ref="D481:AF482"/>
    <mergeCell ref="AG481:AH482"/>
    <mergeCell ref="B479:C480"/>
    <mergeCell ref="D479:AF480"/>
    <mergeCell ref="AG479:AH480"/>
    <mergeCell ref="A659:A660"/>
    <mergeCell ref="B659:AF660"/>
    <mergeCell ref="AG659:AH660"/>
    <mergeCell ref="A663:A664"/>
    <mergeCell ref="B663:AF664"/>
    <mergeCell ref="AG663:AH664"/>
    <mergeCell ref="C654:AF654"/>
    <mergeCell ref="AG654:AH658"/>
    <mergeCell ref="C655:AF655"/>
    <mergeCell ref="C656:AF656"/>
    <mergeCell ref="C657:AF657"/>
    <mergeCell ref="C658:AF658"/>
    <mergeCell ref="C648:AF648"/>
    <mergeCell ref="AG648:AH653"/>
    <mergeCell ref="C649:AF649"/>
    <mergeCell ref="C650:AF650"/>
    <mergeCell ref="C651:AF651"/>
    <mergeCell ref="C652:AF652"/>
    <mergeCell ref="C653:AF653"/>
    <mergeCell ref="B640:AF641"/>
    <mergeCell ref="AG640:AH641"/>
    <mergeCell ref="A642:A658"/>
    <mergeCell ref="B642:AF643"/>
    <mergeCell ref="AG642:AH643"/>
    <mergeCell ref="C644:AF645"/>
    <mergeCell ref="AG644:AH647"/>
    <mergeCell ref="C646:AF646"/>
    <mergeCell ref="C647:AF647"/>
    <mergeCell ref="A634:A635"/>
    <mergeCell ref="B634:AF635"/>
    <mergeCell ref="AG634:AH635"/>
    <mergeCell ref="A638:A639"/>
    <mergeCell ref="B638:AF639"/>
    <mergeCell ref="AG638:AH639"/>
    <mergeCell ref="A605:A606"/>
    <mergeCell ref="B605:AF606"/>
    <mergeCell ref="AG605:AH606"/>
    <mergeCell ref="A607:A608"/>
    <mergeCell ref="B607:AF608"/>
    <mergeCell ref="AG607:AH608"/>
    <mergeCell ref="A610:AC610"/>
    <mergeCell ref="A617:A626"/>
    <mergeCell ref="B617:AF626"/>
    <mergeCell ref="AG617:AH626"/>
    <mergeCell ref="A627:A629"/>
    <mergeCell ref="B627:AF629"/>
    <mergeCell ref="AG627:AH629"/>
    <mergeCell ref="A611:A614"/>
    <mergeCell ref="B611:AF614"/>
    <mergeCell ref="AG611:AH614"/>
    <mergeCell ref="A615:A616"/>
    <mergeCell ref="A495:A496"/>
    <mergeCell ref="B495:AF496"/>
    <mergeCell ref="AG495:AH496"/>
    <mergeCell ref="A499:A501"/>
    <mergeCell ref="B499:AF501"/>
    <mergeCell ref="AG499:AH501"/>
    <mergeCell ref="A491:A492"/>
    <mergeCell ref="A599:A600"/>
    <mergeCell ref="B599:AF600"/>
    <mergeCell ref="AG599:AH600"/>
    <mergeCell ref="A603:A604"/>
    <mergeCell ref="B603:AF604"/>
    <mergeCell ref="AG603:AH604"/>
    <mergeCell ref="A601:A602"/>
    <mergeCell ref="B601:AF602"/>
    <mergeCell ref="AG601:AH602"/>
    <mergeCell ref="A592:A594"/>
    <mergeCell ref="B592:AF594"/>
    <mergeCell ref="AG592:AH594"/>
    <mergeCell ref="A595:A598"/>
    <mergeCell ref="B595:AF598"/>
    <mergeCell ref="AG595:AH598"/>
    <mergeCell ref="A585:A591"/>
    <mergeCell ref="B585:AF591"/>
    <mergeCell ref="AG585:AH591"/>
    <mergeCell ref="A515:A517"/>
    <mergeCell ref="B515:AF517"/>
    <mergeCell ref="AG515:AH517"/>
    <mergeCell ref="B521:AF522"/>
    <mergeCell ref="A521:A522"/>
    <mergeCell ref="AG521:AH522"/>
    <mergeCell ref="A518:A520"/>
    <mergeCell ref="B518:AF520"/>
    <mergeCell ref="AG518:AH520"/>
    <mergeCell ref="A507:A508"/>
    <mergeCell ref="B507:AF508"/>
    <mergeCell ref="AG507:AH508"/>
    <mergeCell ref="A509:A514"/>
    <mergeCell ref="B509:AF514"/>
    <mergeCell ref="AG509:AH514"/>
    <mergeCell ref="A502:A506"/>
    <mergeCell ref="B502:AF506"/>
    <mergeCell ref="AG502:AH506"/>
    <mergeCell ref="A442:A443"/>
    <mergeCell ref="A444:A445"/>
    <mergeCell ref="AG408:AH410"/>
    <mergeCell ref="A411:A412"/>
    <mergeCell ref="B411:AF412"/>
    <mergeCell ref="AG411:AH412"/>
    <mergeCell ref="B491:AF492"/>
    <mergeCell ref="AG491:AH492"/>
    <mergeCell ref="A493:A494"/>
    <mergeCell ref="B493:AF494"/>
    <mergeCell ref="AG493:AH494"/>
    <mergeCell ref="C487:H487"/>
    <mergeCell ref="W487:X487"/>
    <mergeCell ref="Y487:Z487"/>
    <mergeCell ref="AA487:AB487"/>
    <mergeCell ref="W488:X488"/>
    <mergeCell ref="Y488:Z488"/>
    <mergeCell ref="AA488:AB488"/>
    <mergeCell ref="A485:A488"/>
    <mergeCell ref="B485:AF485"/>
    <mergeCell ref="AG485:AH488"/>
    <mergeCell ref="C486:H486"/>
    <mergeCell ref="W486:X486"/>
    <mergeCell ref="Y486:Z486"/>
    <mergeCell ref="A475:A482"/>
    <mergeCell ref="A483:A484"/>
    <mergeCell ref="AA486:AB486"/>
    <mergeCell ref="A489:A490"/>
    <mergeCell ref="B489:AF490"/>
    <mergeCell ref="AG489:AH490"/>
    <mergeCell ref="C488:J488"/>
    <mergeCell ref="A436:A437"/>
    <mergeCell ref="B366:AF367"/>
    <mergeCell ref="AG366:AH367"/>
    <mergeCell ref="B483:AF484"/>
    <mergeCell ref="AG483:AH484"/>
    <mergeCell ref="A459:A461"/>
    <mergeCell ref="B459:AF461"/>
    <mergeCell ref="AG459:AH461"/>
    <mergeCell ref="AG453:AH455"/>
    <mergeCell ref="AG456:AH458"/>
    <mergeCell ref="A453:A458"/>
    <mergeCell ref="A405:A407"/>
    <mergeCell ref="B405:AF407"/>
    <mergeCell ref="AG405:AH407"/>
    <mergeCell ref="A396:A397"/>
    <mergeCell ref="B396:AF397"/>
    <mergeCell ref="AG396:AH397"/>
    <mergeCell ref="A398:A399"/>
    <mergeCell ref="B398:AF399"/>
    <mergeCell ref="AG398:AH399"/>
    <mergeCell ref="B465:AF466"/>
    <mergeCell ref="A469:A470"/>
    <mergeCell ref="B469:AF470"/>
    <mergeCell ref="AG469:AH470"/>
    <mergeCell ref="A473:A474"/>
    <mergeCell ref="B473:AF474"/>
    <mergeCell ref="AG473:AH474"/>
    <mergeCell ref="A413:A414"/>
    <mergeCell ref="B413:AF414"/>
    <mergeCell ref="AG413:AH414"/>
    <mergeCell ref="A417:A418"/>
    <mergeCell ref="B417:AF418"/>
    <mergeCell ref="AG417:AH418"/>
    <mergeCell ref="A310:A312"/>
    <mergeCell ref="B310:AF312"/>
    <mergeCell ref="AG310:AH312"/>
    <mergeCell ref="A315:A317"/>
    <mergeCell ref="B315:AF317"/>
    <mergeCell ref="AG315:AH317"/>
    <mergeCell ref="AG448:AH452"/>
    <mergeCell ref="AG462:AH464"/>
    <mergeCell ref="AG465:AH466"/>
    <mergeCell ref="B442:AF443"/>
    <mergeCell ref="B444:AF445"/>
    <mergeCell ref="AG442:AH443"/>
    <mergeCell ref="AG444:AH445"/>
    <mergeCell ref="A447:AE447"/>
    <mergeCell ref="A448:A452"/>
    <mergeCell ref="A462:A464"/>
    <mergeCell ref="A465:A466"/>
    <mergeCell ref="A329:AE329"/>
    <mergeCell ref="B448:AF452"/>
    <mergeCell ref="B462:AF464"/>
    <mergeCell ref="B301:AF302"/>
    <mergeCell ref="AG301:AH302"/>
    <mergeCell ref="A305:A309"/>
    <mergeCell ref="B305:AF309"/>
    <mergeCell ref="AG305:AH309"/>
    <mergeCell ref="A360:A361"/>
    <mergeCell ref="B360:AF361"/>
    <mergeCell ref="AG360:AH361"/>
    <mergeCell ref="A362:A363"/>
    <mergeCell ref="B362:AF363"/>
    <mergeCell ref="AG362:AH363"/>
    <mergeCell ref="A354:A355"/>
    <mergeCell ref="B354:AF355"/>
    <mergeCell ref="AG354:AH355"/>
    <mergeCell ref="A356:A357"/>
    <mergeCell ref="B356:AF357"/>
    <mergeCell ref="AG356:AH357"/>
    <mergeCell ref="A348:A349"/>
    <mergeCell ref="B348:AF349"/>
    <mergeCell ref="AG348:AH349"/>
    <mergeCell ref="A350:A353"/>
    <mergeCell ref="B350:AF353"/>
    <mergeCell ref="AG350:AH353"/>
    <mergeCell ref="B320:AF323"/>
    <mergeCell ref="AG320:AH323"/>
    <mergeCell ref="A320:A323"/>
    <mergeCell ref="B330:AF331"/>
    <mergeCell ref="AG330:AH331"/>
    <mergeCell ref="A330:A331"/>
    <mergeCell ref="A326:A327"/>
    <mergeCell ref="B326:AF327"/>
    <mergeCell ref="AG326:AH327"/>
    <mergeCell ref="A297:A298"/>
    <mergeCell ref="B297:AF298"/>
    <mergeCell ref="AG297:AH298"/>
    <mergeCell ref="A299:A300"/>
    <mergeCell ref="B299:AF300"/>
    <mergeCell ref="AG299:AH300"/>
    <mergeCell ref="A292:A294"/>
    <mergeCell ref="B292:AF294"/>
    <mergeCell ref="AG292:AH294"/>
    <mergeCell ref="A295:A296"/>
    <mergeCell ref="B295:AF296"/>
    <mergeCell ref="AG295:AH296"/>
    <mergeCell ref="A284:A285"/>
    <mergeCell ref="B284:AF285"/>
    <mergeCell ref="AG284:AH285"/>
    <mergeCell ref="A288:A291"/>
    <mergeCell ref="B288:AF291"/>
    <mergeCell ref="AG288:AH291"/>
    <mergeCell ref="A280:A281"/>
    <mergeCell ref="B280:AF281"/>
    <mergeCell ref="AG280:AH281"/>
    <mergeCell ref="A282:A283"/>
    <mergeCell ref="B282:AF283"/>
    <mergeCell ref="AG282:AH283"/>
    <mergeCell ref="A275:A276"/>
    <mergeCell ref="B275:AF276"/>
    <mergeCell ref="AG275:AH276"/>
    <mergeCell ref="A277:A279"/>
    <mergeCell ref="B277:AF279"/>
    <mergeCell ref="AG277:AH279"/>
    <mergeCell ref="A271:A272"/>
    <mergeCell ref="B271:AF272"/>
    <mergeCell ref="AG271:AH272"/>
    <mergeCell ref="A273:A274"/>
    <mergeCell ref="B273:AF274"/>
    <mergeCell ref="AG273:AH274"/>
    <mergeCell ref="A264:A265"/>
    <mergeCell ref="B264:AF265"/>
    <mergeCell ref="AG264:AH265"/>
    <mergeCell ref="A266:A270"/>
    <mergeCell ref="B266:AF270"/>
    <mergeCell ref="AG266:AH270"/>
    <mergeCell ref="A260:A261"/>
    <mergeCell ref="B260:AF261"/>
    <mergeCell ref="AG260:AH261"/>
    <mergeCell ref="A262:A263"/>
    <mergeCell ref="B262:AF263"/>
    <mergeCell ref="AG262:AH263"/>
    <mergeCell ref="A199:A200"/>
    <mergeCell ref="B199:AF200"/>
    <mergeCell ref="AG199:AH200"/>
    <mergeCell ref="A258:A259"/>
    <mergeCell ref="B258:AF259"/>
    <mergeCell ref="AG258:AH259"/>
    <mergeCell ref="A203:A205"/>
    <mergeCell ref="B203:AF205"/>
    <mergeCell ref="AG203:AH205"/>
    <mergeCell ref="A225:A226"/>
    <mergeCell ref="A206:A210"/>
    <mergeCell ref="A211:A212"/>
    <mergeCell ref="AG206:AH210"/>
    <mergeCell ref="AG211:AH212"/>
    <mergeCell ref="A215:A222"/>
    <mergeCell ref="B215:AF222"/>
    <mergeCell ref="AG215:AH222"/>
    <mergeCell ref="B225:AF226"/>
    <mergeCell ref="AG225:AH226"/>
    <mergeCell ref="A213:A214"/>
    <mergeCell ref="A195:A196"/>
    <mergeCell ref="B195:AF196"/>
    <mergeCell ref="AG195:AH196"/>
    <mergeCell ref="A197:A198"/>
    <mergeCell ref="B197:AF198"/>
    <mergeCell ref="AG197:AH198"/>
    <mergeCell ref="A189:A190"/>
    <mergeCell ref="B189:AF190"/>
    <mergeCell ref="AG189:AH190"/>
    <mergeCell ref="A191:A192"/>
    <mergeCell ref="B191:AF192"/>
    <mergeCell ref="AG191:AH192"/>
    <mergeCell ref="A185:A186"/>
    <mergeCell ref="B185:AF186"/>
    <mergeCell ref="AG185:AH186"/>
    <mergeCell ref="A187:A188"/>
    <mergeCell ref="B187:AF188"/>
    <mergeCell ref="AG187:AH188"/>
    <mergeCell ref="A179:A182"/>
    <mergeCell ref="B179:AF182"/>
    <mergeCell ref="AG179:AH182"/>
    <mergeCell ref="A183:A184"/>
    <mergeCell ref="B183:AF184"/>
    <mergeCell ref="AG183:AH184"/>
    <mergeCell ref="A175:A176"/>
    <mergeCell ref="B175:AF176"/>
    <mergeCell ref="AG175:AH176"/>
    <mergeCell ref="A177:A178"/>
    <mergeCell ref="B177:AF178"/>
    <mergeCell ref="AG177:AH178"/>
    <mergeCell ref="A169:A170"/>
    <mergeCell ref="B169:AF170"/>
    <mergeCell ref="AG169:AH170"/>
    <mergeCell ref="A171:A172"/>
    <mergeCell ref="B171:AF172"/>
    <mergeCell ref="AG171:AH172"/>
    <mergeCell ref="A161:A164"/>
    <mergeCell ref="B161:AF164"/>
    <mergeCell ref="AG161:AH164"/>
    <mergeCell ref="A167:A168"/>
    <mergeCell ref="B167:AF168"/>
    <mergeCell ref="AG167:AH168"/>
    <mergeCell ref="A155:A157"/>
    <mergeCell ref="B155:AF157"/>
    <mergeCell ref="AG155:AH157"/>
    <mergeCell ref="A158:A160"/>
    <mergeCell ref="B158:AF160"/>
    <mergeCell ref="AG158:AH160"/>
    <mergeCell ref="A149:I149"/>
    <mergeCell ref="A150:A152"/>
    <mergeCell ref="B150:AF152"/>
    <mergeCell ref="AG150:AH152"/>
    <mergeCell ref="A153:A154"/>
    <mergeCell ref="B153:AF154"/>
    <mergeCell ref="AG153:AH154"/>
    <mergeCell ref="A142:A144"/>
    <mergeCell ref="B142:AF144"/>
    <mergeCell ref="AG142:AH144"/>
    <mergeCell ref="A145:A147"/>
    <mergeCell ref="B145:AF147"/>
    <mergeCell ref="AG145:AH147"/>
    <mergeCell ref="A138:A139"/>
    <mergeCell ref="B138:AF139"/>
    <mergeCell ref="AG138:AH139"/>
    <mergeCell ref="A140:A141"/>
    <mergeCell ref="B140:AF141"/>
    <mergeCell ref="AG140:AH141"/>
    <mergeCell ref="A131:A133"/>
    <mergeCell ref="B131:AF133"/>
    <mergeCell ref="AG131:AH133"/>
    <mergeCell ref="A134:A135"/>
    <mergeCell ref="B134:AF135"/>
    <mergeCell ref="AG134:AH135"/>
    <mergeCell ref="A123:A126"/>
    <mergeCell ref="B123:AF126"/>
    <mergeCell ref="AG123:AH126"/>
    <mergeCell ref="A127:A128"/>
    <mergeCell ref="B127:AF128"/>
    <mergeCell ref="AG127:AH128"/>
    <mergeCell ref="A110:A111"/>
    <mergeCell ref="B110:AF111"/>
    <mergeCell ref="AG110:AH111"/>
    <mergeCell ref="A114:G114"/>
    <mergeCell ref="C116:AD118"/>
    <mergeCell ref="A121:A122"/>
    <mergeCell ref="B121:AF122"/>
    <mergeCell ref="AG121:AH122"/>
    <mergeCell ref="A102:A103"/>
    <mergeCell ref="B102:AF103"/>
    <mergeCell ref="AG102:AH103"/>
    <mergeCell ref="A106:A107"/>
    <mergeCell ref="B106:AF107"/>
    <mergeCell ref="AG106:AH107"/>
    <mergeCell ref="A94:A95"/>
    <mergeCell ref="B94:AF95"/>
    <mergeCell ref="AG94:AH95"/>
    <mergeCell ref="A98:A99"/>
    <mergeCell ref="B98:AF99"/>
    <mergeCell ref="AG98:AH99"/>
    <mergeCell ref="A86:A87"/>
    <mergeCell ref="B86:AF87"/>
    <mergeCell ref="AG86:AH87"/>
    <mergeCell ref="A90:A91"/>
    <mergeCell ref="B90:AF91"/>
    <mergeCell ref="AG90:AH91"/>
    <mergeCell ref="A77:A79"/>
    <mergeCell ref="B77:AF79"/>
    <mergeCell ref="AG77:AH79"/>
    <mergeCell ref="A82:A83"/>
    <mergeCell ref="B82:AF83"/>
    <mergeCell ref="AG82:AH83"/>
    <mergeCell ref="A70:A73"/>
    <mergeCell ref="B70:AF73"/>
    <mergeCell ref="AG70:AH73"/>
    <mergeCell ref="A74:A76"/>
    <mergeCell ref="B74:AF76"/>
    <mergeCell ref="AG74:AH76"/>
    <mergeCell ref="A64:AH64"/>
    <mergeCell ref="R50:S51"/>
    <mergeCell ref="T50:T51"/>
    <mergeCell ref="U50:V51"/>
    <mergeCell ref="Y50:AA51"/>
    <mergeCell ref="L69:Y69"/>
    <mergeCell ref="N50:P51"/>
    <mergeCell ref="AG50:AH51"/>
    <mergeCell ref="A52:AH53"/>
    <mergeCell ref="A54:AH55"/>
    <mergeCell ref="A58:G58"/>
    <mergeCell ref="C60:AD62"/>
    <mergeCell ref="AD50:AE51"/>
    <mergeCell ref="AF50:AF51"/>
    <mergeCell ref="A50:D51"/>
    <mergeCell ref="E50:F51"/>
    <mergeCell ref="H50:I51"/>
    <mergeCell ref="J50:J51"/>
    <mergeCell ref="K50:L51"/>
    <mergeCell ref="O46:U46"/>
    <mergeCell ref="V46:W46"/>
    <mergeCell ref="Z46:AH46"/>
    <mergeCell ref="E47:M47"/>
    <mergeCell ref="O47:U47"/>
    <mergeCell ref="V47:W47"/>
    <mergeCell ref="AA47:AF47"/>
    <mergeCell ref="AG47:AH47"/>
    <mergeCell ref="E43:M43"/>
    <mergeCell ref="O43:U43"/>
    <mergeCell ref="V43:W43"/>
    <mergeCell ref="Z43:AH43"/>
    <mergeCell ref="AA44:AF44"/>
    <mergeCell ref="AG44:AH44"/>
    <mergeCell ref="O41:U41"/>
    <mergeCell ref="V41:W41"/>
    <mergeCell ref="AA41:AF41"/>
    <mergeCell ref="AG41:AH41"/>
    <mergeCell ref="E42:M42"/>
    <mergeCell ref="O42:U42"/>
    <mergeCell ref="V42:W42"/>
    <mergeCell ref="O31:Q31"/>
    <mergeCell ref="C33:J33"/>
    <mergeCell ref="Z28:AF29"/>
    <mergeCell ref="AG28:AH29"/>
    <mergeCell ref="C30:J30"/>
    <mergeCell ref="K30:M30"/>
    <mergeCell ref="O30:Q30"/>
    <mergeCell ref="AG30:AH30"/>
    <mergeCell ref="U30:AB30"/>
    <mergeCell ref="AC30:AE30"/>
    <mergeCell ref="E37:H37"/>
    <mergeCell ref="K37:M37"/>
    <mergeCell ref="O37:Q37"/>
    <mergeCell ref="AG37:AH37"/>
    <mergeCell ref="A38:AH38"/>
    <mergeCell ref="A40:D49"/>
    <mergeCell ref="E40:W40"/>
    <mergeCell ref="X40:Y49"/>
    <mergeCell ref="Z40:AH40"/>
    <mergeCell ref="E41:M41"/>
    <mergeCell ref="E48:M48"/>
    <mergeCell ref="O48:U48"/>
    <mergeCell ref="V48:W48"/>
    <mergeCell ref="K34:M34"/>
    <mergeCell ref="O34:Q34"/>
    <mergeCell ref="AG34:AH34"/>
    <mergeCell ref="E35:H35"/>
    <mergeCell ref="K35:M35"/>
    <mergeCell ref="O35:Q35"/>
    <mergeCell ref="AG35:AH35"/>
    <mergeCell ref="E45:W45"/>
    <mergeCell ref="E46:M46"/>
    <mergeCell ref="A28:B37"/>
    <mergeCell ref="C28:F29"/>
    <mergeCell ref="G28:M29"/>
    <mergeCell ref="O28:Q29"/>
    <mergeCell ref="R28:T37"/>
    <mergeCell ref="U28:X29"/>
    <mergeCell ref="C31:J31"/>
    <mergeCell ref="K31:M31"/>
    <mergeCell ref="C21:G21"/>
    <mergeCell ref="H21:AH22"/>
    <mergeCell ref="H23:S25"/>
    <mergeCell ref="T23:Y25"/>
    <mergeCell ref="Z23:AH25"/>
    <mergeCell ref="C24:G24"/>
    <mergeCell ref="E36:H36"/>
    <mergeCell ref="K36:M36"/>
    <mergeCell ref="O36:Q36"/>
    <mergeCell ref="AG36:AH36"/>
    <mergeCell ref="W36:Z36"/>
    <mergeCell ref="AC36:AE36"/>
    <mergeCell ref="AG33:AH33"/>
    <mergeCell ref="E34:H34"/>
    <mergeCell ref="U33:AB33"/>
    <mergeCell ref="AG31:AH31"/>
    <mergeCell ref="C32:J32"/>
    <mergeCell ref="K32:M32"/>
    <mergeCell ref="O32:Q32"/>
    <mergeCell ref="AG32:AH32"/>
    <mergeCell ref="U31:AB31"/>
    <mergeCell ref="AC31:AE31"/>
    <mergeCell ref="U32:AB32"/>
    <mergeCell ref="AC32:AE32"/>
    <mergeCell ref="AB13:AH14"/>
    <mergeCell ref="C14:G14"/>
    <mergeCell ref="C15:G16"/>
    <mergeCell ref="H15:AH16"/>
    <mergeCell ref="H17:AH19"/>
    <mergeCell ref="C18:G18"/>
    <mergeCell ref="P13:Q14"/>
    <mergeCell ref="R13:S14"/>
    <mergeCell ref="T13:U14"/>
    <mergeCell ref="V13:W14"/>
    <mergeCell ref="K7:K8"/>
    <mergeCell ref="M7:AH8"/>
    <mergeCell ref="X13:Y14"/>
    <mergeCell ref="Z13:AA14"/>
    <mergeCell ref="A13:B25"/>
    <mergeCell ref="C13:G13"/>
    <mergeCell ref="H13:I14"/>
    <mergeCell ref="J13:K14"/>
    <mergeCell ref="L13:M14"/>
    <mergeCell ref="N13:O14"/>
    <mergeCell ref="J20:M20"/>
    <mergeCell ref="Q20:V20"/>
    <mergeCell ref="A1:AH1"/>
    <mergeCell ref="A2:AH2"/>
    <mergeCell ref="A5:G5"/>
    <mergeCell ref="A7:D8"/>
    <mergeCell ref="E7:F8"/>
    <mergeCell ref="G7:G8"/>
    <mergeCell ref="H7:J8"/>
    <mergeCell ref="B840:AF841"/>
    <mergeCell ref="AG840:AH841"/>
    <mergeCell ref="A835:A837"/>
    <mergeCell ref="B835:AF837"/>
    <mergeCell ref="AG835:AH837"/>
    <mergeCell ref="B819:AF820"/>
    <mergeCell ref="AG819:AH820"/>
    <mergeCell ref="A821:A822"/>
    <mergeCell ref="B821:AF822"/>
    <mergeCell ref="AG821:AH822"/>
    <mergeCell ref="A825:A828"/>
    <mergeCell ref="B825:AF828"/>
    <mergeCell ref="AG825:AH828"/>
    <mergeCell ref="A840:A841"/>
    <mergeCell ref="A685:AH685"/>
    <mergeCell ref="A690:A691"/>
    <mergeCell ref="B690:AH691"/>
    <mergeCell ref="A687:AH688"/>
    <mergeCell ref="A727:A728"/>
    <mergeCell ref="B727:AF728"/>
    <mergeCell ref="AG727:AH728"/>
    <mergeCell ref="A729:A730"/>
    <mergeCell ref="B729:AF730"/>
    <mergeCell ref="B733:AF734"/>
    <mergeCell ref="AG733:AH734"/>
    <mergeCell ref="B696:AF697"/>
    <mergeCell ref="A704:A705"/>
    <mergeCell ref="B704:AF705"/>
    <mergeCell ref="AG704:AH705"/>
    <mergeCell ref="B708:AF709"/>
    <mergeCell ref="B710:AD711"/>
    <mergeCell ref="B739:AD740"/>
    <mergeCell ref="AE739:AF740"/>
    <mergeCell ref="B741:AD743"/>
    <mergeCell ref="AE741:AF743"/>
    <mergeCell ref="AG725:AH726"/>
    <mergeCell ref="A908:A910"/>
    <mergeCell ref="AG1403:AH1404"/>
    <mergeCell ref="B1378:AF1379"/>
    <mergeCell ref="A801:A802"/>
    <mergeCell ref="B801:AF802"/>
    <mergeCell ref="AG801:AH802"/>
    <mergeCell ref="A803:A804"/>
    <mergeCell ref="AG813:AH814"/>
    <mergeCell ref="B838:AF839"/>
    <mergeCell ref="AG838:AH839"/>
    <mergeCell ref="A823:A824"/>
    <mergeCell ref="AG941:AH942"/>
    <mergeCell ref="A939:A940"/>
    <mergeCell ref="B939:AF940"/>
    <mergeCell ref="AG939:AH940"/>
    <mergeCell ref="B702:AF703"/>
    <mergeCell ref="AG702:AH703"/>
    <mergeCell ref="A706:A707"/>
    <mergeCell ref="AE737:AF738"/>
    <mergeCell ref="AG752:AH753"/>
    <mergeCell ref="A754:A755"/>
    <mergeCell ref="A1591:A1593"/>
    <mergeCell ref="B723:AF724"/>
    <mergeCell ref="AG723:AH724"/>
    <mergeCell ref="A725:A726"/>
    <mergeCell ref="B725:AF726"/>
    <mergeCell ref="AG787:AH788"/>
    <mergeCell ref="B1591:AH1593"/>
    <mergeCell ref="A1413:A1414"/>
    <mergeCell ref="B1413:AF1414"/>
    <mergeCell ref="A723:A724"/>
    <mergeCell ref="B1437:AF1438"/>
    <mergeCell ref="AG1433:AH1434"/>
    <mergeCell ref="AG1435:AH1436"/>
    <mergeCell ref="AG1437:AH1438"/>
    <mergeCell ref="A1433:A1434"/>
    <mergeCell ref="A1435:A1436"/>
    <mergeCell ref="A1437:A1438"/>
    <mergeCell ref="AG1461:AH1462"/>
    <mergeCell ref="B766:AD767"/>
    <mergeCell ref="AE766:AF767"/>
    <mergeCell ref="A1143:A1144"/>
    <mergeCell ref="B1143:AF1144"/>
    <mergeCell ref="AG1143:AH1144"/>
    <mergeCell ref="A1131:A1132"/>
    <mergeCell ref="B1131:AF1132"/>
    <mergeCell ref="AG1131:AH1132"/>
    <mergeCell ref="A1133:A1135"/>
    <mergeCell ref="B1133:AF1135"/>
    <mergeCell ref="AG1133:AH1135"/>
    <mergeCell ref="AG1122:AH1125"/>
    <mergeCell ref="AG729:AH730"/>
    <mergeCell ref="A787:D788"/>
    <mergeCell ref="A1107:A1112"/>
    <mergeCell ref="B1107:AF1112"/>
    <mergeCell ref="AG1107:AH1112"/>
    <mergeCell ref="AG795:AH796"/>
    <mergeCell ref="B764:AF765"/>
    <mergeCell ref="AG1405:AH1406"/>
    <mergeCell ref="B1405:AF1406"/>
    <mergeCell ref="B1399:AF1400"/>
    <mergeCell ref="AG1399:AH1400"/>
    <mergeCell ref="A1399:A1400"/>
    <mergeCell ref="AG1378:AH1379"/>
    <mergeCell ref="B1390:AF1390"/>
    <mergeCell ref="A1126:A1128"/>
    <mergeCell ref="B1126:AF1128"/>
    <mergeCell ref="AG1126:AH1128"/>
    <mergeCell ref="A1405:A1406"/>
    <mergeCell ref="AG853:AH855"/>
    <mergeCell ref="B952:AF953"/>
    <mergeCell ref="AG952:AH953"/>
    <mergeCell ref="A954:A955"/>
    <mergeCell ref="B954:AF955"/>
    <mergeCell ref="E795:AF796"/>
    <mergeCell ref="A795:D796"/>
    <mergeCell ref="A797:D798"/>
    <mergeCell ref="E797:AF798"/>
    <mergeCell ref="B768:AD769"/>
    <mergeCell ref="A1403:A1404"/>
    <mergeCell ref="B1403:AF1404"/>
    <mergeCell ref="B937:AF938"/>
    <mergeCell ref="A914:A915"/>
    <mergeCell ref="AG797:AH798"/>
    <mergeCell ref="A979:A980"/>
    <mergeCell ref="A523:A524"/>
    <mergeCell ref="A525:A532"/>
    <mergeCell ref="AG529:AH530"/>
    <mergeCell ref="B531:C532"/>
    <mergeCell ref="D531:AF532"/>
    <mergeCell ref="AG531:AH532"/>
    <mergeCell ref="A576:A577"/>
    <mergeCell ref="B576:AF577"/>
    <mergeCell ref="AG576:AH577"/>
    <mergeCell ref="A547:A548"/>
    <mergeCell ref="B547:AF548"/>
    <mergeCell ref="A578:A582"/>
    <mergeCell ref="B578:AF582"/>
    <mergeCell ref="AG578:AH582"/>
    <mergeCell ref="AG565:AH566"/>
    <mergeCell ref="A567:A571"/>
    <mergeCell ref="B567:AF571"/>
    <mergeCell ref="AG567:AH571"/>
    <mergeCell ref="A572:A573"/>
    <mergeCell ref="B572:AF573"/>
    <mergeCell ref="AG572:AH573"/>
    <mergeCell ref="A559:A562"/>
    <mergeCell ref="B559:AF562"/>
    <mergeCell ref="AG559:AH562"/>
    <mergeCell ref="A563:A564"/>
    <mergeCell ref="B563:AF564"/>
    <mergeCell ref="AG563:AH564"/>
    <mergeCell ref="A549:A550"/>
    <mergeCell ref="B549:AF550"/>
    <mergeCell ref="AG549:AH550"/>
    <mergeCell ref="AG547:AH548"/>
    <mergeCell ref="B630:AF631"/>
    <mergeCell ref="A693:AH693"/>
    <mergeCell ref="A749:AH749"/>
    <mergeCell ref="A750:A751"/>
    <mergeCell ref="B750:AF751"/>
    <mergeCell ref="AG750:AH751"/>
    <mergeCell ref="A733:A734"/>
    <mergeCell ref="AG760:AH761"/>
    <mergeCell ref="A762:A763"/>
    <mergeCell ref="B762:AF763"/>
    <mergeCell ref="AG762:AH763"/>
    <mergeCell ref="A756:A757"/>
    <mergeCell ref="B756:AF757"/>
    <mergeCell ref="AG756:AH757"/>
    <mergeCell ref="A758:A759"/>
    <mergeCell ref="B758:AF759"/>
    <mergeCell ref="AG758:AH759"/>
    <mergeCell ref="AE710:AF711"/>
    <mergeCell ref="B712:AD713"/>
    <mergeCell ref="AE712:AF713"/>
    <mergeCell ref="B714:AD716"/>
    <mergeCell ref="AE714:AF716"/>
    <mergeCell ref="A640:A641"/>
    <mergeCell ref="AG630:AH631"/>
    <mergeCell ref="A630:A631"/>
    <mergeCell ref="B706:AF707"/>
    <mergeCell ref="AG706:AH707"/>
    <mergeCell ref="AG708:AH718"/>
    <mergeCell ref="A694:A695"/>
    <mergeCell ref="B694:AF695"/>
    <mergeCell ref="AG694:AH695"/>
    <mergeCell ref="A696:A697"/>
    <mergeCell ref="A343:A345"/>
    <mergeCell ref="B343:AF345"/>
    <mergeCell ref="AG343:AH345"/>
    <mergeCell ref="A346:A347"/>
    <mergeCell ref="B346:AF347"/>
    <mergeCell ref="AG346:AH347"/>
    <mergeCell ref="B377:AF378"/>
    <mergeCell ref="AG377:AH378"/>
    <mergeCell ref="A381:AH382"/>
    <mergeCell ref="A383:A384"/>
    <mergeCell ref="B383:AF384"/>
    <mergeCell ref="A793:D794"/>
    <mergeCell ref="Q1493:R1494"/>
    <mergeCell ref="S1493:T1494"/>
    <mergeCell ref="U1449:V1450"/>
    <mergeCell ref="W1449:X1450"/>
    <mergeCell ref="Y1449:Z1450"/>
    <mergeCell ref="AA1449:AB1450"/>
    <mergeCell ref="AC1449:AD1450"/>
    <mergeCell ref="AE1449:AG1450"/>
    <mergeCell ref="C1448:AB1448"/>
    <mergeCell ref="B1423:AF1424"/>
    <mergeCell ref="AG1421:AH1422"/>
    <mergeCell ref="AG1423:AH1424"/>
    <mergeCell ref="A1421:A1422"/>
    <mergeCell ref="A1423:A1424"/>
    <mergeCell ref="A1417:A1418"/>
    <mergeCell ref="B1417:AF1418"/>
    <mergeCell ref="A1415:A1416"/>
    <mergeCell ref="B1415:AF1416"/>
    <mergeCell ref="B1487:AH1487"/>
    <mergeCell ref="K1449:L1450"/>
    <mergeCell ref="M1449:N1450"/>
    <mergeCell ref="O1449:P1450"/>
    <mergeCell ref="Q1449:R1450"/>
    <mergeCell ref="S1449:T1450"/>
    <mergeCell ref="W1453:X1454"/>
    <mergeCell ref="Y1453:Z1454"/>
    <mergeCell ref="AA1453:AB1454"/>
    <mergeCell ref="AC1453:AD1454"/>
    <mergeCell ref="AF1453:AG1454"/>
    <mergeCell ref="W1451:X1452"/>
    <mergeCell ref="Y1451:Z1452"/>
    <mergeCell ref="C1451:F1452"/>
    <mergeCell ref="A1411:A1412"/>
    <mergeCell ref="B1421:AF1422"/>
    <mergeCell ref="AG1415:AH1416"/>
    <mergeCell ref="B1427:AF1428"/>
    <mergeCell ref="B1429:AF1430"/>
    <mergeCell ref="AG1427:AH1428"/>
    <mergeCell ref="AG1429:AH1430"/>
    <mergeCell ref="A1427:A1428"/>
    <mergeCell ref="A1429:A1430"/>
    <mergeCell ref="AA1451:AB1452"/>
    <mergeCell ref="AC1451:AD1452"/>
    <mergeCell ref="O1451:P1452"/>
    <mergeCell ref="Q1451:R1452"/>
    <mergeCell ref="S1451:T1452"/>
    <mergeCell ref="U1451:V1452"/>
    <mergeCell ref="G1451:H1452"/>
    <mergeCell ref="I1451:J1452"/>
    <mergeCell ref="AG1413:AH1414"/>
    <mergeCell ref="AG1411:AH1412"/>
    <mergeCell ref="A1678:A1679"/>
    <mergeCell ref="A1594:A1597"/>
    <mergeCell ref="B1594:AH1597"/>
    <mergeCell ref="A1590:AH1590"/>
    <mergeCell ref="C1491:F1492"/>
    <mergeCell ref="AE1491:AG1492"/>
    <mergeCell ref="I1491:J1492"/>
    <mergeCell ref="Y1491:Z1492"/>
    <mergeCell ref="W1491:X1492"/>
    <mergeCell ref="K1491:L1492"/>
    <mergeCell ref="C1493:F1494"/>
    <mergeCell ref="AC1493:AD1494"/>
    <mergeCell ref="G1493:H1494"/>
    <mergeCell ref="I1493:J1494"/>
    <mergeCell ref="K1493:L1494"/>
    <mergeCell ref="M1493:N1494"/>
    <mergeCell ref="O1493:P1494"/>
    <mergeCell ref="B1674:AF1675"/>
    <mergeCell ref="AG1674:AH1675"/>
    <mergeCell ref="B1533:AF1534"/>
    <mergeCell ref="S1522:T1523"/>
    <mergeCell ref="U1522:V1523"/>
    <mergeCell ref="U1510:V1511"/>
    <mergeCell ref="C1516:AF1518"/>
    <mergeCell ref="C1519:AB1519"/>
    <mergeCell ref="C1513:AF1514"/>
    <mergeCell ref="D1512:AB1512"/>
    <mergeCell ref="C1515:AG1515"/>
    <mergeCell ref="AG1513:AH1514"/>
    <mergeCell ref="S1520:T1521"/>
    <mergeCell ref="U1520:V1521"/>
    <mergeCell ref="B1531:AH1531"/>
    <mergeCell ref="W34:Z34"/>
    <mergeCell ref="AC34:AE34"/>
    <mergeCell ref="W35:Z35"/>
    <mergeCell ref="AC35:AE35"/>
    <mergeCell ref="B523:AF524"/>
    <mergeCell ref="B206:AF210"/>
    <mergeCell ref="B211:AF212"/>
    <mergeCell ref="AG523:AH524"/>
    <mergeCell ref="B525:C526"/>
    <mergeCell ref="D525:AF526"/>
    <mergeCell ref="AG525:AH526"/>
    <mergeCell ref="B527:C528"/>
    <mergeCell ref="D527:AF528"/>
    <mergeCell ref="AG527:AH528"/>
    <mergeCell ref="B529:C530"/>
    <mergeCell ref="D529:AF530"/>
    <mergeCell ref="I1510:J1511"/>
    <mergeCell ref="K1510:L1511"/>
    <mergeCell ref="M1510:N1511"/>
    <mergeCell ref="O1510:P1511"/>
    <mergeCell ref="C1498:AF1499"/>
    <mergeCell ref="C1500:AG1500"/>
    <mergeCell ref="C1501:AG1501"/>
    <mergeCell ref="C1502:AG1502"/>
    <mergeCell ref="AG1498:AH1499"/>
    <mergeCell ref="C1503:AF1504"/>
    <mergeCell ref="AG1503:AH1504"/>
    <mergeCell ref="C1505:AF1505"/>
    <mergeCell ref="C1506:F1507"/>
    <mergeCell ref="G1506:H1507"/>
    <mergeCell ref="Q1510:R1511"/>
    <mergeCell ref="S1510:T1511"/>
    <mergeCell ref="B1532:AH1532"/>
    <mergeCell ref="A1533:A1534"/>
    <mergeCell ref="K1506:L1507"/>
    <mergeCell ref="M1506:N1507"/>
    <mergeCell ref="O1506:P1507"/>
    <mergeCell ref="Q1506:R1507"/>
    <mergeCell ref="S1506:T1507"/>
    <mergeCell ref="U1506:V1507"/>
    <mergeCell ref="W1506:X1507"/>
    <mergeCell ref="Y1506:Z1507"/>
    <mergeCell ref="AA1506:AB1507"/>
    <mergeCell ref="AC1506:AD1507"/>
    <mergeCell ref="AE1506:AG1507"/>
    <mergeCell ref="I1508:J1509"/>
    <mergeCell ref="C1508:F1509"/>
    <mergeCell ref="AG1533:AH1534"/>
    <mergeCell ref="O1520:P1521"/>
    <mergeCell ref="Q1520:R1521"/>
    <mergeCell ref="C1527:AF1529"/>
    <mergeCell ref="C1530:AF1530"/>
    <mergeCell ref="C1520:F1521"/>
    <mergeCell ref="G1520:H1521"/>
    <mergeCell ref="I1520:J1521"/>
    <mergeCell ref="C1522:F1523"/>
    <mergeCell ref="G1522:H1523"/>
    <mergeCell ref="I1522:J1523"/>
    <mergeCell ref="K1522:L1523"/>
    <mergeCell ref="M1522:N1523"/>
    <mergeCell ref="K1520:L1521"/>
    <mergeCell ref="M1520:N1521"/>
    <mergeCell ref="W1510:X1511"/>
    <mergeCell ref="Y1510:Z1511"/>
    <mergeCell ref="AA1510:AB1511"/>
    <mergeCell ref="AC1510:AD1511"/>
    <mergeCell ref="C1510:F1511"/>
    <mergeCell ref="G1510:H1511"/>
    <mergeCell ref="B1012:AF1013"/>
    <mergeCell ref="G1508:H1509"/>
    <mergeCell ref="I1506:J1507"/>
    <mergeCell ref="AG1417:AH1418"/>
    <mergeCell ref="B1442:AH1444"/>
    <mergeCell ref="B1141:AF1142"/>
    <mergeCell ref="AG1141:AH1142"/>
    <mergeCell ref="S1508:T1509"/>
    <mergeCell ref="U1508:V1509"/>
    <mergeCell ref="W1508:X1509"/>
    <mergeCell ref="Y1508:Z1509"/>
    <mergeCell ref="AA1508:AB1509"/>
    <mergeCell ref="AC1508:AD1509"/>
    <mergeCell ref="B1445:AH1445"/>
    <mergeCell ref="C1446:AF1447"/>
    <mergeCell ref="C1461:AF1462"/>
    <mergeCell ref="C1456:AF1457"/>
    <mergeCell ref="AG1446:AH1447"/>
    <mergeCell ref="C1449:F1450"/>
    <mergeCell ref="G1449:H1450"/>
    <mergeCell ref="B1433:AF1434"/>
    <mergeCell ref="B1435:AF1436"/>
    <mergeCell ref="B1303:AF1304"/>
    <mergeCell ref="AG1303:AH1304"/>
    <mergeCell ref="B1305:AF1307"/>
    <mergeCell ref="AG1305:AH1307"/>
    <mergeCell ref="B1308:AF1309"/>
    <mergeCell ref="AG1308:AH1309"/>
    <mergeCell ref="B1171:AF1172"/>
    <mergeCell ref="AG1151:AH1152"/>
    <mergeCell ref="A1189:A1190"/>
    <mergeCell ref="B1189:AF1190"/>
    <mergeCell ref="AG1167:AH1168"/>
    <mergeCell ref="A1181:A1182"/>
    <mergeCell ref="B1181:AF1182"/>
    <mergeCell ref="AG1181:AH1182"/>
    <mergeCell ref="A1183:A1184"/>
    <mergeCell ref="B1183:AF1184"/>
    <mergeCell ref="AG1183:AH1184"/>
    <mergeCell ref="A1177:A1178"/>
    <mergeCell ref="B1177:AF1178"/>
    <mergeCell ref="AG1177:AH1178"/>
    <mergeCell ref="A1179:A1180"/>
    <mergeCell ref="B1179:AF1180"/>
    <mergeCell ref="A1209:A1210"/>
    <mergeCell ref="A1165:A1166"/>
    <mergeCell ref="B1165:AF1166"/>
    <mergeCell ref="AG1165:AH1166"/>
    <mergeCell ref="AG1203:AH1204"/>
    <mergeCell ref="A1205:A1206"/>
    <mergeCell ref="B1205:AF1206"/>
    <mergeCell ref="AG1205:AH1206"/>
    <mergeCell ref="A1199:A1200"/>
    <mergeCell ref="B1199:AF1200"/>
    <mergeCell ref="AG1199:AH1200"/>
    <mergeCell ref="A1201:A1202"/>
    <mergeCell ref="B1201:AF1202"/>
    <mergeCell ref="AG1201:AH1202"/>
    <mergeCell ref="A1195:A1196"/>
    <mergeCell ref="B1195:AF1196"/>
    <mergeCell ref="A1185:A1186"/>
    <mergeCell ref="B1185:AF1186"/>
    <mergeCell ref="AG1185:AH1186"/>
    <mergeCell ref="A1187:A1188"/>
    <mergeCell ref="B1187:AF1188"/>
    <mergeCell ref="AG1187:AH1188"/>
    <mergeCell ref="A1167:A1168"/>
    <mergeCell ref="B1167:AF1168"/>
    <mergeCell ref="A859:W859"/>
    <mergeCell ref="A863:W863"/>
    <mergeCell ref="A945:A947"/>
    <mergeCell ref="A948:A949"/>
    <mergeCell ref="AG985:AH986"/>
    <mergeCell ref="A987:A989"/>
    <mergeCell ref="B987:AF989"/>
    <mergeCell ref="AG987:AH989"/>
    <mergeCell ref="AG1390:AH1390"/>
    <mergeCell ref="AG1342:AH1343"/>
    <mergeCell ref="A1141:A1142"/>
    <mergeCell ref="B1147:AF1148"/>
    <mergeCell ref="A1147:A1148"/>
    <mergeCell ref="AG1147:AH1148"/>
    <mergeCell ref="A1153:A1154"/>
    <mergeCell ref="B1153:AF1154"/>
    <mergeCell ref="AG1153:AH1154"/>
    <mergeCell ref="A1145:A1146"/>
    <mergeCell ref="B1145:AF1146"/>
    <mergeCell ref="AG1145:AH1146"/>
    <mergeCell ref="A1149:A1150"/>
    <mergeCell ref="B1149:AF1150"/>
    <mergeCell ref="AG1149:AH1150"/>
    <mergeCell ref="A1171:A1172"/>
    <mergeCell ref="C1395:AF1396"/>
    <mergeCell ref="AG1395:AH1396"/>
    <mergeCell ref="A1390:A1396"/>
    <mergeCell ref="AG1189:AH1190"/>
    <mergeCell ref="A1193:A1194"/>
    <mergeCell ref="B1193:AF1194"/>
    <mergeCell ref="AG1193:AH1194"/>
    <mergeCell ref="A1407:A1408"/>
    <mergeCell ref="B1407:AF1408"/>
    <mergeCell ref="AG1407:AH1408"/>
    <mergeCell ref="A1409:A1410"/>
    <mergeCell ref="B1409:AF1410"/>
    <mergeCell ref="AG1409:AH1410"/>
    <mergeCell ref="C1391:AF1392"/>
    <mergeCell ref="C1393:AF1394"/>
    <mergeCell ref="AG1391:AH1392"/>
    <mergeCell ref="AG1393:AH1394"/>
    <mergeCell ref="A1388:A1389"/>
    <mergeCell ref="AG1316:AH1318"/>
    <mergeCell ref="B1248:AF1249"/>
    <mergeCell ref="AG1248:AH1249"/>
    <mergeCell ref="A1238:A1240"/>
    <mergeCell ref="AG1195:AH1196"/>
    <mergeCell ref="A1197:A1198"/>
    <mergeCell ref="B1197:AF1198"/>
    <mergeCell ref="AG1197:AH1198"/>
    <mergeCell ref="AG1209:AH1210"/>
    <mergeCell ref="A1203:A1204"/>
    <mergeCell ref="B1203:AF1204"/>
    <mergeCell ref="A1299:A1300"/>
    <mergeCell ref="B1299:AF1300"/>
    <mergeCell ref="AG1299:AH1300"/>
  </mergeCells>
  <phoneticPr fontId="4"/>
  <printOptions horizontalCentered="1"/>
  <pageMargins left="0.78740157480314965" right="0.39370078740157483" top="0.59055118110236227" bottom="0.59055118110236227" header="0" footer="0"/>
  <pageSetup paperSize="9" scale="95" fitToWidth="0" fitToHeight="0" orientation="portrait" r:id="rId1"/>
  <headerFooter alignWithMargins="0">
    <oddHeader>&amp;R&amp;"ＭＳ Ｐゴシック,標準"&amp;9運営状況点検書（介護医療院）</oddHeader>
    <oddFooter>&amp;C&amp;P</oddFooter>
  </headerFooter>
  <rowBreaks count="41" manualBreakCount="41">
    <brk id="56" max="16383" man="1"/>
    <brk id="112" max="16383" man="1"/>
    <brk id="165" max="16383" man="1"/>
    <brk id="201" max="16383" man="1"/>
    <brk id="256" max="16383" man="1"/>
    <brk id="285" max="16383" man="1"/>
    <brk id="328" max="16383" man="1"/>
    <brk id="379" max="16383" man="1"/>
    <brk id="415" max="16383" man="1"/>
    <brk id="446" max="16383" man="1"/>
    <brk id="497" max="16383" man="1"/>
    <brk id="533" max="16383" man="1"/>
    <brk id="565" max="16383" man="1"/>
    <brk id="609" max="16383" man="1"/>
    <brk id="665" max="16383" man="1"/>
    <brk id="719" max="16383" man="1"/>
    <brk id="776" max="16383" man="1"/>
    <brk id="815" max="16383" man="1"/>
    <brk id="858" max="16383" man="1"/>
    <brk id="882" max="16383" man="1"/>
    <brk id="918" max="16383" man="1"/>
    <brk id="962" max="16383" man="1"/>
    <brk id="992" max="33" man="1"/>
    <brk id="1031" max="16383" man="1"/>
    <brk id="1077" max="16383" man="1"/>
    <brk id="1113" max="33" man="1"/>
    <brk id="1159" max="16383" man="1"/>
    <brk id="1191" max="16383" man="1"/>
    <brk id="1230" max="16383" man="1"/>
    <brk id="1254" max="16383" man="1"/>
    <brk id="1292" max="16383" man="1"/>
    <brk id="1335" max="16383" man="1"/>
    <brk id="1372" max="16383" man="1"/>
    <brk id="1401" max="16383" man="1"/>
    <brk id="1439" max="16383" man="1"/>
    <brk id="1483" max="16383" man="1"/>
    <brk id="1535" max="33" man="1"/>
    <brk id="1554" max="16383" man="1"/>
    <brk id="1569" max="16383" man="1"/>
    <brk id="1598" max="33" man="1"/>
    <brk id="1650" max="3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Q57"/>
  <sheetViews>
    <sheetView workbookViewId="0">
      <selection activeCell="AB154" sqref="AB154"/>
    </sheetView>
  </sheetViews>
  <sheetFormatPr defaultColWidth="9.140625" defaultRowHeight="13.5" x14ac:dyDescent="0.15"/>
  <cols>
    <col min="1" max="1" width="2.140625" style="205" customWidth="1"/>
    <col min="2" max="2" width="13.140625" style="205" customWidth="1"/>
    <col min="3" max="17" width="46.42578125" style="205" customWidth="1"/>
    <col min="18" max="16384" width="9.140625" style="205"/>
  </cols>
  <sheetData>
    <row r="1" spans="2:4" ht="14.25" x14ac:dyDescent="0.15">
      <c r="B1" s="204" t="s">
        <v>834</v>
      </c>
      <c r="C1" s="204"/>
      <c r="D1" s="204"/>
    </row>
    <row r="2" spans="2:4" ht="14.25" x14ac:dyDescent="0.15">
      <c r="B2" s="204"/>
      <c r="C2" s="204"/>
      <c r="D2" s="204"/>
    </row>
    <row r="3" spans="2:4" ht="14.25" x14ac:dyDescent="0.15">
      <c r="B3" s="206" t="s">
        <v>689</v>
      </c>
      <c r="C3" s="206" t="s">
        <v>835</v>
      </c>
      <c r="D3" s="204"/>
    </row>
    <row r="4" spans="2:4" ht="14.25" x14ac:dyDescent="0.15">
      <c r="B4" s="207">
        <v>1</v>
      </c>
      <c r="C4" s="208" t="s">
        <v>673</v>
      </c>
      <c r="D4" s="204"/>
    </row>
    <row r="5" spans="2:4" ht="14.25" x14ac:dyDescent="0.15">
      <c r="B5" s="207">
        <v>2</v>
      </c>
      <c r="C5" s="208" t="s">
        <v>802</v>
      </c>
      <c r="D5" s="204"/>
    </row>
    <row r="6" spans="2:4" ht="14.25" x14ac:dyDescent="0.15">
      <c r="B6" s="207">
        <v>3</v>
      </c>
      <c r="C6" s="208"/>
      <c r="D6" s="204"/>
    </row>
    <row r="7" spans="2:4" ht="14.25" x14ac:dyDescent="0.15">
      <c r="B7" s="207">
        <v>4</v>
      </c>
      <c r="C7" s="208"/>
      <c r="D7" s="204"/>
    </row>
    <row r="8" spans="2:4" ht="14.25" x14ac:dyDescent="0.15">
      <c r="B8" s="207">
        <v>5</v>
      </c>
      <c r="C8" s="208"/>
      <c r="D8" s="204"/>
    </row>
    <row r="9" spans="2:4" ht="14.25" x14ac:dyDescent="0.15">
      <c r="B9" s="207">
        <v>6</v>
      </c>
      <c r="C9" s="208"/>
    </row>
    <row r="10" spans="2:4" ht="14.25" x14ac:dyDescent="0.15">
      <c r="B10" s="207">
        <v>7</v>
      </c>
      <c r="C10" s="208"/>
      <c r="D10" s="204"/>
    </row>
    <row r="11" spans="2:4" ht="14.25" x14ac:dyDescent="0.15">
      <c r="B11" s="207">
        <v>8</v>
      </c>
      <c r="C11" s="208"/>
      <c r="D11" s="204"/>
    </row>
    <row r="12" spans="2:4" ht="14.25" x14ac:dyDescent="0.15">
      <c r="B12" s="207">
        <v>9</v>
      </c>
      <c r="C12" s="208"/>
      <c r="D12" s="204"/>
    </row>
    <row r="13" spans="2:4" ht="14.25" x14ac:dyDescent="0.15">
      <c r="B13" s="207">
        <v>10</v>
      </c>
      <c r="C13" s="208"/>
      <c r="D13" s="204"/>
    </row>
    <row r="15" spans="2:4" ht="14.25" x14ac:dyDescent="0.15">
      <c r="B15" s="204" t="s">
        <v>836</v>
      </c>
    </row>
    <row r="16" spans="2:4" ht="14.25" thickBot="1" x14ac:dyDescent="0.2"/>
    <row r="17" spans="2:17" ht="15" thickBot="1" x14ac:dyDescent="0.2">
      <c r="B17" s="209" t="s">
        <v>816</v>
      </c>
      <c r="C17" s="210" t="s">
        <v>698</v>
      </c>
      <c r="D17" s="211" t="s">
        <v>703</v>
      </c>
      <c r="E17" s="211" t="s">
        <v>707</v>
      </c>
      <c r="F17" s="212" t="s">
        <v>817</v>
      </c>
      <c r="G17" s="211" t="s">
        <v>715</v>
      </c>
      <c r="H17" s="211" t="s">
        <v>721</v>
      </c>
      <c r="I17" s="211" t="s">
        <v>708</v>
      </c>
      <c r="J17" s="211" t="s">
        <v>709</v>
      </c>
      <c r="K17" s="211" t="s">
        <v>818</v>
      </c>
      <c r="L17" s="212" t="s">
        <v>710</v>
      </c>
      <c r="M17" s="212" t="s">
        <v>819</v>
      </c>
      <c r="N17" s="212" t="s">
        <v>820</v>
      </c>
      <c r="O17" s="212" t="s">
        <v>821</v>
      </c>
      <c r="P17" s="212" t="s">
        <v>822</v>
      </c>
      <c r="Q17" s="213"/>
    </row>
    <row r="18" spans="2:17" ht="14.25" x14ac:dyDescent="0.15">
      <c r="B18" s="1258" t="s">
        <v>837</v>
      </c>
      <c r="C18" s="214" t="s">
        <v>703</v>
      </c>
      <c r="D18" s="215" t="s">
        <v>703</v>
      </c>
      <c r="E18" s="215" t="s">
        <v>707</v>
      </c>
      <c r="F18" s="216" t="s">
        <v>817</v>
      </c>
      <c r="G18" s="215" t="s">
        <v>716</v>
      </c>
      <c r="H18" s="215" t="s">
        <v>722</v>
      </c>
      <c r="I18" s="217" t="s">
        <v>708</v>
      </c>
      <c r="J18" s="218" t="s">
        <v>709</v>
      </c>
      <c r="K18" s="218" t="s">
        <v>818</v>
      </c>
      <c r="L18" s="216" t="s">
        <v>710</v>
      </c>
      <c r="M18" s="216" t="s">
        <v>819</v>
      </c>
      <c r="N18" s="216" t="s">
        <v>838</v>
      </c>
      <c r="O18" s="216" t="s">
        <v>838</v>
      </c>
      <c r="P18" s="216" t="s">
        <v>839</v>
      </c>
      <c r="Q18" s="219"/>
    </row>
    <row r="19" spans="2:17" ht="14.25" x14ac:dyDescent="0.15">
      <c r="B19" s="1259"/>
      <c r="C19" s="220" t="s">
        <v>839</v>
      </c>
      <c r="D19" s="221"/>
      <c r="E19" s="221"/>
      <c r="F19" s="222"/>
      <c r="G19" s="221" t="s">
        <v>719</v>
      </c>
      <c r="H19" s="221" t="s">
        <v>838</v>
      </c>
      <c r="I19" s="218"/>
      <c r="J19" s="218"/>
      <c r="K19" s="218"/>
      <c r="L19" s="222"/>
      <c r="M19" s="222"/>
      <c r="N19" s="222"/>
      <c r="O19" s="222"/>
      <c r="P19" s="222"/>
      <c r="Q19" s="223"/>
    </row>
    <row r="20" spans="2:17" ht="14.25" x14ac:dyDescent="0.15">
      <c r="B20" s="1259"/>
      <c r="C20" s="220"/>
      <c r="D20" s="221"/>
      <c r="E20" s="221"/>
      <c r="F20" s="222"/>
      <c r="G20" s="221"/>
      <c r="H20" s="221"/>
      <c r="I20" s="218"/>
      <c r="J20" s="218"/>
      <c r="K20" s="218"/>
      <c r="L20" s="222"/>
      <c r="M20" s="222"/>
      <c r="N20" s="222"/>
      <c r="O20" s="222"/>
      <c r="P20" s="222"/>
      <c r="Q20" s="223"/>
    </row>
    <row r="21" spans="2:17" ht="14.25" x14ac:dyDescent="0.15">
      <c r="B21" s="1259"/>
      <c r="C21" s="220"/>
      <c r="D21" s="221"/>
      <c r="E21" s="221"/>
      <c r="F21" s="222"/>
      <c r="G21" s="221"/>
      <c r="H21" s="221"/>
      <c r="I21" s="218"/>
      <c r="J21" s="218"/>
      <c r="K21" s="218"/>
      <c r="L21" s="222"/>
      <c r="M21" s="222"/>
      <c r="N21" s="222"/>
      <c r="O21" s="222"/>
      <c r="P21" s="222"/>
      <c r="Q21" s="223"/>
    </row>
    <row r="22" spans="2:17" ht="14.25" x14ac:dyDescent="0.15">
      <c r="B22" s="1259"/>
      <c r="C22" s="224"/>
      <c r="D22" s="225"/>
      <c r="E22" s="225"/>
      <c r="F22" s="222"/>
      <c r="G22" s="225"/>
      <c r="H22" s="225"/>
      <c r="I22" s="218"/>
      <c r="J22" s="218"/>
      <c r="K22" s="218"/>
      <c r="L22" s="222"/>
      <c r="M22" s="222"/>
      <c r="N22" s="222"/>
      <c r="O22" s="222"/>
      <c r="P22" s="222"/>
      <c r="Q22" s="223"/>
    </row>
    <row r="23" spans="2:17" ht="14.25" x14ac:dyDescent="0.15">
      <c r="B23" s="1259"/>
      <c r="C23" s="224"/>
      <c r="D23" s="225"/>
      <c r="E23" s="225"/>
      <c r="F23" s="222"/>
      <c r="G23" s="225"/>
      <c r="H23" s="225"/>
      <c r="I23" s="218"/>
      <c r="J23" s="218"/>
      <c r="K23" s="218"/>
      <c r="L23" s="222"/>
      <c r="M23" s="222"/>
      <c r="N23" s="222"/>
      <c r="O23" s="222"/>
      <c r="P23" s="222"/>
      <c r="Q23" s="223"/>
    </row>
    <row r="24" spans="2:17" ht="14.25" x14ac:dyDescent="0.15">
      <c r="B24" s="1259"/>
      <c r="C24" s="224"/>
      <c r="D24" s="225"/>
      <c r="E24" s="225"/>
      <c r="F24" s="222"/>
      <c r="G24" s="225"/>
      <c r="H24" s="225"/>
      <c r="I24" s="218"/>
      <c r="J24" s="218"/>
      <c r="K24" s="218"/>
      <c r="L24" s="222"/>
      <c r="M24" s="222"/>
      <c r="N24" s="222"/>
      <c r="O24" s="222"/>
      <c r="P24" s="222"/>
      <c r="Q24" s="223"/>
    </row>
    <row r="25" spans="2:17" ht="14.25" x14ac:dyDescent="0.15">
      <c r="B25" s="1259"/>
      <c r="C25" s="224"/>
      <c r="D25" s="225"/>
      <c r="E25" s="225"/>
      <c r="F25" s="222"/>
      <c r="G25" s="225"/>
      <c r="H25" s="225"/>
      <c r="I25" s="218"/>
      <c r="J25" s="218"/>
      <c r="K25" s="218"/>
      <c r="L25" s="222"/>
      <c r="M25" s="222"/>
      <c r="N25" s="222"/>
      <c r="O25" s="222"/>
      <c r="P25" s="222"/>
      <c r="Q25" s="223"/>
    </row>
    <row r="26" spans="2:17" ht="14.25" x14ac:dyDescent="0.15">
      <c r="B26" s="1259"/>
      <c r="C26" s="224"/>
      <c r="D26" s="225"/>
      <c r="E26" s="225"/>
      <c r="F26" s="222"/>
      <c r="G26" s="225"/>
      <c r="H26" s="225"/>
      <c r="I26" s="218"/>
      <c r="J26" s="218"/>
      <c r="K26" s="218"/>
      <c r="L26" s="222"/>
      <c r="M26" s="222"/>
      <c r="N26" s="222"/>
      <c r="O26" s="222"/>
      <c r="P26" s="222"/>
      <c r="Q26" s="223"/>
    </row>
    <row r="27" spans="2:17" ht="15" thickBot="1" x14ac:dyDescent="0.2">
      <c r="B27" s="1260"/>
      <c r="C27" s="226"/>
      <c r="D27" s="227"/>
      <c r="E27" s="227"/>
      <c r="F27" s="228"/>
      <c r="G27" s="227"/>
      <c r="H27" s="227"/>
      <c r="I27" s="229"/>
      <c r="J27" s="229"/>
      <c r="K27" s="229"/>
      <c r="L27" s="228"/>
      <c r="M27" s="228"/>
      <c r="N27" s="228"/>
      <c r="O27" s="228"/>
      <c r="P27" s="228"/>
      <c r="Q27" s="230"/>
    </row>
    <row r="32" spans="2:17" x14ac:dyDescent="0.15">
      <c r="C32" s="205" t="s">
        <v>840</v>
      </c>
    </row>
    <row r="33" spans="3:3" x14ac:dyDescent="0.15">
      <c r="C33" s="205" t="s">
        <v>841</v>
      </c>
    </row>
    <row r="34" spans="3:3" x14ac:dyDescent="0.15">
      <c r="C34" s="205" t="s">
        <v>842</v>
      </c>
    </row>
    <row r="35" spans="3:3" x14ac:dyDescent="0.15">
      <c r="C35" s="205" t="s">
        <v>843</v>
      </c>
    </row>
    <row r="36" spans="3:3" x14ac:dyDescent="0.15">
      <c r="C36" s="205" t="s">
        <v>844</v>
      </c>
    </row>
    <row r="37" spans="3:3" x14ac:dyDescent="0.15">
      <c r="C37" s="205" t="s">
        <v>845</v>
      </c>
    </row>
    <row r="38" spans="3:3" x14ac:dyDescent="0.15">
      <c r="C38" s="205" t="s">
        <v>846</v>
      </c>
    </row>
    <row r="39" spans="3:3" x14ac:dyDescent="0.15">
      <c r="C39" s="205" t="s">
        <v>847</v>
      </c>
    </row>
    <row r="40" spans="3:3" x14ac:dyDescent="0.15">
      <c r="C40" s="205" t="s">
        <v>848</v>
      </c>
    </row>
    <row r="41" spans="3:3" x14ac:dyDescent="0.15">
      <c r="C41" s="205" t="s">
        <v>849</v>
      </c>
    </row>
    <row r="42" spans="3:3" x14ac:dyDescent="0.15">
      <c r="C42" s="205" t="s">
        <v>850</v>
      </c>
    </row>
    <row r="43" spans="3:3" x14ac:dyDescent="0.15">
      <c r="C43" s="205" t="s">
        <v>851</v>
      </c>
    </row>
    <row r="44" spans="3:3" x14ac:dyDescent="0.15">
      <c r="C44" s="205" t="s">
        <v>852</v>
      </c>
    </row>
    <row r="45" spans="3:3" x14ac:dyDescent="0.15">
      <c r="C45" s="205" t="s">
        <v>853</v>
      </c>
    </row>
    <row r="46" spans="3:3" x14ac:dyDescent="0.15">
      <c r="C46" s="205" t="s">
        <v>854</v>
      </c>
    </row>
    <row r="47" spans="3:3" x14ac:dyDescent="0.15">
      <c r="C47" s="205" t="s">
        <v>855</v>
      </c>
    </row>
    <row r="49" spans="3:3" x14ac:dyDescent="0.15">
      <c r="C49" s="205" t="s">
        <v>856</v>
      </c>
    </row>
    <row r="50" spans="3:3" x14ac:dyDescent="0.15">
      <c r="C50" s="205" t="s">
        <v>857</v>
      </c>
    </row>
    <row r="52" spans="3:3" x14ac:dyDescent="0.15">
      <c r="C52" s="205" t="s">
        <v>858</v>
      </c>
    </row>
    <row r="53" spans="3:3" x14ac:dyDescent="0.15">
      <c r="C53" s="205" t="s">
        <v>859</v>
      </c>
    </row>
    <row r="54" spans="3:3" x14ac:dyDescent="0.15">
      <c r="C54" s="205" t="s">
        <v>860</v>
      </c>
    </row>
    <row r="55" spans="3:3" x14ac:dyDescent="0.15">
      <c r="C55" s="205" t="s">
        <v>861</v>
      </c>
    </row>
    <row r="56" spans="3:3" x14ac:dyDescent="0.15">
      <c r="C56" s="205" t="s">
        <v>862</v>
      </c>
    </row>
    <row r="57" spans="3:3" x14ac:dyDescent="0.15">
      <c r="C57" s="205" t="s">
        <v>863</v>
      </c>
    </row>
  </sheetData>
  <mergeCells count="1">
    <mergeCell ref="B18:B27"/>
  </mergeCells>
  <phoneticPr fontId="4"/>
  <pageMargins left="0.31496062992125984" right="0.11811023622047245"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78FE-8EE8-40D8-B489-F0CC8EBA98D2}">
  <sheetPr>
    <tabColor rgb="FFFFFF00"/>
    <pageSetUpPr fitToPage="1"/>
  </sheetPr>
  <dimension ref="B1:BO290"/>
  <sheetViews>
    <sheetView showGridLines="0" view="pageBreakPreview" zoomScaleNormal="55" zoomScaleSheetLayoutView="100" workbookViewId="0">
      <selection activeCell="AC3" sqref="AC3"/>
    </sheetView>
  </sheetViews>
  <sheetFormatPr defaultColWidth="5.140625" defaultRowHeight="14.25" x14ac:dyDescent="0.15"/>
  <cols>
    <col min="1" max="1" width="1" style="289" customWidth="1"/>
    <col min="2" max="2" width="6.5703125" style="289" customWidth="1"/>
    <col min="3" max="4" width="9.28515625" style="289" customWidth="1"/>
    <col min="5" max="8" width="3.7109375" style="289" hidden="1" customWidth="1"/>
    <col min="9" max="10" width="3.7109375" style="289" customWidth="1"/>
    <col min="11" max="62" width="6.5703125" style="289" customWidth="1"/>
    <col min="63" max="63" width="1.28515625" style="289" customWidth="1"/>
    <col min="64" max="16384" width="5.140625" style="289"/>
  </cols>
  <sheetData>
    <row r="1" spans="2:67" s="269" customFormat="1" ht="20.25" customHeight="1" x14ac:dyDescent="0.15">
      <c r="C1" s="270" t="s">
        <v>1034</v>
      </c>
      <c r="D1" s="270"/>
      <c r="E1" s="270"/>
      <c r="F1" s="270"/>
      <c r="G1" s="270"/>
      <c r="H1" s="270"/>
      <c r="I1" s="270"/>
      <c r="J1" s="270"/>
      <c r="M1" s="271" t="s">
        <v>671</v>
      </c>
      <c r="P1" s="270"/>
      <c r="Q1" s="270"/>
      <c r="R1" s="270"/>
      <c r="S1" s="270"/>
      <c r="T1" s="270"/>
      <c r="U1" s="270"/>
      <c r="V1" s="270"/>
      <c r="W1" s="270"/>
      <c r="AS1" s="272" t="s">
        <v>672</v>
      </c>
      <c r="AT1" s="1191" t="s">
        <v>673</v>
      </c>
      <c r="AU1" s="1192"/>
      <c r="AV1" s="1192"/>
      <c r="AW1" s="1192"/>
      <c r="AX1" s="1192"/>
      <c r="AY1" s="1192"/>
      <c r="AZ1" s="1192"/>
      <c r="BA1" s="1192"/>
      <c r="BB1" s="1192"/>
      <c r="BC1" s="1192"/>
      <c r="BD1" s="1192"/>
      <c r="BE1" s="1192"/>
      <c r="BF1" s="1192"/>
      <c r="BG1" s="1192"/>
      <c r="BH1" s="1192"/>
      <c r="BI1" s="1192"/>
      <c r="BJ1" s="272" t="s">
        <v>674</v>
      </c>
    </row>
    <row r="2" spans="2:67" s="273" customFormat="1" ht="20.25" customHeight="1" x14ac:dyDescent="0.15">
      <c r="J2" s="271"/>
      <c r="M2" s="271"/>
      <c r="N2" s="271"/>
      <c r="P2" s="272"/>
      <c r="Q2" s="272"/>
      <c r="R2" s="272"/>
      <c r="S2" s="272"/>
      <c r="T2" s="272"/>
      <c r="U2" s="272"/>
      <c r="V2" s="272"/>
      <c r="W2" s="272"/>
      <c r="AB2" s="272" t="s">
        <v>675</v>
      </c>
      <c r="AC2" s="1193">
        <v>7</v>
      </c>
      <c r="AD2" s="1193"/>
      <c r="AE2" s="272" t="s">
        <v>676</v>
      </c>
      <c r="AF2" s="1194">
        <f>IF(AC2=0,"",YEAR(DATE(2018+AC2,1,1)))</f>
        <v>2025</v>
      </c>
      <c r="AG2" s="1194"/>
      <c r="AH2" s="273" t="s">
        <v>677</v>
      </c>
      <c r="AI2" s="273" t="s">
        <v>678</v>
      </c>
      <c r="AJ2" s="1193">
        <v>4</v>
      </c>
      <c r="AK2" s="1193"/>
      <c r="AL2" s="273" t="s">
        <v>679</v>
      </c>
      <c r="AS2" s="272" t="s">
        <v>680</v>
      </c>
      <c r="AT2" s="1193" t="s">
        <v>681</v>
      </c>
      <c r="AU2" s="1193"/>
      <c r="AV2" s="1193"/>
      <c r="AW2" s="1193"/>
      <c r="AX2" s="1193"/>
      <c r="AY2" s="1193"/>
      <c r="AZ2" s="1193"/>
      <c r="BA2" s="1193"/>
      <c r="BB2" s="1193"/>
      <c r="BC2" s="1193"/>
      <c r="BD2" s="1193"/>
      <c r="BE2" s="1193"/>
      <c r="BF2" s="1193"/>
      <c r="BG2" s="1193"/>
      <c r="BH2" s="1193"/>
      <c r="BI2" s="1193"/>
      <c r="BJ2" s="272" t="s">
        <v>674</v>
      </c>
      <c r="BK2" s="272"/>
      <c r="BL2" s="272"/>
      <c r="BM2" s="272"/>
    </row>
    <row r="3" spans="2:67" s="273" customFormat="1" ht="20.25" customHeight="1" x14ac:dyDescent="0.15">
      <c r="J3" s="271"/>
      <c r="M3" s="271"/>
      <c r="O3" s="272"/>
      <c r="P3" s="272"/>
      <c r="Q3" s="272"/>
      <c r="R3" s="272"/>
      <c r="S3" s="272"/>
      <c r="T3" s="272"/>
      <c r="U3" s="272"/>
      <c r="AC3" s="275"/>
      <c r="AD3" s="275"/>
      <c r="AE3" s="275"/>
      <c r="AF3" s="276"/>
      <c r="AG3" s="275"/>
      <c r="BD3" s="277" t="s">
        <v>682</v>
      </c>
      <c r="BE3" s="1195" t="s">
        <v>1035</v>
      </c>
      <c r="BF3" s="1196"/>
      <c r="BG3" s="1196"/>
      <c r="BH3" s="1197"/>
      <c r="BI3" s="272"/>
    </row>
    <row r="4" spans="2:67" s="273" customFormat="1" ht="20.25" customHeight="1" x14ac:dyDescent="0.15">
      <c r="J4" s="271"/>
      <c r="M4" s="271"/>
      <c r="O4" s="272"/>
      <c r="P4" s="272"/>
      <c r="Q4" s="272"/>
      <c r="R4" s="272"/>
      <c r="S4" s="272"/>
      <c r="T4" s="272"/>
      <c r="U4" s="272"/>
      <c r="AC4" s="275"/>
      <c r="AD4" s="275"/>
      <c r="AE4" s="275"/>
      <c r="AF4" s="276"/>
      <c r="AG4" s="275"/>
      <c r="BD4" s="277" t="s">
        <v>1036</v>
      </c>
      <c r="BE4" s="1195" t="s">
        <v>1037</v>
      </c>
      <c r="BF4" s="1196"/>
      <c r="BG4" s="1196"/>
      <c r="BH4" s="1197"/>
      <c r="BI4" s="272"/>
    </row>
    <row r="5" spans="2:67" s="273" customFormat="1" ht="9" customHeight="1" x14ac:dyDescent="0.15">
      <c r="J5" s="271"/>
      <c r="M5" s="271"/>
      <c r="O5" s="272"/>
      <c r="P5" s="272"/>
      <c r="Q5" s="272"/>
      <c r="R5" s="272"/>
      <c r="S5" s="272"/>
      <c r="T5" s="272"/>
      <c r="U5" s="272"/>
      <c r="AC5" s="274"/>
      <c r="AD5" s="274"/>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78"/>
      <c r="BI5" s="278"/>
    </row>
    <row r="6" spans="2:67" s="273" customFormat="1" ht="21" customHeight="1" x14ac:dyDescent="0.15">
      <c r="B6" s="270"/>
      <c r="C6" s="269"/>
      <c r="D6" s="269"/>
      <c r="E6" s="269"/>
      <c r="F6" s="269"/>
      <c r="G6" s="269"/>
      <c r="H6" s="269"/>
      <c r="I6" s="269"/>
      <c r="J6" s="269"/>
      <c r="K6" s="279"/>
      <c r="L6" s="279"/>
      <c r="M6" s="279"/>
      <c r="N6" s="280"/>
      <c r="O6" s="279"/>
      <c r="P6" s="279"/>
      <c r="Q6" s="279"/>
      <c r="AJ6" s="269"/>
      <c r="AK6" s="269"/>
      <c r="AL6" s="269"/>
      <c r="AM6" s="269"/>
      <c r="AN6" s="269"/>
      <c r="AO6" s="269" t="s">
        <v>1038</v>
      </c>
      <c r="AP6" s="269"/>
      <c r="AQ6" s="269"/>
      <c r="AR6" s="269"/>
      <c r="AS6" s="269"/>
      <c r="AT6" s="269"/>
      <c r="AU6" s="269"/>
      <c r="AW6" s="281"/>
      <c r="AX6" s="281"/>
      <c r="AY6" s="282"/>
      <c r="AZ6" s="269"/>
      <c r="BA6" s="1226">
        <v>40</v>
      </c>
      <c r="BB6" s="1227"/>
      <c r="BC6" s="282" t="s">
        <v>683</v>
      </c>
      <c r="BD6" s="269"/>
      <c r="BE6" s="1226">
        <v>160</v>
      </c>
      <c r="BF6" s="1227"/>
      <c r="BG6" s="282" t="s">
        <v>684</v>
      </c>
      <c r="BH6" s="269"/>
      <c r="BI6" s="278"/>
    </row>
    <row r="7" spans="2:67" s="273" customFormat="1" ht="5.25" customHeight="1" x14ac:dyDescent="0.15">
      <c r="B7" s="270"/>
      <c r="C7" s="283"/>
      <c r="D7" s="283"/>
      <c r="E7" s="283"/>
      <c r="F7" s="283"/>
      <c r="G7" s="283"/>
      <c r="H7" s="283"/>
      <c r="I7" s="283"/>
      <c r="J7" s="279"/>
      <c r="K7" s="279"/>
      <c r="L7" s="279"/>
      <c r="M7" s="280"/>
      <c r="N7" s="279"/>
      <c r="O7" s="279"/>
      <c r="P7" s="279"/>
      <c r="Q7" s="27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78"/>
      <c r="BI7" s="278"/>
    </row>
    <row r="8" spans="2:67" s="273" customFormat="1" ht="21" customHeight="1" x14ac:dyDescent="0.15">
      <c r="B8" s="284"/>
      <c r="C8" s="280"/>
      <c r="D8" s="280"/>
      <c r="E8" s="280"/>
      <c r="F8" s="280"/>
      <c r="G8" s="280"/>
      <c r="H8" s="280"/>
      <c r="I8" s="280"/>
      <c r="J8" s="279"/>
      <c r="K8" s="279"/>
      <c r="L8" s="279"/>
      <c r="M8" s="280"/>
      <c r="N8" s="279"/>
      <c r="O8" s="279"/>
      <c r="P8" s="279"/>
      <c r="Q8" s="279"/>
      <c r="AJ8" s="285"/>
      <c r="AK8" s="285"/>
      <c r="AL8" s="285"/>
      <c r="AM8" s="269"/>
      <c r="AN8" s="278"/>
      <c r="AO8" s="286"/>
      <c r="AP8" s="286"/>
      <c r="AQ8" s="270"/>
      <c r="AR8" s="281"/>
      <c r="AS8" s="281"/>
      <c r="AT8" s="281"/>
      <c r="AU8" s="287"/>
      <c r="AV8" s="287"/>
      <c r="AW8" s="269"/>
      <c r="AX8" s="281"/>
      <c r="AY8" s="281"/>
      <c r="AZ8" s="280"/>
      <c r="BA8" s="269"/>
      <c r="BB8" s="269" t="s">
        <v>685</v>
      </c>
      <c r="BC8" s="269"/>
      <c r="BD8" s="269"/>
      <c r="BE8" s="1228">
        <f>DAY(EOMONTH(DATE(AF2,AJ2,1),0))</f>
        <v>30</v>
      </c>
      <c r="BF8" s="1229"/>
      <c r="BG8" s="269" t="s">
        <v>686</v>
      </c>
      <c r="BH8" s="269"/>
      <c r="BI8" s="269"/>
      <c r="BM8" s="272"/>
      <c r="BN8" s="272"/>
      <c r="BO8" s="272"/>
    </row>
    <row r="9" spans="2:67" s="273" customFormat="1" ht="5.25" customHeight="1" x14ac:dyDescent="0.15">
      <c r="B9" s="284"/>
      <c r="C9" s="280"/>
      <c r="D9" s="280"/>
      <c r="E9" s="280"/>
      <c r="F9" s="280"/>
      <c r="G9" s="280"/>
      <c r="H9" s="280"/>
      <c r="I9" s="280"/>
      <c r="J9" s="279"/>
      <c r="K9" s="279"/>
      <c r="L9" s="279"/>
      <c r="M9" s="280"/>
      <c r="N9" s="279"/>
      <c r="O9" s="279"/>
      <c r="P9" s="279"/>
      <c r="Q9" s="279"/>
      <c r="AJ9" s="285"/>
      <c r="AK9" s="285"/>
      <c r="AL9" s="285"/>
      <c r="AM9" s="269"/>
      <c r="AN9" s="278"/>
      <c r="AO9" s="286"/>
      <c r="AP9" s="286"/>
      <c r="AQ9" s="270"/>
      <c r="AR9" s="281"/>
      <c r="AS9" s="281"/>
      <c r="AT9" s="281"/>
      <c r="AU9" s="287"/>
      <c r="AV9" s="287"/>
      <c r="AW9" s="269"/>
      <c r="AX9" s="281"/>
      <c r="AY9" s="281"/>
      <c r="AZ9" s="280"/>
      <c r="BA9" s="269"/>
      <c r="BB9" s="269"/>
      <c r="BC9" s="269"/>
      <c r="BD9" s="269"/>
      <c r="BE9" s="280"/>
      <c r="BF9" s="280"/>
      <c r="BG9" s="269"/>
      <c r="BH9" s="269"/>
      <c r="BI9" s="269"/>
      <c r="BM9" s="272"/>
      <c r="BN9" s="272"/>
      <c r="BO9" s="272"/>
    </row>
    <row r="10" spans="2:67" s="273" customFormat="1" ht="21" customHeight="1" x14ac:dyDescent="0.15">
      <c r="B10" s="284"/>
      <c r="C10" s="280"/>
      <c r="D10" s="280"/>
      <c r="E10" s="280"/>
      <c r="F10" s="280"/>
      <c r="G10" s="280"/>
      <c r="H10" s="280"/>
      <c r="I10" s="280"/>
      <c r="J10" s="279"/>
      <c r="K10" s="279"/>
      <c r="L10" s="279"/>
      <c r="M10" s="280"/>
      <c r="N10" s="279"/>
      <c r="O10" s="279"/>
      <c r="P10" s="279"/>
      <c r="Q10" s="279"/>
      <c r="AJ10" s="285"/>
      <c r="AK10" s="285"/>
      <c r="AL10" s="285"/>
      <c r="AM10" s="269"/>
      <c r="AN10" s="278"/>
      <c r="AO10" s="269" t="s">
        <v>1039</v>
      </c>
      <c r="AP10" s="286"/>
      <c r="AQ10" s="269"/>
      <c r="AR10" s="270" t="s">
        <v>1040</v>
      </c>
      <c r="AS10" s="269"/>
      <c r="AT10" s="269"/>
      <c r="AU10" s="269"/>
      <c r="AV10" s="269"/>
      <c r="AW10" s="269"/>
      <c r="AX10" s="283"/>
      <c r="AY10" s="283"/>
      <c r="AZ10" s="288" t="s">
        <v>1041</v>
      </c>
      <c r="BA10" s="1226"/>
      <c r="BB10" s="1227"/>
      <c r="BC10" s="282" t="s">
        <v>687</v>
      </c>
      <c r="BD10" s="288" t="s">
        <v>1042</v>
      </c>
      <c r="BE10" s="1226"/>
      <c r="BF10" s="1227"/>
      <c r="BG10" s="282" t="s">
        <v>687</v>
      </c>
      <c r="BH10" s="269"/>
      <c r="BI10" s="269"/>
      <c r="BM10" s="272"/>
      <c r="BN10" s="272"/>
      <c r="BO10" s="272"/>
    </row>
    <row r="11" spans="2:67" ht="5.25" customHeight="1" thickBot="1" x14ac:dyDescent="0.2">
      <c r="C11" s="290"/>
      <c r="D11" s="290"/>
      <c r="E11" s="290"/>
      <c r="F11" s="290"/>
      <c r="G11" s="290"/>
      <c r="H11" s="290"/>
      <c r="I11" s="290"/>
      <c r="J11" s="290"/>
      <c r="AC11" s="290"/>
      <c r="AT11" s="290"/>
      <c r="BK11" s="291"/>
      <c r="BL11" s="291"/>
      <c r="BM11" s="291"/>
    </row>
    <row r="12" spans="2:67" ht="21.6" customHeight="1" x14ac:dyDescent="0.15">
      <c r="B12" s="1168" t="s">
        <v>689</v>
      </c>
      <c r="C12" s="1171" t="s">
        <v>1043</v>
      </c>
      <c r="D12" s="1172"/>
      <c r="E12" s="293"/>
      <c r="F12" s="292"/>
      <c r="G12" s="293"/>
      <c r="H12" s="292"/>
      <c r="I12" s="1177" t="s">
        <v>1044</v>
      </c>
      <c r="J12" s="1178"/>
      <c r="K12" s="1183" t="s">
        <v>1045</v>
      </c>
      <c r="L12" s="1184"/>
      <c r="M12" s="1184"/>
      <c r="N12" s="1172"/>
      <c r="O12" s="1183" t="s">
        <v>1046</v>
      </c>
      <c r="P12" s="1184"/>
      <c r="Q12" s="1184"/>
      <c r="R12" s="1184"/>
      <c r="S12" s="1172"/>
      <c r="T12" s="294"/>
      <c r="U12" s="294"/>
      <c r="V12" s="295"/>
      <c r="W12" s="1189" t="s">
        <v>1047</v>
      </c>
      <c r="X12" s="1190"/>
      <c r="Y12" s="1190"/>
      <c r="Z12" s="1190"/>
      <c r="AA12" s="1190"/>
      <c r="AB12" s="1190"/>
      <c r="AC12" s="1190"/>
      <c r="AD12" s="1190"/>
      <c r="AE12" s="1190"/>
      <c r="AF12" s="1190"/>
      <c r="AG12" s="1190"/>
      <c r="AH12" s="1190"/>
      <c r="AI12" s="1190"/>
      <c r="AJ12" s="1190"/>
      <c r="AK12" s="1190"/>
      <c r="AL12" s="1190"/>
      <c r="AM12" s="1190"/>
      <c r="AN12" s="1190"/>
      <c r="AO12" s="1190"/>
      <c r="AP12" s="1190"/>
      <c r="AQ12" s="1190"/>
      <c r="AR12" s="1190"/>
      <c r="AS12" s="1190"/>
      <c r="AT12" s="1190"/>
      <c r="AU12" s="1190"/>
      <c r="AV12" s="1190"/>
      <c r="AW12" s="1190"/>
      <c r="AX12" s="1190"/>
      <c r="AY12" s="1190"/>
      <c r="AZ12" s="1190"/>
      <c r="BA12" s="1190"/>
      <c r="BB12" s="1214" t="str">
        <f>IF(BE3="４週","(10)1～4週目の勤務時間数合計","(10)1か月の勤務時間数　合計")</f>
        <v>(10)1～4週目の勤務時間数合計</v>
      </c>
      <c r="BC12" s="1215"/>
      <c r="BD12" s="1220" t="s">
        <v>1048</v>
      </c>
      <c r="BE12" s="1215"/>
      <c r="BF12" s="1171" t="s">
        <v>1049</v>
      </c>
      <c r="BG12" s="1184"/>
      <c r="BH12" s="1184"/>
      <c r="BI12" s="1184"/>
      <c r="BJ12" s="1223"/>
    </row>
    <row r="13" spans="2:67" ht="20.25" customHeight="1" x14ac:dyDescent="0.15">
      <c r="B13" s="1169"/>
      <c r="C13" s="1173"/>
      <c r="D13" s="1174"/>
      <c r="E13" s="297"/>
      <c r="F13" s="296"/>
      <c r="G13" s="297"/>
      <c r="H13" s="296"/>
      <c r="I13" s="1179"/>
      <c r="J13" s="1180"/>
      <c r="K13" s="1185"/>
      <c r="L13" s="1186"/>
      <c r="M13" s="1186"/>
      <c r="N13" s="1174"/>
      <c r="O13" s="1185"/>
      <c r="P13" s="1186"/>
      <c r="Q13" s="1186"/>
      <c r="R13" s="1186"/>
      <c r="S13" s="1174"/>
      <c r="T13" s="298"/>
      <c r="U13" s="298"/>
      <c r="V13" s="299"/>
      <c r="W13" s="1166" t="s">
        <v>690</v>
      </c>
      <c r="X13" s="1166"/>
      <c r="Y13" s="1166"/>
      <c r="Z13" s="1166"/>
      <c r="AA13" s="1166"/>
      <c r="AB13" s="1166"/>
      <c r="AC13" s="1167"/>
      <c r="AD13" s="1165" t="s">
        <v>691</v>
      </c>
      <c r="AE13" s="1166"/>
      <c r="AF13" s="1166"/>
      <c r="AG13" s="1166"/>
      <c r="AH13" s="1166"/>
      <c r="AI13" s="1166"/>
      <c r="AJ13" s="1167"/>
      <c r="AK13" s="1165" t="s">
        <v>692</v>
      </c>
      <c r="AL13" s="1166"/>
      <c r="AM13" s="1166"/>
      <c r="AN13" s="1166"/>
      <c r="AO13" s="1166"/>
      <c r="AP13" s="1166"/>
      <c r="AQ13" s="1167"/>
      <c r="AR13" s="1165" t="s">
        <v>693</v>
      </c>
      <c r="AS13" s="1166"/>
      <c r="AT13" s="1166"/>
      <c r="AU13" s="1166"/>
      <c r="AV13" s="1166"/>
      <c r="AW13" s="1166"/>
      <c r="AX13" s="1167"/>
      <c r="AY13" s="1165" t="s">
        <v>694</v>
      </c>
      <c r="AZ13" s="1166"/>
      <c r="BA13" s="1166"/>
      <c r="BB13" s="1216"/>
      <c r="BC13" s="1217"/>
      <c r="BD13" s="1221"/>
      <c r="BE13" s="1217"/>
      <c r="BF13" s="1173"/>
      <c r="BG13" s="1186"/>
      <c r="BH13" s="1186"/>
      <c r="BI13" s="1186"/>
      <c r="BJ13" s="1224"/>
    </row>
    <row r="14" spans="2:67" ht="20.25" customHeight="1" x14ac:dyDescent="0.15">
      <c r="B14" s="1169"/>
      <c r="C14" s="1173"/>
      <c r="D14" s="1174"/>
      <c r="E14" s="297"/>
      <c r="F14" s="296"/>
      <c r="G14" s="297"/>
      <c r="H14" s="296"/>
      <c r="I14" s="1179"/>
      <c r="J14" s="1180"/>
      <c r="K14" s="1185"/>
      <c r="L14" s="1186"/>
      <c r="M14" s="1186"/>
      <c r="N14" s="1174"/>
      <c r="O14" s="1185"/>
      <c r="P14" s="1186"/>
      <c r="Q14" s="1186"/>
      <c r="R14" s="1186"/>
      <c r="S14" s="1174"/>
      <c r="T14" s="298"/>
      <c r="U14" s="298"/>
      <c r="V14" s="299"/>
      <c r="W14" s="300">
        <v>1</v>
      </c>
      <c r="X14" s="301">
        <v>2</v>
      </c>
      <c r="Y14" s="301">
        <v>3</v>
      </c>
      <c r="Z14" s="301">
        <v>4</v>
      </c>
      <c r="AA14" s="301">
        <v>5</v>
      </c>
      <c r="AB14" s="301">
        <v>6</v>
      </c>
      <c r="AC14" s="302">
        <v>7</v>
      </c>
      <c r="AD14" s="303">
        <v>8</v>
      </c>
      <c r="AE14" s="301">
        <v>9</v>
      </c>
      <c r="AF14" s="301">
        <v>10</v>
      </c>
      <c r="AG14" s="301">
        <v>11</v>
      </c>
      <c r="AH14" s="301">
        <v>12</v>
      </c>
      <c r="AI14" s="301">
        <v>13</v>
      </c>
      <c r="AJ14" s="302">
        <v>14</v>
      </c>
      <c r="AK14" s="300">
        <v>15</v>
      </c>
      <c r="AL14" s="301">
        <v>16</v>
      </c>
      <c r="AM14" s="301">
        <v>17</v>
      </c>
      <c r="AN14" s="301">
        <v>18</v>
      </c>
      <c r="AO14" s="301">
        <v>19</v>
      </c>
      <c r="AP14" s="301">
        <v>20</v>
      </c>
      <c r="AQ14" s="302">
        <v>21</v>
      </c>
      <c r="AR14" s="303">
        <v>22</v>
      </c>
      <c r="AS14" s="301">
        <v>23</v>
      </c>
      <c r="AT14" s="301">
        <v>24</v>
      </c>
      <c r="AU14" s="301">
        <v>25</v>
      </c>
      <c r="AV14" s="301">
        <v>26</v>
      </c>
      <c r="AW14" s="301">
        <v>27</v>
      </c>
      <c r="AX14" s="302">
        <v>28</v>
      </c>
      <c r="AY14" s="303" t="str">
        <f>IF($BE$3="実績",IF(DAY(DATE($AF$2,$AJ$2,29))=29,29,""),"")</f>
        <v/>
      </c>
      <c r="AZ14" s="301" t="str">
        <f>IF($BE$3="実績",IF(DAY(DATE($AF$2,$AJ$2,30))=30,30,""),"")</f>
        <v/>
      </c>
      <c r="BA14" s="302" t="str">
        <f>IF($BE$3="実績",IF(DAY(DATE($AF$2,$AJ$2,31))=31,31,""),"")</f>
        <v/>
      </c>
      <c r="BB14" s="1216"/>
      <c r="BC14" s="1217"/>
      <c r="BD14" s="1221"/>
      <c r="BE14" s="1217"/>
      <c r="BF14" s="1173"/>
      <c r="BG14" s="1186"/>
      <c r="BH14" s="1186"/>
      <c r="BI14" s="1186"/>
      <c r="BJ14" s="1224"/>
    </row>
    <row r="15" spans="2:67" ht="20.25" hidden="1" customHeight="1" x14ac:dyDescent="0.15">
      <c r="B15" s="1169"/>
      <c r="C15" s="1173"/>
      <c r="D15" s="1174"/>
      <c r="E15" s="297"/>
      <c r="F15" s="296"/>
      <c r="G15" s="297"/>
      <c r="H15" s="296"/>
      <c r="I15" s="1179"/>
      <c r="J15" s="1180"/>
      <c r="K15" s="1185"/>
      <c r="L15" s="1186"/>
      <c r="M15" s="1186"/>
      <c r="N15" s="1174"/>
      <c r="O15" s="1185"/>
      <c r="P15" s="1186"/>
      <c r="Q15" s="1186"/>
      <c r="R15" s="1186"/>
      <c r="S15" s="1174"/>
      <c r="T15" s="298"/>
      <c r="U15" s="298"/>
      <c r="V15" s="299"/>
      <c r="W15" s="300">
        <f>WEEKDAY(DATE($AF$2,$AJ$2,1))</f>
        <v>3</v>
      </c>
      <c r="X15" s="301">
        <f>WEEKDAY(DATE($AF$2,$AJ$2,2))</f>
        <v>4</v>
      </c>
      <c r="Y15" s="301">
        <f>WEEKDAY(DATE($AF$2,$AJ$2,3))</f>
        <v>5</v>
      </c>
      <c r="Z15" s="301">
        <f>WEEKDAY(DATE($AF$2,$AJ$2,4))</f>
        <v>6</v>
      </c>
      <c r="AA15" s="301">
        <f>WEEKDAY(DATE($AF$2,$AJ$2,5))</f>
        <v>7</v>
      </c>
      <c r="AB15" s="301">
        <f>WEEKDAY(DATE($AF$2,$AJ$2,6))</f>
        <v>1</v>
      </c>
      <c r="AC15" s="302">
        <f>WEEKDAY(DATE($AF$2,$AJ$2,7))</f>
        <v>2</v>
      </c>
      <c r="AD15" s="303">
        <f>WEEKDAY(DATE($AF$2,$AJ$2,8))</f>
        <v>3</v>
      </c>
      <c r="AE15" s="301">
        <f>WEEKDAY(DATE($AF$2,$AJ$2,9))</f>
        <v>4</v>
      </c>
      <c r="AF15" s="301">
        <f>WEEKDAY(DATE($AF$2,$AJ$2,10))</f>
        <v>5</v>
      </c>
      <c r="AG15" s="301">
        <f>WEEKDAY(DATE($AF$2,$AJ$2,11))</f>
        <v>6</v>
      </c>
      <c r="AH15" s="301">
        <f>WEEKDAY(DATE($AF$2,$AJ$2,12))</f>
        <v>7</v>
      </c>
      <c r="AI15" s="301">
        <f>WEEKDAY(DATE($AF$2,$AJ$2,13))</f>
        <v>1</v>
      </c>
      <c r="AJ15" s="302">
        <f>WEEKDAY(DATE($AF$2,$AJ$2,14))</f>
        <v>2</v>
      </c>
      <c r="AK15" s="303">
        <f>WEEKDAY(DATE($AF$2,$AJ$2,15))</f>
        <v>3</v>
      </c>
      <c r="AL15" s="301">
        <f>WEEKDAY(DATE($AF$2,$AJ$2,16))</f>
        <v>4</v>
      </c>
      <c r="AM15" s="301">
        <f>WEEKDAY(DATE($AF$2,$AJ$2,17))</f>
        <v>5</v>
      </c>
      <c r="AN15" s="301">
        <f>WEEKDAY(DATE($AF$2,$AJ$2,18))</f>
        <v>6</v>
      </c>
      <c r="AO15" s="301">
        <f>WEEKDAY(DATE($AF$2,$AJ$2,19))</f>
        <v>7</v>
      </c>
      <c r="AP15" s="301">
        <f>WEEKDAY(DATE($AF$2,$AJ$2,20))</f>
        <v>1</v>
      </c>
      <c r="AQ15" s="302">
        <f>WEEKDAY(DATE($AF$2,$AJ$2,21))</f>
        <v>2</v>
      </c>
      <c r="AR15" s="303">
        <f>WEEKDAY(DATE($AF$2,$AJ$2,22))</f>
        <v>3</v>
      </c>
      <c r="AS15" s="301">
        <f>WEEKDAY(DATE($AF$2,$AJ$2,23))</f>
        <v>4</v>
      </c>
      <c r="AT15" s="301">
        <f>WEEKDAY(DATE($AF$2,$AJ$2,24))</f>
        <v>5</v>
      </c>
      <c r="AU15" s="301">
        <f>WEEKDAY(DATE($AF$2,$AJ$2,25))</f>
        <v>6</v>
      </c>
      <c r="AV15" s="301">
        <f>WEEKDAY(DATE($AF$2,$AJ$2,26))</f>
        <v>7</v>
      </c>
      <c r="AW15" s="301">
        <f>WEEKDAY(DATE($AF$2,$AJ$2,27))</f>
        <v>1</v>
      </c>
      <c r="AX15" s="302">
        <f>WEEKDAY(DATE($AF$2,$AJ$2,28))</f>
        <v>2</v>
      </c>
      <c r="AY15" s="303">
        <f>IF(AY14=29,WEEKDAY(DATE($AF$2,$AJ$2,29)),0)</f>
        <v>0</v>
      </c>
      <c r="AZ15" s="301">
        <f>IF(AZ14=30,WEEKDAY(DATE($AF$2,$AJ$2,30)),0)</f>
        <v>0</v>
      </c>
      <c r="BA15" s="302">
        <f>IF(BA14=31,WEEKDAY(DATE($AF$2,$AJ$2,31)),0)</f>
        <v>0</v>
      </c>
      <c r="BB15" s="1216"/>
      <c r="BC15" s="1217"/>
      <c r="BD15" s="1221"/>
      <c r="BE15" s="1217"/>
      <c r="BF15" s="1173"/>
      <c r="BG15" s="1186"/>
      <c r="BH15" s="1186"/>
      <c r="BI15" s="1186"/>
      <c r="BJ15" s="1224"/>
    </row>
    <row r="16" spans="2:67" ht="20.25" customHeight="1" thickBot="1" x14ac:dyDescent="0.2">
      <c r="B16" s="1170"/>
      <c r="C16" s="1175"/>
      <c r="D16" s="1176"/>
      <c r="E16" s="305"/>
      <c r="F16" s="304"/>
      <c r="G16" s="305"/>
      <c r="H16" s="304"/>
      <c r="I16" s="1181"/>
      <c r="J16" s="1182"/>
      <c r="K16" s="1187"/>
      <c r="L16" s="1188"/>
      <c r="M16" s="1188"/>
      <c r="N16" s="1176"/>
      <c r="O16" s="1187"/>
      <c r="P16" s="1188"/>
      <c r="Q16" s="1188"/>
      <c r="R16" s="1188"/>
      <c r="S16" s="1176"/>
      <c r="T16" s="306"/>
      <c r="U16" s="306"/>
      <c r="V16" s="307"/>
      <c r="W16" s="308" t="str">
        <f>IF(W15=1,"日",IF(W15=2,"月",IF(W15=3,"火",IF(W15=4,"水",IF(W15=5,"木",IF(W15=6,"金","土"))))))</f>
        <v>火</v>
      </c>
      <c r="X16" s="309" t="str">
        <f t="shared" ref="X16:AX16" si="0">IF(X15=1,"日",IF(X15=2,"月",IF(X15=3,"火",IF(X15=4,"水",IF(X15=5,"木",IF(X15=6,"金","土"))))))</f>
        <v>水</v>
      </c>
      <c r="Y16" s="309" t="str">
        <f t="shared" si="0"/>
        <v>木</v>
      </c>
      <c r="Z16" s="309" t="str">
        <f t="shared" si="0"/>
        <v>金</v>
      </c>
      <c r="AA16" s="309" t="str">
        <f t="shared" si="0"/>
        <v>土</v>
      </c>
      <c r="AB16" s="309" t="str">
        <f t="shared" si="0"/>
        <v>日</v>
      </c>
      <c r="AC16" s="310" t="str">
        <f t="shared" si="0"/>
        <v>月</v>
      </c>
      <c r="AD16" s="311" t="str">
        <f>IF(AD15=1,"日",IF(AD15=2,"月",IF(AD15=3,"火",IF(AD15=4,"水",IF(AD15=5,"木",IF(AD15=6,"金","土"))))))</f>
        <v>火</v>
      </c>
      <c r="AE16" s="309" t="str">
        <f t="shared" si="0"/>
        <v>水</v>
      </c>
      <c r="AF16" s="309" t="str">
        <f t="shared" si="0"/>
        <v>木</v>
      </c>
      <c r="AG16" s="309" t="str">
        <f t="shared" si="0"/>
        <v>金</v>
      </c>
      <c r="AH16" s="309" t="str">
        <f t="shared" si="0"/>
        <v>土</v>
      </c>
      <c r="AI16" s="309" t="str">
        <f t="shared" si="0"/>
        <v>日</v>
      </c>
      <c r="AJ16" s="310" t="str">
        <f t="shared" si="0"/>
        <v>月</v>
      </c>
      <c r="AK16" s="311" t="str">
        <f>IF(AK15=1,"日",IF(AK15=2,"月",IF(AK15=3,"火",IF(AK15=4,"水",IF(AK15=5,"木",IF(AK15=6,"金","土"))))))</f>
        <v>火</v>
      </c>
      <c r="AL16" s="309" t="str">
        <f t="shared" si="0"/>
        <v>水</v>
      </c>
      <c r="AM16" s="309" t="str">
        <f t="shared" si="0"/>
        <v>木</v>
      </c>
      <c r="AN16" s="309" t="str">
        <f t="shared" si="0"/>
        <v>金</v>
      </c>
      <c r="AO16" s="309" t="str">
        <f t="shared" si="0"/>
        <v>土</v>
      </c>
      <c r="AP16" s="309" t="str">
        <f t="shared" si="0"/>
        <v>日</v>
      </c>
      <c r="AQ16" s="310" t="str">
        <f t="shared" si="0"/>
        <v>月</v>
      </c>
      <c r="AR16" s="311" t="str">
        <f>IF(AR15=1,"日",IF(AR15=2,"月",IF(AR15=3,"火",IF(AR15=4,"水",IF(AR15=5,"木",IF(AR15=6,"金","土"))))))</f>
        <v>火</v>
      </c>
      <c r="AS16" s="309" t="str">
        <f t="shared" si="0"/>
        <v>水</v>
      </c>
      <c r="AT16" s="309" t="str">
        <f t="shared" si="0"/>
        <v>木</v>
      </c>
      <c r="AU16" s="309" t="str">
        <f t="shared" si="0"/>
        <v>金</v>
      </c>
      <c r="AV16" s="309" t="str">
        <f t="shared" si="0"/>
        <v>土</v>
      </c>
      <c r="AW16" s="309" t="str">
        <f t="shared" si="0"/>
        <v>日</v>
      </c>
      <c r="AX16" s="310" t="str">
        <f t="shared" si="0"/>
        <v>月</v>
      </c>
      <c r="AY16" s="309" t="str">
        <f>IF(AY15=1,"日",IF(AY15=2,"月",IF(AY15=3,"火",IF(AY15=4,"水",IF(AY15=5,"木",IF(AY15=6,"金",IF(AY15=0,"","土")))))))</f>
        <v/>
      </c>
      <c r="AZ16" s="309" t="str">
        <f>IF(AZ15=1,"日",IF(AZ15=2,"月",IF(AZ15=3,"火",IF(AZ15=4,"水",IF(AZ15=5,"木",IF(AZ15=6,"金",IF(AZ15=0,"","土")))))))</f>
        <v/>
      </c>
      <c r="BA16" s="309" t="str">
        <f>IF(BA15=1,"日",IF(BA15=2,"月",IF(BA15=3,"火",IF(BA15=4,"水",IF(BA15=5,"木",IF(BA15=6,"金",IF(BA15=0,"","土")))))))</f>
        <v/>
      </c>
      <c r="BB16" s="1218"/>
      <c r="BC16" s="1219"/>
      <c r="BD16" s="1222"/>
      <c r="BE16" s="1219"/>
      <c r="BF16" s="1175"/>
      <c r="BG16" s="1188"/>
      <c r="BH16" s="1188"/>
      <c r="BI16" s="1188"/>
      <c r="BJ16" s="1225"/>
    </row>
    <row r="17" spans="2:62" ht="20.25" customHeight="1" x14ac:dyDescent="0.15">
      <c r="B17" s="1118">
        <f>B15+1</f>
        <v>1</v>
      </c>
      <c r="C17" s="1203"/>
      <c r="D17" s="1204"/>
      <c r="E17" s="312"/>
      <c r="F17" s="313"/>
      <c r="G17" s="312"/>
      <c r="H17" s="313"/>
      <c r="I17" s="1205"/>
      <c r="J17" s="1206"/>
      <c r="K17" s="1207"/>
      <c r="L17" s="1208"/>
      <c r="M17" s="1208"/>
      <c r="N17" s="1204"/>
      <c r="O17" s="1209"/>
      <c r="P17" s="1210"/>
      <c r="Q17" s="1210"/>
      <c r="R17" s="1210"/>
      <c r="S17" s="1211"/>
      <c r="T17" s="314" t="s">
        <v>696</v>
      </c>
      <c r="U17" s="315"/>
      <c r="V17" s="316"/>
      <c r="W17" s="317"/>
      <c r="X17" s="318"/>
      <c r="Y17" s="318"/>
      <c r="Z17" s="318"/>
      <c r="AA17" s="318"/>
      <c r="AB17" s="318"/>
      <c r="AC17" s="319"/>
      <c r="AD17" s="317"/>
      <c r="AE17" s="318"/>
      <c r="AF17" s="318"/>
      <c r="AG17" s="318"/>
      <c r="AH17" s="318"/>
      <c r="AI17" s="318"/>
      <c r="AJ17" s="319"/>
      <c r="AK17" s="317"/>
      <c r="AL17" s="318"/>
      <c r="AM17" s="318"/>
      <c r="AN17" s="318"/>
      <c r="AO17" s="318"/>
      <c r="AP17" s="318"/>
      <c r="AQ17" s="319"/>
      <c r="AR17" s="317"/>
      <c r="AS17" s="318"/>
      <c r="AT17" s="318"/>
      <c r="AU17" s="318"/>
      <c r="AV17" s="318"/>
      <c r="AW17" s="318"/>
      <c r="AX17" s="319"/>
      <c r="AY17" s="317"/>
      <c r="AZ17" s="318"/>
      <c r="BA17" s="318"/>
      <c r="BB17" s="1212"/>
      <c r="BC17" s="1213"/>
      <c r="BD17" s="1198"/>
      <c r="BE17" s="1199"/>
      <c r="BF17" s="1200"/>
      <c r="BG17" s="1201"/>
      <c r="BH17" s="1201"/>
      <c r="BI17" s="1201"/>
      <c r="BJ17" s="1202"/>
    </row>
    <row r="18" spans="2:62" ht="20.25" customHeight="1" x14ac:dyDescent="0.15">
      <c r="B18" s="1140"/>
      <c r="C18" s="1159"/>
      <c r="D18" s="1160"/>
      <c r="E18" s="320"/>
      <c r="F18" s="321">
        <f>C17</f>
        <v>0</v>
      </c>
      <c r="G18" s="320"/>
      <c r="H18" s="321">
        <f>I17</f>
        <v>0</v>
      </c>
      <c r="I18" s="1161"/>
      <c r="J18" s="1162"/>
      <c r="K18" s="1163"/>
      <c r="L18" s="1164"/>
      <c r="M18" s="1164"/>
      <c r="N18" s="1160"/>
      <c r="O18" s="1132"/>
      <c r="P18" s="1133"/>
      <c r="Q18" s="1133"/>
      <c r="R18" s="1133"/>
      <c r="S18" s="1134"/>
      <c r="T18" s="322" t="s">
        <v>1050</v>
      </c>
      <c r="U18" s="323"/>
      <c r="V18" s="324"/>
      <c r="W18" s="325" t="str">
        <f>IF(W17="","",VLOOKUP(W17,'シフト記号表（従来型・ユニット型共通）'!$C$6:$L$47,10,FALSE))</f>
        <v/>
      </c>
      <c r="X18" s="326" t="str">
        <f>IF(X17="","",VLOOKUP(X17,'シフト記号表（従来型・ユニット型共通）'!$C$6:$L$47,10,FALSE))</f>
        <v/>
      </c>
      <c r="Y18" s="326" t="str">
        <f>IF(Y17="","",VLOOKUP(Y17,'シフト記号表（従来型・ユニット型共通）'!$C$6:$L$47,10,FALSE))</f>
        <v/>
      </c>
      <c r="Z18" s="326" t="str">
        <f>IF(Z17="","",VLOOKUP(Z17,'シフト記号表（従来型・ユニット型共通）'!$C$6:$L$47,10,FALSE))</f>
        <v/>
      </c>
      <c r="AA18" s="326" t="str">
        <f>IF(AA17="","",VLOOKUP(AA17,'シフト記号表（従来型・ユニット型共通）'!$C$6:$L$47,10,FALSE))</f>
        <v/>
      </c>
      <c r="AB18" s="326" t="str">
        <f>IF(AB17="","",VLOOKUP(AB17,'シフト記号表（従来型・ユニット型共通）'!$C$6:$L$47,10,FALSE))</f>
        <v/>
      </c>
      <c r="AC18" s="327" t="str">
        <f>IF(AC17="","",VLOOKUP(AC17,'シフト記号表（従来型・ユニット型共通）'!$C$6:$L$47,10,FALSE))</f>
        <v/>
      </c>
      <c r="AD18" s="325" t="str">
        <f>IF(AD17="","",VLOOKUP(AD17,'シフト記号表（従来型・ユニット型共通）'!$C$6:$L$47,10,FALSE))</f>
        <v/>
      </c>
      <c r="AE18" s="326" t="str">
        <f>IF(AE17="","",VLOOKUP(AE17,'シフト記号表（従来型・ユニット型共通）'!$C$6:$L$47,10,FALSE))</f>
        <v/>
      </c>
      <c r="AF18" s="326" t="str">
        <f>IF(AF17="","",VLOOKUP(AF17,'シフト記号表（従来型・ユニット型共通）'!$C$6:$L$47,10,FALSE))</f>
        <v/>
      </c>
      <c r="AG18" s="326" t="str">
        <f>IF(AG17="","",VLOOKUP(AG17,'シフト記号表（従来型・ユニット型共通）'!$C$6:$L$47,10,FALSE))</f>
        <v/>
      </c>
      <c r="AH18" s="326" t="str">
        <f>IF(AH17="","",VLOOKUP(AH17,'シフト記号表（従来型・ユニット型共通）'!$C$6:$L$47,10,FALSE))</f>
        <v/>
      </c>
      <c r="AI18" s="326" t="str">
        <f>IF(AI17="","",VLOOKUP(AI17,'シフト記号表（従来型・ユニット型共通）'!$C$6:$L$47,10,FALSE))</f>
        <v/>
      </c>
      <c r="AJ18" s="327" t="str">
        <f>IF(AJ17="","",VLOOKUP(AJ17,'シフト記号表（従来型・ユニット型共通）'!$C$6:$L$47,10,FALSE))</f>
        <v/>
      </c>
      <c r="AK18" s="325" t="str">
        <f>IF(AK17="","",VLOOKUP(AK17,'シフト記号表（従来型・ユニット型共通）'!$C$6:$L$47,10,FALSE))</f>
        <v/>
      </c>
      <c r="AL18" s="326" t="str">
        <f>IF(AL17="","",VLOOKUP(AL17,'シフト記号表（従来型・ユニット型共通）'!$C$6:$L$47,10,FALSE))</f>
        <v/>
      </c>
      <c r="AM18" s="326" t="str">
        <f>IF(AM17="","",VLOOKUP(AM17,'シフト記号表（従来型・ユニット型共通）'!$C$6:$L$47,10,FALSE))</f>
        <v/>
      </c>
      <c r="AN18" s="326" t="str">
        <f>IF(AN17="","",VLOOKUP(AN17,'シフト記号表（従来型・ユニット型共通）'!$C$6:$L$47,10,FALSE))</f>
        <v/>
      </c>
      <c r="AO18" s="326" t="str">
        <f>IF(AO17="","",VLOOKUP(AO17,'シフト記号表（従来型・ユニット型共通）'!$C$6:$L$47,10,FALSE))</f>
        <v/>
      </c>
      <c r="AP18" s="326" t="str">
        <f>IF(AP17="","",VLOOKUP(AP17,'シフト記号表（従来型・ユニット型共通）'!$C$6:$L$47,10,FALSE))</f>
        <v/>
      </c>
      <c r="AQ18" s="327" t="str">
        <f>IF(AQ17="","",VLOOKUP(AQ17,'シフト記号表（従来型・ユニット型共通）'!$C$6:$L$47,10,FALSE))</f>
        <v/>
      </c>
      <c r="AR18" s="325" t="str">
        <f>IF(AR17="","",VLOOKUP(AR17,'シフト記号表（従来型・ユニット型共通）'!$C$6:$L$47,10,FALSE))</f>
        <v/>
      </c>
      <c r="AS18" s="326" t="str">
        <f>IF(AS17="","",VLOOKUP(AS17,'シフト記号表（従来型・ユニット型共通）'!$C$6:$L$47,10,FALSE))</f>
        <v/>
      </c>
      <c r="AT18" s="326" t="str">
        <f>IF(AT17="","",VLOOKUP(AT17,'シフト記号表（従来型・ユニット型共通）'!$C$6:$L$47,10,FALSE))</f>
        <v/>
      </c>
      <c r="AU18" s="326" t="str">
        <f>IF(AU17="","",VLOOKUP(AU17,'シフト記号表（従来型・ユニット型共通）'!$C$6:$L$47,10,FALSE))</f>
        <v/>
      </c>
      <c r="AV18" s="326" t="str">
        <f>IF(AV17="","",VLOOKUP(AV17,'シフト記号表（従来型・ユニット型共通）'!$C$6:$L$47,10,FALSE))</f>
        <v/>
      </c>
      <c r="AW18" s="326" t="str">
        <f>IF(AW17="","",VLOOKUP(AW17,'シフト記号表（従来型・ユニット型共通）'!$C$6:$L$47,10,FALSE))</f>
        <v/>
      </c>
      <c r="AX18" s="327" t="str">
        <f>IF(AX17="","",VLOOKUP(AX17,'シフト記号表（従来型・ユニット型共通）'!$C$6:$L$47,10,FALSE))</f>
        <v/>
      </c>
      <c r="AY18" s="325" t="str">
        <f>IF(AY17="","",VLOOKUP(AY17,'シフト記号表（従来型・ユニット型共通）'!$C$6:$L$47,10,FALSE))</f>
        <v/>
      </c>
      <c r="AZ18" s="326" t="str">
        <f>IF(AZ17="","",VLOOKUP(AZ17,'シフト記号表（従来型・ユニット型共通）'!$C$6:$L$47,10,FALSE))</f>
        <v/>
      </c>
      <c r="BA18" s="326" t="str">
        <f>IF(BA17="","",VLOOKUP(BA17,'シフト記号表（従来型・ユニット型共通）'!$C$6:$L$47,10,FALSE))</f>
        <v/>
      </c>
      <c r="BB18" s="1156">
        <f>IF($BE$3="４週",SUM(W18:AX18),IF($BE$3="暦月",SUM(W18:BA18),""))</f>
        <v>0</v>
      </c>
      <c r="BC18" s="1157"/>
      <c r="BD18" s="1158">
        <f>IF($BE$3="４週",BB18/4,IF($BE$3="暦月",(BB18/($BE$8/7)),""))</f>
        <v>0</v>
      </c>
      <c r="BE18" s="1157"/>
      <c r="BF18" s="1153"/>
      <c r="BG18" s="1154"/>
      <c r="BH18" s="1154"/>
      <c r="BI18" s="1154"/>
      <c r="BJ18" s="1155"/>
    </row>
    <row r="19" spans="2:62" ht="20.25" customHeight="1" x14ac:dyDescent="0.15">
      <c r="B19" s="1118">
        <f>B17+1</f>
        <v>2</v>
      </c>
      <c r="C19" s="1120"/>
      <c r="D19" s="1121"/>
      <c r="E19" s="328"/>
      <c r="F19" s="329"/>
      <c r="G19" s="328"/>
      <c r="H19" s="329"/>
      <c r="I19" s="1124"/>
      <c r="J19" s="1125"/>
      <c r="K19" s="1128"/>
      <c r="L19" s="1129"/>
      <c r="M19" s="1129"/>
      <c r="N19" s="1121"/>
      <c r="O19" s="1132"/>
      <c r="P19" s="1133"/>
      <c r="Q19" s="1133"/>
      <c r="R19" s="1133"/>
      <c r="S19" s="1134"/>
      <c r="T19" s="330" t="s">
        <v>696</v>
      </c>
      <c r="U19" s="331"/>
      <c r="V19" s="332"/>
      <c r="W19" s="333"/>
      <c r="X19" s="334"/>
      <c r="Y19" s="334"/>
      <c r="Z19" s="334"/>
      <c r="AA19" s="334"/>
      <c r="AB19" s="334"/>
      <c r="AC19" s="335"/>
      <c r="AD19" s="333"/>
      <c r="AE19" s="334"/>
      <c r="AF19" s="334"/>
      <c r="AG19" s="334"/>
      <c r="AH19" s="334"/>
      <c r="AI19" s="334"/>
      <c r="AJ19" s="335"/>
      <c r="AK19" s="333"/>
      <c r="AL19" s="334"/>
      <c r="AM19" s="334"/>
      <c r="AN19" s="334"/>
      <c r="AO19" s="334"/>
      <c r="AP19" s="334"/>
      <c r="AQ19" s="335"/>
      <c r="AR19" s="333"/>
      <c r="AS19" s="334"/>
      <c r="AT19" s="334"/>
      <c r="AU19" s="334"/>
      <c r="AV19" s="334"/>
      <c r="AW19" s="334"/>
      <c r="AX19" s="335"/>
      <c r="AY19" s="333"/>
      <c r="AZ19" s="334"/>
      <c r="BA19" s="336"/>
      <c r="BB19" s="1138"/>
      <c r="BC19" s="1139"/>
      <c r="BD19" s="1105"/>
      <c r="BE19" s="1106"/>
      <c r="BF19" s="1107"/>
      <c r="BG19" s="1108"/>
      <c r="BH19" s="1108"/>
      <c r="BI19" s="1108"/>
      <c r="BJ19" s="1109"/>
    </row>
    <row r="20" spans="2:62" ht="20.25" customHeight="1" x14ac:dyDescent="0.15">
      <c r="B20" s="1140"/>
      <c r="C20" s="1159"/>
      <c r="D20" s="1160"/>
      <c r="E20" s="320"/>
      <c r="F20" s="321">
        <f>C19</f>
        <v>0</v>
      </c>
      <c r="G20" s="320"/>
      <c r="H20" s="321">
        <f>I19</f>
        <v>0</v>
      </c>
      <c r="I20" s="1161"/>
      <c r="J20" s="1162"/>
      <c r="K20" s="1163"/>
      <c r="L20" s="1164"/>
      <c r="M20" s="1164"/>
      <c r="N20" s="1160"/>
      <c r="O20" s="1132"/>
      <c r="P20" s="1133"/>
      <c r="Q20" s="1133"/>
      <c r="R20" s="1133"/>
      <c r="S20" s="1134"/>
      <c r="T20" s="322" t="s">
        <v>1050</v>
      </c>
      <c r="U20" s="323"/>
      <c r="V20" s="324"/>
      <c r="W20" s="325" t="str">
        <f>IF(W19="","",VLOOKUP(W19,'シフト記号表（従来型・ユニット型共通）'!$C$6:$L$47,10,FALSE))</f>
        <v/>
      </c>
      <c r="X20" s="326" t="str">
        <f>IF(X19="","",VLOOKUP(X19,'シフト記号表（従来型・ユニット型共通）'!$C$6:$L$47,10,FALSE))</f>
        <v/>
      </c>
      <c r="Y20" s="326" t="str">
        <f>IF(Y19="","",VLOOKUP(Y19,'シフト記号表（従来型・ユニット型共通）'!$C$6:$L$47,10,FALSE))</f>
        <v/>
      </c>
      <c r="Z20" s="326" t="str">
        <f>IF(Z19="","",VLOOKUP(Z19,'シフト記号表（従来型・ユニット型共通）'!$C$6:$L$47,10,FALSE))</f>
        <v/>
      </c>
      <c r="AA20" s="326" t="str">
        <f>IF(AA19="","",VLOOKUP(AA19,'シフト記号表（従来型・ユニット型共通）'!$C$6:$L$47,10,FALSE))</f>
        <v/>
      </c>
      <c r="AB20" s="326" t="str">
        <f>IF(AB19="","",VLOOKUP(AB19,'シフト記号表（従来型・ユニット型共通）'!$C$6:$L$47,10,FALSE))</f>
        <v/>
      </c>
      <c r="AC20" s="327" t="str">
        <f>IF(AC19="","",VLOOKUP(AC19,'シフト記号表（従来型・ユニット型共通）'!$C$6:$L$47,10,FALSE))</f>
        <v/>
      </c>
      <c r="AD20" s="325" t="str">
        <f>IF(AD19="","",VLOOKUP(AD19,'シフト記号表（従来型・ユニット型共通）'!$C$6:$L$47,10,FALSE))</f>
        <v/>
      </c>
      <c r="AE20" s="326" t="str">
        <f>IF(AE19="","",VLOOKUP(AE19,'シフト記号表（従来型・ユニット型共通）'!$C$6:$L$47,10,FALSE))</f>
        <v/>
      </c>
      <c r="AF20" s="326" t="str">
        <f>IF(AF19="","",VLOOKUP(AF19,'シフト記号表（従来型・ユニット型共通）'!$C$6:$L$47,10,FALSE))</f>
        <v/>
      </c>
      <c r="AG20" s="326" t="str">
        <f>IF(AG19="","",VLOOKUP(AG19,'シフト記号表（従来型・ユニット型共通）'!$C$6:$L$47,10,FALSE))</f>
        <v/>
      </c>
      <c r="AH20" s="326" t="str">
        <f>IF(AH19="","",VLOOKUP(AH19,'シフト記号表（従来型・ユニット型共通）'!$C$6:$L$47,10,FALSE))</f>
        <v/>
      </c>
      <c r="AI20" s="326" t="str">
        <f>IF(AI19="","",VLOOKUP(AI19,'シフト記号表（従来型・ユニット型共通）'!$C$6:$L$47,10,FALSE))</f>
        <v/>
      </c>
      <c r="AJ20" s="327" t="str">
        <f>IF(AJ19="","",VLOOKUP(AJ19,'シフト記号表（従来型・ユニット型共通）'!$C$6:$L$47,10,FALSE))</f>
        <v/>
      </c>
      <c r="AK20" s="325" t="str">
        <f>IF(AK19="","",VLOOKUP(AK19,'シフト記号表（従来型・ユニット型共通）'!$C$6:$L$47,10,FALSE))</f>
        <v/>
      </c>
      <c r="AL20" s="326" t="str">
        <f>IF(AL19="","",VLOOKUP(AL19,'シフト記号表（従来型・ユニット型共通）'!$C$6:$L$47,10,FALSE))</f>
        <v/>
      </c>
      <c r="AM20" s="326" t="str">
        <f>IF(AM19="","",VLOOKUP(AM19,'シフト記号表（従来型・ユニット型共通）'!$C$6:$L$47,10,FALSE))</f>
        <v/>
      </c>
      <c r="AN20" s="326" t="str">
        <f>IF(AN19="","",VLOOKUP(AN19,'シフト記号表（従来型・ユニット型共通）'!$C$6:$L$47,10,FALSE))</f>
        <v/>
      </c>
      <c r="AO20" s="326" t="str">
        <f>IF(AO19="","",VLOOKUP(AO19,'シフト記号表（従来型・ユニット型共通）'!$C$6:$L$47,10,FALSE))</f>
        <v/>
      </c>
      <c r="AP20" s="326" t="str">
        <f>IF(AP19="","",VLOOKUP(AP19,'シフト記号表（従来型・ユニット型共通）'!$C$6:$L$47,10,FALSE))</f>
        <v/>
      </c>
      <c r="AQ20" s="327" t="str">
        <f>IF(AQ19="","",VLOOKUP(AQ19,'シフト記号表（従来型・ユニット型共通）'!$C$6:$L$47,10,FALSE))</f>
        <v/>
      </c>
      <c r="AR20" s="325" t="str">
        <f>IF(AR19="","",VLOOKUP(AR19,'シフト記号表（従来型・ユニット型共通）'!$C$6:$L$47,10,FALSE))</f>
        <v/>
      </c>
      <c r="AS20" s="326" t="str">
        <f>IF(AS19="","",VLOOKUP(AS19,'シフト記号表（従来型・ユニット型共通）'!$C$6:$L$47,10,FALSE))</f>
        <v/>
      </c>
      <c r="AT20" s="326" t="str">
        <f>IF(AT19="","",VLOOKUP(AT19,'シフト記号表（従来型・ユニット型共通）'!$C$6:$L$47,10,FALSE))</f>
        <v/>
      </c>
      <c r="AU20" s="326" t="str">
        <f>IF(AU19="","",VLOOKUP(AU19,'シフト記号表（従来型・ユニット型共通）'!$C$6:$L$47,10,FALSE))</f>
        <v/>
      </c>
      <c r="AV20" s="326" t="str">
        <f>IF(AV19="","",VLOOKUP(AV19,'シフト記号表（従来型・ユニット型共通）'!$C$6:$L$47,10,FALSE))</f>
        <v/>
      </c>
      <c r="AW20" s="326" t="str">
        <f>IF(AW19="","",VLOOKUP(AW19,'シフト記号表（従来型・ユニット型共通）'!$C$6:$L$47,10,FALSE))</f>
        <v/>
      </c>
      <c r="AX20" s="327" t="str">
        <f>IF(AX19="","",VLOOKUP(AX19,'シフト記号表（従来型・ユニット型共通）'!$C$6:$L$47,10,FALSE))</f>
        <v/>
      </c>
      <c r="AY20" s="325" t="str">
        <f>IF(AY19="","",VLOOKUP(AY19,'シフト記号表（従来型・ユニット型共通）'!$C$6:$L$47,10,FALSE))</f>
        <v/>
      </c>
      <c r="AZ20" s="326" t="str">
        <f>IF(AZ19="","",VLOOKUP(AZ19,'シフト記号表（従来型・ユニット型共通）'!$C$6:$L$47,10,FALSE))</f>
        <v/>
      </c>
      <c r="BA20" s="326" t="str">
        <f>IF(BA19="","",VLOOKUP(BA19,'シフト記号表（従来型・ユニット型共通）'!$C$6:$L$47,10,FALSE))</f>
        <v/>
      </c>
      <c r="BB20" s="1156">
        <f>IF($BE$3="４週",SUM(W20:AX20),IF($BE$3="暦月",SUM(W20:BA20),""))</f>
        <v>0</v>
      </c>
      <c r="BC20" s="1157"/>
      <c r="BD20" s="1158">
        <f>IF($BE$3="４週",BB20/4,IF($BE$3="暦月",(BB20/($BE$8/7)),""))</f>
        <v>0</v>
      </c>
      <c r="BE20" s="1157"/>
      <c r="BF20" s="1153"/>
      <c r="BG20" s="1154"/>
      <c r="BH20" s="1154"/>
      <c r="BI20" s="1154"/>
      <c r="BJ20" s="1155"/>
    </row>
    <row r="21" spans="2:62" ht="20.25" customHeight="1" x14ac:dyDescent="0.15">
      <c r="B21" s="1118">
        <f>B19+1</f>
        <v>3</v>
      </c>
      <c r="C21" s="1120"/>
      <c r="D21" s="1121"/>
      <c r="E21" s="320"/>
      <c r="F21" s="321"/>
      <c r="G21" s="320"/>
      <c r="H21" s="321"/>
      <c r="I21" s="1124"/>
      <c r="J21" s="1125"/>
      <c r="K21" s="1128"/>
      <c r="L21" s="1129"/>
      <c r="M21" s="1129"/>
      <c r="N21" s="1121"/>
      <c r="O21" s="1132"/>
      <c r="P21" s="1133"/>
      <c r="Q21" s="1133"/>
      <c r="R21" s="1133"/>
      <c r="S21" s="1134"/>
      <c r="T21" s="330" t="s">
        <v>696</v>
      </c>
      <c r="U21" s="331"/>
      <c r="V21" s="332"/>
      <c r="W21" s="333"/>
      <c r="X21" s="334"/>
      <c r="Y21" s="334"/>
      <c r="Z21" s="334"/>
      <c r="AA21" s="334"/>
      <c r="AB21" s="334"/>
      <c r="AC21" s="335"/>
      <c r="AD21" s="333"/>
      <c r="AE21" s="334"/>
      <c r="AF21" s="334"/>
      <c r="AG21" s="334"/>
      <c r="AH21" s="334"/>
      <c r="AI21" s="334"/>
      <c r="AJ21" s="335"/>
      <c r="AK21" s="333"/>
      <c r="AL21" s="334"/>
      <c r="AM21" s="334"/>
      <c r="AN21" s="334"/>
      <c r="AO21" s="334"/>
      <c r="AP21" s="334"/>
      <c r="AQ21" s="335"/>
      <c r="AR21" s="333"/>
      <c r="AS21" s="334"/>
      <c r="AT21" s="334"/>
      <c r="AU21" s="334"/>
      <c r="AV21" s="334"/>
      <c r="AW21" s="334"/>
      <c r="AX21" s="335"/>
      <c r="AY21" s="333"/>
      <c r="AZ21" s="334"/>
      <c r="BA21" s="336"/>
      <c r="BB21" s="1138"/>
      <c r="BC21" s="1139"/>
      <c r="BD21" s="1105"/>
      <c r="BE21" s="1106"/>
      <c r="BF21" s="1107"/>
      <c r="BG21" s="1108"/>
      <c r="BH21" s="1108"/>
      <c r="BI21" s="1108"/>
      <c r="BJ21" s="1109"/>
    </row>
    <row r="22" spans="2:62" ht="20.25" customHeight="1" x14ac:dyDescent="0.15">
      <c r="B22" s="1140"/>
      <c r="C22" s="1159"/>
      <c r="D22" s="1160"/>
      <c r="E22" s="320"/>
      <c r="F22" s="321">
        <f>C21</f>
        <v>0</v>
      </c>
      <c r="G22" s="320"/>
      <c r="H22" s="321">
        <f>I21</f>
        <v>0</v>
      </c>
      <c r="I22" s="1161"/>
      <c r="J22" s="1162"/>
      <c r="K22" s="1163"/>
      <c r="L22" s="1164"/>
      <c r="M22" s="1164"/>
      <c r="N22" s="1160"/>
      <c r="O22" s="1132"/>
      <c r="P22" s="1133"/>
      <c r="Q22" s="1133"/>
      <c r="R22" s="1133"/>
      <c r="S22" s="1134"/>
      <c r="T22" s="322" t="s">
        <v>1050</v>
      </c>
      <c r="U22" s="323"/>
      <c r="V22" s="324"/>
      <c r="W22" s="325" t="str">
        <f>IF(W21="","",VLOOKUP(W21,'シフト記号表（従来型・ユニット型共通）'!$C$6:$L$47,10,FALSE))</f>
        <v/>
      </c>
      <c r="X22" s="326" t="str">
        <f>IF(X21="","",VLOOKUP(X21,'シフト記号表（従来型・ユニット型共通）'!$C$6:$L$47,10,FALSE))</f>
        <v/>
      </c>
      <c r="Y22" s="326" t="str">
        <f>IF(Y21="","",VLOOKUP(Y21,'シフト記号表（従来型・ユニット型共通）'!$C$6:$L$47,10,FALSE))</f>
        <v/>
      </c>
      <c r="Z22" s="326" t="str">
        <f>IF(Z21="","",VLOOKUP(Z21,'シフト記号表（従来型・ユニット型共通）'!$C$6:$L$47,10,FALSE))</f>
        <v/>
      </c>
      <c r="AA22" s="326" t="str">
        <f>IF(AA21="","",VLOOKUP(AA21,'シフト記号表（従来型・ユニット型共通）'!$C$6:$L$47,10,FALSE))</f>
        <v/>
      </c>
      <c r="AB22" s="326" t="str">
        <f>IF(AB21="","",VLOOKUP(AB21,'シフト記号表（従来型・ユニット型共通）'!$C$6:$L$47,10,FALSE))</f>
        <v/>
      </c>
      <c r="AC22" s="327" t="str">
        <f>IF(AC21="","",VLOOKUP(AC21,'シフト記号表（従来型・ユニット型共通）'!$C$6:$L$47,10,FALSE))</f>
        <v/>
      </c>
      <c r="AD22" s="325" t="str">
        <f>IF(AD21="","",VLOOKUP(AD21,'シフト記号表（従来型・ユニット型共通）'!$C$6:$L$47,10,FALSE))</f>
        <v/>
      </c>
      <c r="AE22" s="326" t="str">
        <f>IF(AE21="","",VLOOKUP(AE21,'シフト記号表（従来型・ユニット型共通）'!$C$6:$L$47,10,FALSE))</f>
        <v/>
      </c>
      <c r="AF22" s="326" t="str">
        <f>IF(AF21="","",VLOOKUP(AF21,'シフト記号表（従来型・ユニット型共通）'!$C$6:$L$47,10,FALSE))</f>
        <v/>
      </c>
      <c r="AG22" s="326" t="str">
        <f>IF(AG21="","",VLOOKUP(AG21,'シフト記号表（従来型・ユニット型共通）'!$C$6:$L$47,10,FALSE))</f>
        <v/>
      </c>
      <c r="AH22" s="326" t="str">
        <f>IF(AH21="","",VLOOKUP(AH21,'シフト記号表（従来型・ユニット型共通）'!$C$6:$L$47,10,FALSE))</f>
        <v/>
      </c>
      <c r="AI22" s="326" t="str">
        <f>IF(AI21="","",VLOOKUP(AI21,'シフト記号表（従来型・ユニット型共通）'!$C$6:$L$47,10,FALSE))</f>
        <v/>
      </c>
      <c r="AJ22" s="327" t="str">
        <f>IF(AJ21="","",VLOOKUP(AJ21,'シフト記号表（従来型・ユニット型共通）'!$C$6:$L$47,10,FALSE))</f>
        <v/>
      </c>
      <c r="AK22" s="325" t="str">
        <f>IF(AK21="","",VLOOKUP(AK21,'シフト記号表（従来型・ユニット型共通）'!$C$6:$L$47,10,FALSE))</f>
        <v/>
      </c>
      <c r="AL22" s="326" t="str">
        <f>IF(AL21="","",VLOOKUP(AL21,'シフト記号表（従来型・ユニット型共通）'!$C$6:$L$47,10,FALSE))</f>
        <v/>
      </c>
      <c r="AM22" s="326" t="str">
        <f>IF(AM21="","",VLOOKUP(AM21,'シフト記号表（従来型・ユニット型共通）'!$C$6:$L$47,10,FALSE))</f>
        <v/>
      </c>
      <c r="AN22" s="326" t="str">
        <f>IF(AN21="","",VLOOKUP(AN21,'シフト記号表（従来型・ユニット型共通）'!$C$6:$L$47,10,FALSE))</f>
        <v/>
      </c>
      <c r="AO22" s="326" t="str">
        <f>IF(AO21="","",VLOOKUP(AO21,'シフト記号表（従来型・ユニット型共通）'!$C$6:$L$47,10,FALSE))</f>
        <v/>
      </c>
      <c r="AP22" s="326" t="str">
        <f>IF(AP21="","",VLOOKUP(AP21,'シフト記号表（従来型・ユニット型共通）'!$C$6:$L$47,10,FALSE))</f>
        <v/>
      </c>
      <c r="AQ22" s="327" t="str">
        <f>IF(AQ21="","",VLOOKUP(AQ21,'シフト記号表（従来型・ユニット型共通）'!$C$6:$L$47,10,FALSE))</f>
        <v/>
      </c>
      <c r="AR22" s="325" t="str">
        <f>IF(AR21="","",VLOOKUP(AR21,'シフト記号表（従来型・ユニット型共通）'!$C$6:$L$47,10,FALSE))</f>
        <v/>
      </c>
      <c r="AS22" s="326" t="str">
        <f>IF(AS21="","",VLOOKUP(AS21,'シフト記号表（従来型・ユニット型共通）'!$C$6:$L$47,10,FALSE))</f>
        <v/>
      </c>
      <c r="AT22" s="326" t="str">
        <f>IF(AT21="","",VLOOKUP(AT21,'シフト記号表（従来型・ユニット型共通）'!$C$6:$L$47,10,FALSE))</f>
        <v/>
      </c>
      <c r="AU22" s="326" t="str">
        <f>IF(AU21="","",VLOOKUP(AU21,'シフト記号表（従来型・ユニット型共通）'!$C$6:$L$47,10,FALSE))</f>
        <v/>
      </c>
      <c r="AV22" s="326" t="str">
        <f>IF(AV21="","",VLOOKUP(AV21,'シフト記号表（従来型・ユニット型共通）'!$C$6:$L$47,10,FALSE))</f>
        <v/>
      </c>
      <c r="AW22" s="326" t="str">
        <f>IF(AW21="","",VLOOKUP(AW21,'シフト記号表（従来型・ユニット型共通）'!$C$6:$L$47,10,FALSE))</f>
        <v/>
      </c>
      <c r="AX22" s="327" t="str">
        <f>IF(AX21="","",VLOOKUP(AX21,'シフト記号表（従来型・ユニット型共通）'!$C$6:$L$47,10,FALSE))</f>
        <v/>
      </c>
      <c r="AY22" s="325" t="str">
        <f>IF(AY21="","",VLOOKUP(AY21,'シフト記号表（従来型・ユニット型共通）'!$C$6:$L$47,10,FALSE))</f>
        <v/>
      </c>
      <c r="AZ22" s="326" t="str">
        <f>IF(AZ21="","",VLOOKUP(AZ21,'シフト記号表（従来型・ユニット型共通）'!$C$6:$L$47,10,FALSE))</f>
        <v/>
      </c>
      <c r="BA22" s="326" t="str">
        <f>IF(BA21="","",VLOOKUP(BA21,'シフト記号表（従来型・ユニット型共通）'!$C$6:$L$47,10,FALSE))</f>
        <v/>
      </c>
      <c r="BB22" s="1156">
        <f>IF($BE$3="４週",SUM(W22:AX22),IF($BE$3="暦月",SUM(W22:BA22),""))</f>
        <v>0</v>
      </c>
      <c r="BC22" s="1157"/>
      <c r="BD22" s="1158">
        <f>IF($BE$3="４週",BB22/4,IF($BE$3="暦月",(BB22/($BE$8/7)),""))</f>
        <v>0</v>
      </c>
      <c r="BE22" s="1157"/>
      <c r="BF22" s="1153"/>
      <c r="BG22" s="1154"/>
      <c r="BH22" s="1154"/>
      <c r="BI22" s="1154"/>
      <c r="BJ22" s="1155"/>
    </row>
    <row r="23" spans="2:62" ht="20.25" customHeight="1" x14ac:dyDescent="0.15">
      <c r="B23" s="1118">
        <f>B21+1</f>
        <v>4</v>
      </c>
      <c r="C23" s="1120"/>
      <c r="D23" s="1121"/>
      <c r="E23" s="320"/>
      <c r="F23" s="321"/>
      <c r="G23" s="320"/>
      <c r="H23" s="321"/>
      <c r="I23" s="1124"/>
      <c r="J23" s="1125"/>
      <c r="K23" s="1128"/>
      <c r="L23" s="1129"/>
      <c r="M23" s="1129"/>
      <c r="N23" s="1121"/>
      <c r="O23" s="1132"/>
      <c r="P23" s="1133"/>
      <c r="Q23" s="1133"/>
      <c r="R23" s="1133"/>
      <c r="S23" s="1134"/>
      <c r="T23" s="330" t="s">
        <v>696</v>
      </c>
      <c r="U23" s="331"/>
      <c r="V23" s="332"/>
      <c r="W23" s="333"/>
      <c r="X23" s="334"/>
      <c r="Y23" s="334"/>
      <c r="Z23" s="334"/>
      <c r="AA23" s="334"/>
      <c r="AB23" s="334"/>
      <c r="AC23" s="335"/>
      <c r="AD23" s="333"/>
      <c r="AE23" s="334"/>
      <c r="AF23" s="334"/>
      <c r="AG23" s="334"/>
      <c r="AH23" s="334"/>
      <c r="AI23" s="334"/>
      <c r="AJ23" s="335"/>
      <c r="AK23" s="333"/>
      <c r="AL23" s="334"/>
      <c r="AM23" s="334"/>
      <c r="AN23" s="334"/>
      <c r="AO23" s="334"/>
      <c r="AP23" s="334"/>
      <c r="AQ23" s="335"/>
      <c r="AR23" s="333"/>
      <c r="AS23" s="334"/>
      <c r="AT23" s="334"/>
      <c r="AU23" s="334"/>
      <c r="AV23" s="334"/>
      <c r="AW23" s="334"/>
      <c r="AX23" s="335"/>
      <c r="AY23" s="333"/>
      <c r="AZ23" s="334"/>
      <c r="BA23" s="336"/>
      <c r="BB23" s="1138"/>
      <c r="BC23" s="1139"/>
      <c r="BD23" s="1105"/>
      <c r="BE23" s="1106"/>
      <c r="BF23" s="1107"/>
      <c r="BG23" s="1108"/>
      <c r="BH23" s="1108"/>
      <c r="BI23" s="1108"/>
      <c r="BJ23" s="1109"/>
    </row>
    <row r="24" spans="2:62" ht="20.25" customHeight="1" x14ac:dyDescent="0.15">
      <c r="B24" s="1140"/>
      <c r="C24" s="1159"/>
      <c r="D24" s="1160"/>
      <c r="E24" s="320"/>
      <c r="F24" s="321">
        <f>C23</f>
        <v>0</v>
      </c>
      <c r="G24" s="320"/>
      <c r="H24" s="321">
        <f>I23</f>
        <v>0</v>
      </c>
      <c r="I24" s="1161"/>
      <c r="J24" s="1162"/>
      <c r="K24" s="1163"/>
      <c r="L24" s="1164"/>
      <c r="M24" s="1164"/>
      <c r="N24" s="1160"/>
      <c r="O24" s="1132"/>
      <c r="P24" s="1133"/>
      <c r="Q24" s="1133"/>
      <c r="R24" s="1133"/>
      <c r="S24" s="1134"/>
      <c r="T24" s="322" t="s">
        <v>1050</v>
      </c>
      <c r="U24" s="323"/>
      <c r="V24" s="324"/>
      <c r="W24" s="325" t="str">
        <f>IF(W23="","",VLOOKUP(W23,'シフト記号表（従来型・ユニット型共通）'!$C$6:$L$47,10,FALSE))</f>
        <v/>
      </c>
      <c r="X24" s="326" t="str">
        <f>IF(X23="","",VLOOKUP(X23,'シフト記号表（従来型・ユニット型共通）'!$C$6:$L$47,10,FALSE))</f>
        <v/>
      </c>
      <c r="Y24" s="326" t="str">
        <f>IF(Y23="","",VLOOKUP(Y23,'シフト記号表（従来型・ユニット型共通）'!$C$6:$L$47,10,FALSE))</f>
        <v/>
      </c>
      <c r="Z24" s="326" t="str">
        <f>IF(Z23="","",VLOOKUP(Z23,'シフト記号表（従来型・ユニット型共通）'!$C$6:$L$47,10,FALSE))</f>
        <v/>
      </c>
      <c r="AA24" s="326" t="str">
        <f>IF(AA23="","",VLOOKUP(AA23,'シフト記号表（従来型・ユニット型共通）'!$C$6:$L$47,10,FALSE))</f>
        <v/>
      </c>
      <c r="AB24" s="326" t="str">
        <f>IF(AB23="","",VLOOKUP(AB23,'シフト記号表（従来型・ユニット型共通）'!$C$6:$L$47,10,FALSE))</f>
        <v/>
      </c>
      <c r="AC24" s="327" t="str">
        <f>IF(AC23="","",VLOOKUP(AC23,'シフト記号表（従来型・ユニット型共通）'!$C$6:$L$47,10,FALSE))</f>
        <v/>
      </c>
      <c r="AD24" s="325" t="str">
        <f>IF(AD23="","",VLOOKUP(AD23,'シフト記号表（従来型・ユニット型共通）'!$C$6:$L$47,10,FALSE))</f>
        <v/>
      </c>
      <c r="AE24" s="326" t="str">
        <f>IF(AE23="","",VLOOKUP(AE23,'シフト記号表（従来型・ユニット型共通）'!$C$6:$L$47,10,FALSE))</f>
        <v/>
      </c>
      <c r="AF24" s="326" t="str">
        <f>IF(AF23="","",VLOOKUP(AF23,'シフト記号表（従来型・ユニット型共通）'!$C$6:$L$47,10,FALSE))</f>
        <v/>
      </c>
      <c r="AG24" s="326" t="str">
        <f>IF(AG23="","",VLOOKUP(AG23,'シフト記号表（従来型・ユニット型共通）'!$C$6:$L$47,10,FALSE))</f>
        <v/>
      </c>
      <c r="AH24" s="326" t="str">
        <f>IF(AH23="","",VLOOKUP(AH23,'シフト記号表（従来型・ユニット型共通）'!$C$6:$L$47,10,FALSE))</f>
        <v/>
      </c>
      <c r="AI24" s="326" t="str">
        <f>IF(AI23="","",VLOOKUP(AI23,'シフト記号表（従来型・ユニット型共通）'!$C$6:$L$47,10,FALSE))</f>
        <v/>
      </c>
      <c r="AJ24" s="327" t="str">
        <f>IF(AJ23="","",VLOOKUP(AJ23,'シフト記号表（従来型・ユニット型共通）'!$C$6:$L$47,10,FALSE))</f>
        <v/>
      </c>
      <c r="AK24" s="325" t="str">
        <f>IF(AK23="","",VLOOKUP(AK23,'シフト記号表（従来型・ユニット型共通）'!$C$6:$L$47,10,FALSE))</f>
        <v/>
      </c>
      <c r="AL24" s="326" t="str">
        <f>IF(AL23="","",VLOOKUP(AL23,'シフト記号表（従来型・ユニット型共通）'!$C$6:$L$47,10,FALSE))</f>
        <v/>
      </c>
      <c r="AM24" s="326" t="str">
        <f>IF(AM23="","",VLOOKUP(AM23,'シフト記号表（従来型・ユニット型共通）'!$C$6:$L$47,10,FALSE))</f>
        <v/>
      </c>
      <c r="AN24" s="326" t="str">
        <f>IF(AN23="","",VLOOKUP(AN23,'シフト記号表（従来型・ユニット型共通）'!$C$6:$L$47,10,FALSE))</f>
        <v/>
      </c>
      <c r="AO24" s="326" t="str">
        <f>IF(AO23="","",VLOOKUP(AO23,'シフト記号表（従来型・ユニット型共通）'!$C$6:$L$47,10,FALSE))</f>
        <v/>
      </c>
      <c r="AP24" s="326" t="str">
        <f>IF(AP23="","",VLOOKUP(AP23,'シフト記号表（従来型・ユニット型共通）'!$C$6:$L$47,10,FALSE))</f>
        <v/>
      </c>
      <c r="AQ24" s="327" t="str">
        <f>IF(AQ23="","",VLOOKUP(AQ23,'シフト記号表（従来型・ユニット型共通）'!$C$6:$L$47,10,FALSE))</f>
        <v/>
      </c>
      <c r="AR24" s="325" t="str">
        <f>IF(AR23="","",VLOOKUP(AR23,'シフト記号表（従来型・ユニット型共通）'!$C$6:$L$47,10,FALSE))</f>
        <v/>
      </c>
      <c r="AS24" s="326" t="str">
        <f>IF(AS23="","",VLOOKUP(AS23,'シフト記号表（従来型・ユニット型共通）'!$C$6:$L$47,10,FALSE))</f>
        <v/>
      </c>
      <c r="AT24" s="326" t="str">
        <f>IF(AT23="","",VLOOKUP(AT23,'シフト記号表（従来型・ユニット型共通）'!$C$6:$L$47,10,FALSE))</f>
        <v/>
      </c>
      <c r="AU24" s="326" t="str">
        <f>IF(AU23="","",VLOOKUP(AU23,'シフト記号表（従来型・ユニット型共通）'!$C$6:$L$47,10,FALSE))</f>
        <v/>
      </c>
      <c r="AV24" s="326" t="str">
        <f>IF(AV23="","",VLOOKUP(AV23,'シフト記号表（従来型・ユニット型共通）'!$C$6:$L$47,10,FALSE))</f>
        <v/>
      </c>
      <c r="AW24" s="326" t="str">
        <f>IF(AW23="","",VLOOKUP(AW23,'シフト記号表（従来型・ユニット型共通）'!$C$6:$L$47,10,FALSE))</f>
        <v/>
      </c>
      <c r="AX24" s="327" t="str">
        <f>IF(AX23="","",VLOOKUP(AX23,'シフト記号表（従来型・ユニット型共通）'!$C$6:$L$47,10,FALSE))</f>
        <v/>
      </c>
      <c r="AY24" s="325" t="str">
        <f>IF(AY23="","",VLOOKUP(AY23,'シフト記号表（従来型・ユニット型共通）'!$C$6:$L$47,10,FALSE))</f>
        <v/>
      </c>
      <c r="AZ24" s="326" t="str">
        <f>IF(AZ23="","",VLOOKUP(AZ23,'シフト記号表（従来型・ユニット型共通）'!$C$6:$L$47,10,FALSE))</f>
        <v/>
      </c>
      <c r="BA24" s="326" t="str">
        <f>IF(BA23="","",VLOOKUP(BA23,'シフト記号表（従来型・ユニット型共通）'!$C$6:$L$47,10,FALSE))</f>
        <v/>
      </c>
      <c r="BB24" s="1156">
        <f>IF($BE$3="４週",SUM(W24:AX24),IF($BE$3="暦月",SUM(W24:BA24),""))</f>
        <v>0</v>
      </c>
      <c r="BC24" s="1157"/>
      <c r="BD24" s="1158">
        <f>IF($BE$3="４週",BB24/4,IF($BE$3="暦月",(BB24/($BE$8/7)),""))</f>
        <v>0</v>
      </c>
      <c r="BE24" s="1157"/>
      <c r="BF24" s="1153"/>
      <c r="BG24" s="1154"/>
      <c r="BH24" s="1154"/>
      <c r="BI24" s="1154"/>
      <c r="BJ24" s="1155"/>
    </row>
    <row r="25" spans="2:62" ht="20.25" customHeight="1" x14ac:dyDescent="0.15">
      <c r="B25" s="1118">
        <f>B23+1</f>
        <v>5</v>
      </c>
      <c r="C25" s="1120"/>
      <c r="D25" s="1121"/>
      <c r="E25" s="320"/>
      <c r="F25" s="321"/>
      <c r="G25" s="320"/>
      <c r="H25" s="321"/>
      <c r="I25" s="1124"/>
      <c r="J25" s="1125"/>
      <c r="K25" s="1128"/>
      <c r="L25" s="1129"/>
      <c r="M25" s="1129"/>
      <c r="N25" s="1121"/>
      <c r="O25" s="1132"/>
      <c r="P25" s="1133"/>
      <c r="Q25" s="1133"/>
      <c r="R25" s="1133"/>
      <c r="S25" s="1134"/>
      <c r="T25" s="330" t="s">
        <v>696</v>
      </c>
      <c r="U25" s="331"/>
      <c r="V25" s="332"/>
      <c r="W25" s="333"/>
      <c r="X25" s="334"/>
      <c r="Y25" s="334"/>
      <c r="Z25" s="334"/>
      <c r="AA25" s="334"/>
      <c r="AB25" s="334"/>
      <c r="AC25" s="335"/>
      <c r="AD25" s="333"/>
      <c r="AE25" s="334"/>
      <c r="AF25" s="334"/>
      <c r="AG25" s="334"/>
      <c r="AH25" s="334"/>
      <c r="AI25" s="334"/>
      <c r="AJ25" s="335"/>
      <c r="AK25" s="333"/>
      <c r="AL25" s="334"/>
      <c r="AM25" s="334"/>
      <c r="AN25" s="334"/>
      <c r="AO25" s="334"/>
      <c r="AP25" s="334"/>
      <c r="AQ25" s="335"/>
      <c r="AR25" s="333"/>
      <c r="AS25" s="334"/>
      <c r="AT25" s="334"/>
      <c r="AU25" s="334"/>
      <c r="AV25" s="334"/>
      <c r="AW25" s="334"/>
      <c r="AX25" s="335"/>
      <c r="AY25" s="333"/>
      <c r="AZ25" s="334"/>
      <c r="BA25" s="336"/>
      <c r="BB25" s="1138"/>
      <c r="BC25" s="1139"/>
      <c r="BD25" s="1105"/>
      <c r="BE25" s="1106"/>
      <c r="BF25" s="1107"/>
      <c r="BG25" s="1108"/>
      <c r="BH25" s="1108"/>
      <c r="BI25" s="1108"/>
      <c r="BJ25" s="1109"/>
    </row>
    <row r="26" spans="2:62" ht="20.25" customHeight="1" x14ac:dyDescent="0.15">
      <c r="B26" s="1140"/>
      <c r="C26" s="1159"/>
      <c r="D26" s="1160"/>
      <c r="E26" s="320"/>
      <c r="F26" s="321">
        <f>C25</f>
        <v>0</v>
      </c>
      <c r="G26" s="320"/>
      <c r="H26" s="321">
        <f>I25</f>
        <v>0</v>
      </c>
      <c r="I26" s="1161"/>
      <c r="J26" s="1162"/>
      <c r="K26" s="1163"/>
      <c r="L26" s="1164"/>
      <c r="M26" s="1164"/>
      <c r="N26" s="1160"/>
      <c r="O26" s="1132"/>
      <c r="P26" s="1133"/>
      <c r="Q26" s="1133"/>
      <c r="R26" s="1133"/>
      <c r="S26" s="1134"/>
      <c r="T26" s="337" t="s">
        <v>1050</v>
      </c>
      <c r="U26" s="338"/>
      <c r="V26" s="339"/>
      <c r="W26" s="325" t="str">
        <f>IF(W25="","",VLOOKUP(W25,'シフト記号表（従来型・ユニット型共通）'!$C$6:$L$47,10,FALSE))</f>
        <v/>
      </c>
      <c r="X26" s="326" t="str">
        <f>IF(X25="","",VLOOKUP(X25,'シフト記号表（従来型・ユニット型共通）'!$C$6:$L$47,10,FALSE))</f>
        <v/>
      </c>
      <c r="Y26" s="326" t="str">
        <f>IF(Y25="","",VLOOKUP(Y25,'シフト記号表（従来型・ユニット型共通）'!$C$6:$L$47,10,FALSE))</f>
        <v/>
      </c>
      <c r="Z26" s="326" t="str">
        <f>IF(Z25="","",VLOOKUP(Z25,'シフト記号表（従来型・ユニット型共通）'!$C$6:$L$47,10,FALSE))</f>
        <v/>
      </c>
      <c r="AA26" s="326" t="str">
        <f>IF(AA25="","",VLOOKUP(AA25,'シフト記号表（従来型・ユニット型共通）'!$C$6:$L$47,10,FALSE))</f>
        <v/>
      </c>
      <c r="AB26" s="326" t="str">
        <f>IF(AB25="","",VLOOKUP(AB25,'シフト記号表（従来型・ユニット型共通）'!$C$6:$L$47,10,FALSE))</f>
        <v/>
      </c>
      <c r="AC26" s="327" t="str">
        <f>IF(AC25="","",VLOOKUP(AC25,'シフト記号表（従来型・ユニット型共通）'!$C$6:$L$47,10,FALSE))</f>
        <v/>
      </c>
      <c r="AD26" s="325" t="str">
        <f>IF(AD25="","",VLOOKUP(AD25,'シフト記号表（従来型・ユニット型共通）'!$C$6:$L$47,10,FALSE))</f>
        <v/>
      </c>
      <c r="AE26" s="326" t="str">
        <f>IF(AE25="","",VLOOKUP(AE25,'シフト記号表（従来型・ユニット型共通）'!$C$6:$L$47,10,FALSE))</f>
        <v/>
      </c>
      <c r="AF26" s="326" t="str">
        <f>IF(AF25="","",VLOOKUP(AF25,'シフト記号表（従来型・ユニット型共通）'!$C$6:$L$47,10,FALSE))</f>
        <v/>
      </c>
      <c r="AG26" s="326" t="str">
        <f>IF(AG25="","",VLOOKUP(AG25,'シフト記号表（従来型・ユニット型共通）'!$C$6:$L$47,10,FALSE))</f>
        <v/>
      </c>
      <c r="AH26" s="326" t="str">
        <f>IF(AH25="","",VLOOKUP(AH25,'シフト記号表（従来型・ユニット型共通）'!$C$6:$L$47,10,FALSE))</f>
        <v/>
      </c>
      <c r="AI26" s="326" t="str">
        <f>IF(AI25="","",VLOOKUP(AI25,'シフト記号表（従来型・ユニット型共通）'!$C$6:$L$47,10,FALSE))</f>
        <v/>
      </c>
      <c r="AJ26" s="327" t="str">
        <f>IF(AJ25="","",VLOOKUP(AJ25,'シフト記号表（従来型・ユニット型共通）'!$C$6:$L$47,10,FALSE))</f>
        <v/>
      </c>
      <c r="AK26" s="325" t="str">
        <f>IF(AK25="","",VLOOKUP(AK25,'シフト記号表（従来型・ユニット型共通）'!$C$6:$L$47,10,FALSE))</f>
        <v/>
      </c>
      <c r="AL26" s="326" t="str">
        <f>IF(AL25="","",VLOOKUP(AL25,'シフト記号表（従来型・ユニット型共通）'!$C$6:$L$47,10,FALSE))</f>
        <v/>
      </c>
      <c r="AM26" s="326" t="str">
        <f>IF(AM25="","",VLOOKUP(AM25,'シフト記号表（従来型・ユニット型共通）'!$C$6:$L$47,10,FALSE))</f>
        <v/>
      </c>
      <c r="AN26" s="326" t="str">
        <f>IF(AN25="","",VLOOKUP(AN25,'シフト記号表（従来型・ユニット型共通）'!$C$6:$L$47,10,FALSE))</f>
        <v/>
      </c>
      <c r="AO26" s="326" t="str">
        <f>IF(AO25="","",VLOOKUP(AO25,'シフト記号表（従来型・ユニット型共通）'!$C$6:$L$47,10,FALSE))</f>
        <v/>
      </c>
      <c r="AP26" s="326" t="str">
        <f>IF(AP25="","",VLOOKUP(AP25,'シフト記号表（従来型・ユニット型共通）'!$C$6:$L$47,10,FALSE))</f>
        <v/>
      </c>
      <c r="AQ26" s="327" t="str">
        <f>IF(AQ25="","",VLOOKUP(AQ25,'シフト記号表（従来型・ユニット型共通）'!$C$6:$L$47,10,FALSE))</f>
        <v/>
      </c>
      <c r="AR26" s="325" t="str">
        <f>IF(AR25="","",VLOOKUP(AR25,'シフト記号表（従来型・ユニット型共通）'!$C$6:$L$47,10,FALSE))</f>
        <v/>
      </c>
      <c r="AS26" s="326" t="str">
        <f>IF(AS25="","",VLOOKUP(AS25,'シフト記号表（従来型・ユニット型共通）'!$C$6:$L$47,10,FALSE))</f>
        <v/>
      </c>
      <c r="AT26" s="326" t="str">
        <f>IF(AT25="","",VLOOKUP(AT25,'シフト記号表（従来型・ユニット型共通）'!$C$6:$L$47,10,FALSE))</f>
        <v/>
      </c>
      <c r="AU26" s="326" t="str">
        <f>IF(AU25="","",VLOOKUP(AU25,'シフト記号表（従来型・ユニット型共通）'!$C$6:$L$47,10,FALSE))</f>
        <v/>
      </c>
      <c r="AV26" s="326" t="str">
        <f>IF(AV25="","",VLOOKUP(AV25,'シフト記号表（従来型・ユニット型共通）'!$C$6:$L$47,10,FALSE))</f>
        <v/>
      </c>
      <c r="AW26" s="326" t="str">
        <f>IF(AW25="","",VLOOKUP(AW25,'シフト記号表（従来型・ユニット型共通）'!$C$6:$L$47,10,FALSE))</f>
        <v/>
      </c>
      <c r="AX26" s="327" t="str">
        <f>IF(AX25="","",VLOOKUP(AX25,'シフト記号表（従来型・ユニット型共通）'!$C$6:$L$47,10,FALSE))</f>
        <v/>
      </c>
      <c r="AY26" s="325" t="str">
        <f>IF(AY25="","",VLOOKUP(AY25,'シフト記号表（従来型・ユニット型共通）'!$C$6:$L$47,10,FALSE))</f>
        <v/>
      </c>
      <c r="AZ26" s="326" t="str">
        <f>IF(AZ25="","",VLOOKUP(AZ25,'シフト記号表（従来型・ユニット型共通）'!$C$6:$L$47,10,FALSE))</f>
        <v/>
      </c>
      <c r="BA26" s="326" t="str">
        <f>IF(BA25="","",VLOOKUP(BA25,'シフト記号表（従来型・ユニット型共通）'!$C$6:$L$47,10,FALSE))</f>
        <v/>
      </c>
      <c r="BB26" s="1156">
        <f>IF($BE$3="４週",SUM(W26:AX26),IF($BE$3="暦月",SUM(W26:BA26),""))</f>
        <v>0</v>
      </c>
      <c r="BC26" s="1157"/>
      <c r="BD26" s="1158">
        <f>IF($BE$3="４週",BB26/4,IF($BE$3="暦月",(BB26/($BE$8/7)),""))</f>
        <v>0</v>
      </c>
      <c r="BE26" s="1157"/>
      <c r="BF26" s="1153"/>
      <c r="BG26" s="1154"/>
      <c r="BH26" s="1154"/>
      <c r="BI26" s="1154"/>
      <c r="BJ26" s="1155"/>
    </row>
    <row r="27" spans="2:62" ht="20.25" customHeight="1" x14ac:dyDescent="0.15">
      <c r="B27" s="1118">
        <f>B25+1</f>
        <v>6</v>
      </c>
      <c r="C27" s="1120"/>
      <c r="D27" s="1121"/>
      <c r="E27" s="320"/>
      <c r="F27" s="321"/>
      <c r="G27" s="320"/>
      <c r="H27" s="321"/>
      <c r="I27" s="1124"/>
      <c r="J27" s="1125"/>
      <c r="K27" s="1128"/>
      <c r="L27" s="1129"/>
      <c r="M27" s="1129"/>
      <c r="N27" s="1121"/>
      <c r="O27" s="1132"/>
      <c r="P27" s="1133"/>
      <c r="Q27" s="1133"/>
      <c r="R27" s="1133"/>
      <c r="S27" s="1134"/>
      <c r="T27" s="340" t="s">
        <v>696</v>
      </c>
      <c r="V27" s="341"/>
      <c r="W27" s="333"/>
      <c r="X27" s="334"/>
      <c r="Y27" s="334"/>
      <c r="Z27" s="334"/>
      <c r="AA27" s="334"/>
      <c r="AB27" s="334"/>
      <c r="AC27" s="335"/>
      <c r="AD27" s="333"/>
      <c r="AE27" s="334"/>
      <c r="AF27" s="334"/>
      <c r="AG27" s="334"/>
      <c r="AH27" s="334"/>
      <c r="AI27" s="334"/>
      <c r="AJ27" s="335"/>
      <c r="AK27" s="333"/>
      <c r="AL27" s="334"/>
      <c r="AM27" s="334"/>
      <c r="AN27" s="334"/>
      <c r="AO27" s="334"/>
      <c r="AP27" s="334"/>
      <c r="AQ27" s="335"/>
      <c r="AR27" s="333"/>
      <c r="AS27" s="334"/>
      <c r="AT27" s="334"/>
      <c r="AU27" s="334"/>
      <c r="AV27" s="334"/>
      <c r="AW27" s="334"/>
      <c r="AX27" s="335"/>
      <c r="AY27" s="333"/>
      <c r="AZ27" s="334"/>
      <c r="BA27" s="336"/>
      <c r="BB27" s="1138"/>
      <c r="BC27" s="1139"/>
      <c r="BD27" s="1105"/>
      <c r="BE27" s="1106"/>
      <c r="BF27" s="1107"/>
      <c r="BG27" s="1108"/>
      <c r="BH27" s="1108"/>
      <c r="BI27" s="1108"/>
      <c r="BJ27" s="1109"/>
    </row>
    <row r="28" spans="2:62" ht="20.25" customHeight="1" x14ac:dyDescent="0.15">
      <c r="B28" s="1140"/>
      <c r="C28" s="1159"/>
      <c r="D28" s="1160"/>
      <c r="E28" s="320"/>
      <c r="F28" s="321">
        <f>C27</f>
        <v>0</v>
      </c>
      <c r="G28" s="320"/>
      <c r="H28" s="321">
        <f>I27</f>
        <v>0</v>
      </c>
      <c r="I28" s="1161"/>
      <c r="J28" s="1162"/>
      <c r="K28" s="1163"/>
      <c r="L28" s="1164"/>
      <c r="M28" s="1164"/>
      <c r="N28" s="1160"/>
      <c r="O28" s="1132"/>
      <c r="P28" s="1133"/>
      <c r="Q28" s="1133"/>
      <c r="R28" s="1133"/>
      <c r="S28" s="1134"/>
      <c r="T28" s="322" t="s">
        <v>1050</v>
      </c>
      <c r="U28" s="323"/>
      <c r="V28" s="324"/>
      <c r="W28" s="325" t="str">
        <f>IF(W27="","",VLOOKUP(W27,'シフト記号表（従来型・ユニット型共通）'!$C$6:$L$47,10,FALSE))</f>
        <v/>
      </c>
      <c r="X28" s="326" t="str">
        <f>IF(X27="","",VLOOKUP(X27,'シフト記号表（従来型・ユニット型共通）'!$C$6:$L$47,10,FALSE))</f>
        <v/>
      </c>
      <c r="Y28" s="326" t="str">
        <f>IF(Y27="","",VLOOKUP(Y27,'シフト記号表（従来型・ユニット型共通）'!$C$6:$L$47,10,FALSE))</f>
        <v/>
      </c>
      <c r="Z28" s="326" t="str">
        <f>IF(Z27="","",VLOOKUP(Z27,'シフト記号表（従来型・ユニット型共通）'!$C$6:$L$47,10,FALSE))</f>
        <v/>
      </c>
      <c r="AA28" s="326" t="str">
        <f>IF(AA27="","",VLOOKUP(AA27,'シフト記号表（従来型・ユニット型共通）'!$C$6:$L$47,10,FALSE))</f>
        <v/>
      </c>
      <c r="AB28" s="326" t="str">
        <f>IF(AB27="","",VLOOKUP(AB27,'シフト記号表（従来型・ユニット型共通）'!$C$6:$L$47,10,FALSE))</f>
        <v/>
      </c>
      <c r="AC28" s="327" t="str">
        <f>IF(AC27="","",VLOOKUP(AC27,'シフト記号表（従来型・ユニット型共通）'!$C$6:$L$47,10,FALSE))</f>
        <v/>
      </c>
      <c r="AD28" s="325" t="str">
        <f>IF(AD27="","",VLOOKUP(AD27,'シフト記号表（従来型・ユニット型共通）'!$C$6:$L$47,10,FALSE))</f>
        <v/>
      </c>
      <c r="AE28" s="326" t="str">
        <f>IF(AE27="","",VLOOKUP(AE27,'シフト記号表（従来型・ユニット型共通）'!$C$6:$L$47,10,FALSE))</f>
        <v/>
      </c>
      <c r="AF28" s="326" t="str">
        <f>IF(AF27="","",VLOOKUP(AF27,'シフト記号表（従来型・ユニット型共通）'!$C$6:$L$47,10,FALSE))</f>
        <v/>
      </c>
      <c r="AG28" s="326" t="str">
        <f>IF(AG27="","",VLOOKUP(AG27,'シフト記号表（従来型・ユニット型共通）'!$C$6:$L$47,10,FALSE))</f>
        <v/>
      </c>
      <c r="AH28" s="326" t="str">
        <f>IF(AH27="","",VLOOKUP(AH27,'シフト記号表（従来型・ユニット型共通）'!$C$6:$L$47,10,FALSE))</f>
        <v/>
      </c>
      <c r="AI28" s="326" t="str">
        <f>IF(AI27="","",VLOOKUP(AI27,'シフト記号表（従来型・ユニット型共通）'!$C$6:$L$47,10,FALSE))</f>
        <v/>
      </c>
      <c r="AJ28" s="327" t="str">
        <f>IF(AJ27="","",VLOOKUP(AJ27,'シフト記号表（従来型・ユニット型共通）'!$C$6:$L$47,10,FALSE))</f>
        <v/>
      </c>
      <c r="AK28" s="325" t="str">
        <f>IF(AK27="","",VLOOKUP(AK27,'シフト記号表（従来型・ユニット型共通）'!$C$6:$L$47,10,FALSE))</f>
        <v/>
      </c>
      <c r="AL28" s="326" t="str">
        <f>IF(AL27="","",VLOOKUP(AL27,'シフト記号表（従来型・ユニット型共通）'!$C$6:$L$47,10,FALSE))</f>
        <v/>
      </c>
      <c r="AM28" s="326" t="str">
        <f>IF(AM27="","",VLOOKUP(AM27,'シフト記号表（従来型・ユニット型共通）'!$C$6:$L$47,10,FALSE))</f>
        <v/>
      </c>
      <c r="AN28" s="326" t="str">
        <f>IF(AN27="","",VLOOKUP(AN27,'シフト記号表（従来型・ユニット型共通）'!$C$6:$L$47,10,FALSE))</f>
        <v/>
      </c>
      <c r="AO28" s="326" t="str">
        <f>IF(AO27="","",VLOOKUP(AO27,'シフト記号表（従来型・ユニット型共通）'!$C$6:$L$47,10,FALSE))</f>
        <v/>
      </c>
      <c r="AP28" s="326" t="str">
        <f>IF(AP27="","",VLOOKUP(AP27,'シフト記号表（従来型・ユニット型共通）'!$C$6:$L$47,10,FALSE))</f>
        <v/>
      </c>
      <c r="AQ28" s="327" t="str">
        <f>IF(AQ27="","",VLOOKUP(AQ27,'シフト記号表（従来型・ユニット型共通）'!$C$6:$L$47,10,FALSE))</f>
        <v/>
      </c>
      <c r="AR28" s="325" t="str">
        <f>IF(AR27="","",VLOOKUP(AR27,'シフト記号表（従来型・ユニット型共通）'!$C$6:$L$47,10,FALSE))</f>
        <v/>
      </c>
      <c r="AS28" s="326" t="str">
        <f>IF(AS27="","",VLOOKUP(AS27,'シフト記号表（従来型・ユニット型共通）'!$C$6:$L$47,10,FALSE))</f>
        <v/>
      </c>
      <c r="AT28" s="326" t="str">
        <f>IF(AT27="","",VLOOKUP(AT27,'シフト記号表（従来型・ユニット型共通）'!$C$6:$L$47,10,FALSE))</f>
        <v/>
      </c>
      <c r="AU28" s="326" t="str">
        <f>IF(AU27="","",VLOOKUP(AU27,'シフト記号表（従来型・ユニット型共通）'!$C$6:$L$47,10,FALSE))</f>
        <v/>
      </c>
      <c r="AV28" s="326" t="str">
        <f>IF(AV27="","",VLOOKUP(AV27,'シフト記号表（従来型・ユニット型共通）'!$C$6:$L$47,10,FALSE))</f>
        <v/>
      </c>
      <c r="AW28" s="326" t="str">
        <f>IF(AW27="","",VLOOKUP(AW27,'シフト記号表（従来型・ユニット型共通）'!$C$6:$L$47,10,FALSE))</f>
        <v/>
      </c>
      <c r="AX28" s="327" t="str">
        <f>IF(AX27="","",VLOOKUP(AX27,'シフト記号表（従来型・ユニット型共通）'!$C$6:$L$47,10,FALSE))</f>
        <v/>
      </c>
      <c r="AY28" s="325" t="str">
        <f>IF(AY27="","",VLOOKUP(AY27,'シフト記号表（従来型・ユニット型共通）'!$C$6:$L$47,10,FALSE))</f>
        <v/>
      </c>
      <c r="AZ28" s="326" t="str">
        <f>IF(AZ27="","",VLOOKUP(AZ27,'シフト記号表（従来型・ユニット型共通）'!$C$6:$L$47,10,FALSE))</f>
        <v/>
      </c>
      <c r="BA28" s="326" t="str">
        <f>IF(BA27="","",VLOOKUP(BA27,'シフト記号表（従来型・ユニット型共通）'!$C$6:$L$47,10,FALSE))</f>
        <v/>
      </c>
      <c r="BB28" s="1156">
        <f>IF($BE$3="４週",SUM(W28:AX28),IF($BE$3="暦月",SUM(W28:BA28),""))</f>
        <v>0</v>
      </c>
      <c r="BC28" s="1157"/>
      <c r="BD28" s="1158">
        <f>IF($BE$3="４週",BB28/4,IF($BE$3="暦月",(BB28/($BE$8/7)),""))</f>
        <v>0</v>
      </c>
      <c r="BE28" s="1157"/>
      <c r="BF28" s="1153"/>
      <c r="BG28" s="1154"/>
      <c r="BH28" s="1154"/>
      <c r="BI28" s="1154"/>
      <c r="BJ28" s="1155"/>
    </row>
    <row r="29" spans="2:62" ht="20.25" customHeight="1" x14ac:dyDescent="0.15">
      <c r="B29" s="1118">
        <f>B27+1</f>
        <v>7</v>
      </c>
      <c r="C29" s="1120"/>
      <c r="D29" s="1121"/>
      <c r="E29" s="320"/>
      <c r="F29" s="321"/>
      <c r="G29" s="320"/>
      <c r="H29" s="321"/>
      <c r="I29" s="1124"/>
      <c r="J29" s="1125"/>
      <c r="K29" s="1128"/>
      <c r="L29" s="1129"/>
      <c r="M29" s="1129"/>
      <c r="N29" s="1121"/>
      <c r="O29" s="1132"/>
      <c r="P29" s="1133"/>
      <c r="Q29" s="1133"/>
      <c r="R29" s="1133"/>
      <c r="S29" s="1134"/>
      <c r="T29" s="330" t="s">
        <v>696</v>
      </c>
      <c r="U29" s="331"/>
      <c r="V29" s="332"/>
      <c r="W29" s="333"/>
      <c r="X29" s="334"/>
      <c r="Y29" s="334"/>
      <c r="Z29" s="334"/>
      <c r="AA29" s="334"/>
      <c r="AB29" s="334"/>
      <c r="AC29" s="335"/>
      <c r="AD29" s="333"/>
      <c r="AE29" s="334"/>
      <c r="AF29" s="334"/>
      <c r="AG29" s="334"/>
      <c r="AH29" s="334"/>
      <c r="AI29" s="334"/>
      <c r="AJ29" s="335"/>
      <c r="AK29" s="333"/>
      <c r="AL29" s="334"/>
      <c r="AM29" s="334"/>
      <c r="AN29" s="334"/>
      <c r="AO29" s="334"/>
      <c r="AP29" s="334"/>
      <c r="AQ29" s="335"/>
      <c r="AR29" s="333"/>
      <c r="AS29" s="334"/>
      <c r="AT29" s="334"/>
      <c r="AU29" s="334"/>
      <c r="AV29" s="334"/>
      <c r="AW29" s="334"/>
      <c r="AX29" s="335"/>
      <c r="AY29" s="333"/>
      <c r="AZ29" s="334"/>
      <c r="BA29" s="336"/>
      <c r="BB29" s="1138"/>
      <c r="BC29" s="1139"/>
      <c r="BD29" s="1105"/>
      <c r="BE29" s="1106"/>
      <c r="BF29" s="1107"/>
      <c r="BG29" s="1108"/>
      <c r="BH29" s="1108"/>
      <c r="BI29" s="1108"/>
      <c r="BJ29" s="1109"/>
    </row>
    <row r="30" spans="2:62" ht="20.25" customHeight="1" x14ac:dyDescent="0.15">
      <c r="B30" s="1140"/>
      <c r="C30" s="1159"/>
      <c r="D30" s="1160"/>
      <c r="E30" s="320"/>
      <c r="F30" s="321">
        <f>C29</f>
        <v>0</v>
      </c>
      <c r="G30" s="320"/>
      <c r="H30" s="321">
        <f>I29</f>
        <v>0</v>
      </c>
      <c r="I30" s="1161"/>
      <c r="J30" s="1162"/>
      <c r="K30" s="1163"/>
      <c r="L30" s="1164"/>
      <c r="M30" s="1164"/>
      <c r="N30" s="1160"/>
      <c r="O30" s="1132"/>
      <c r="P30" s="1133"/>
      <c r="Q30" s="1133"/>
      <c r="R30" s="1133"/>
      <c r="S30" s="1134"/>
      <c r="T30" s="322" t="s">
        <v>1050</v>
      </c>
      <c r="U30" s="323"/>
      <c r="V30" s="324"/>
      <c r="W30" s="325" t="str">
        <f>IF(W29="","",VLOOKUP(W29,'シフト記号表（従来型・ユニット型共通）'!$C$6:$L$47,10,FALSE))</f>
        <v/>
      </c>
      <c r="X30" s="326" t="str">
        <f>IF(X29="","",VLOOKUP(X29,'シフト記号表（従来型・ユニット型共通）'!$C$6:$L$47,10,FALSE))</f>
        <v/>
      </c>
      <c r="Y30" s="326" t="str">
        <f>IF(Y29="","",VLOOKUP(Y29,'シフト記号表（従来型・ユニット型共通）'!$C$6:$L$47,10,FALSE))</f>
        <v/>
      </c>
      <c r="Z30" s="326" t="str">
        <f>IF(Z29="","",VLOOKUP(Z29,'シフト記号表（従来型・ユニット型共通）'!$C$6:$L$47,10,FALSE))</f>
        <v/>
      </c>
      <c r="AA30" s="326" t="str">
        <f>IF(AA29="","",VLOOKUP(AA29,'シフト記号表（従来型・ユニット型共通）'!$C$6:$L$47,10,FALSE))</f>
        <v/>
      </c>
      <c r="AB30" s="326" t="str">
        <f>IF(AB29="","",VLOOKUP(AB29,'シフト記号表（従来型・ユニット型共通）'!$C$6:$L$47,10,FALSE))</f>
        <v/>
      </c>
      <c r="AC30" s="327" t="str">
        <f>IF(AC29="","",VLOOKUP(AC29,'シフト記号表（従来型・ユニット型共通）'!$C$6:$L$47,10,FALSE))</f>
        <v/>
      </c>
      <c r="AD30" s="325" t="str">
        <f>IF(AD29="","",VLOOKUP(AD29,'シフト記号表（従来型・ユニット型共通）'!$C$6:$L$47,10,FALSE))</f>
        <v/>
      </c>
      <c r="AE30" s="326" t="str">
        <f>IF(AE29="","",VLOOKUP(AE29,'シフト記号表（従来型・ユニット型共通）'!$C$6:$L$47,10,FALSE))</f>
        <v/>
      </c>
      <c r="AF30" s="326" t="str">
        <f>IF(AF29="","",VLOOKUP(AF29,'シフト記号表（従来型・ユニット型共通）'!$C$6:$L$47,10,FALSE))</f>
        <v/>
      </c>
      <c r="AG30" s="326" t="str">
        <f>IF(AG29="","",VLOOKUP(AG29,'シフト記号表（従来型・ユニット型共通）'!$C$6:$L$47,10,FALSE))</f>
        <v/>
      </c>
      <c r="AH30" s="326" t="str">
        <f>IF(AH29="","",VLOOKUP(AH29,'シフト記号表（従来型・ユニット型共通）'!$C$6:$L$47,10,FALSE))</f>
        <v/>
      </c>
      <c r="AI30" s="326" t="str">
        <f>IF(AI29="","",VLOOKUP(AI29,'シフト記号表（従来型・ユニット型共通）'!$C$6:$L$47,10,FALSE))</f>
        <v/>
      </c>
      <c r="AJ30" s="327" t="str">
        <f>IF(AJ29="","",VLOOKUP(AJ29,'シフト記号表（従来型・ユニット型共通）'!$C$6:$L$47,10,FALSE))</f>
        <v/>
      </c>
      <c r="AK30" s="325" t="str">
        <f>IF(AK29="","",VLOOKUP(AK29,'シフト記号表（従来型・ユニット型共通）'!$C$6:$L$47,10,FALSE))</f>
        <v/>
      </c>
      <c r="AL30" s="326" t="str">
        <f>IF(AL29="","",VLOOKUP(AL29,'シフト記号表（従来型・ユニット型共通）'!$C$6:$L$47,10,FALSE))</f>
        <v/>
      </c>
      <c r="AM30" s="326" t="str">
        <f>IF(AM29="","",VLOOKUP(AM29,'シフト記号表（従来型・ユニット型共通）'!$C$6:$L$47,10,FALSE))</f>
        <v/>
      </c>
      <c r="AN30" s="326" t="str">
        <f>IF(AN29="","",VLOOKUP(AN29,'シフト記号表（従来型・ユニット型共通）'!$C$6:$L$47,10,FALSE))</f>
        <v/>
      </c>
      <c r="AO30" s="326" t="str">
        <f>IF(AO29="","",VLOOKUP(AO29,'シフト記号表（従来型・ユニット型共通）'!$C$6:$L$47,10,FALSE))</f>
        <v/>
      </c>
      <c r="AP30" s="326" t="str">
        <f>IF(AP29="","",VLOOKUP(AP29,'シフト記号表（従来型・ユニット型共通）'!$C$6:$L$47,10,FALSE))</f>
        <v/>
      </c>
      <c r="AQ30" s="327" t="str">
        <f>IF(AQ29="","",VLOOKUP(AQ29,'シフト記号表（従来型・ユニット型共通）'!$C$6:$L$47,10,FALSE))</f>
        <v/>
      </c>
      <c r="AR30" s="325" t="str">
        <f>IF(AR29="","",VLOOKUP(AR29,'シフト記号表（従来型・ユニット型共通）'!$C$6:$L$47,10,FALSE))</f>
        <v/>
      </c>
      <c r="AS30" s="326" t="str">
        <f>IF(AS29="","",VLOOKUP(AS29,'シフト記号表（従来型・ユニット型共通）'!$C$6:$L$47,10,FALSE))</f>
        <v/>
      </c>
      <c r="AT30" s="326" t="str">
        <f>IF(AT29="","",VLOOKUP(AT29,'シフト記号表（従来型・ユニット型共通）'!$C$6:$L$47,10,FALSE))</f>
        <v/>
      </c>
      <c r="AU30" s="326" t="str">
        <f>IF(AU29="","",VLOOKUP(AU29,'シフト記号表（従来型・ユニット型共通）'!$C$6:$L$47,10,FALSE))</f>
        <v/>
      </c>
      <c r="AV30" s="326" t="str">
        <f>IF(AV29="","",VLOOKUP(AV29,'シフト記号表（従来型・ユニット型共通）'!$C$6:$L$47,10,FALSE))</f>
        <v/>
      </c>
      <c r="AW30" s="326" t="str">
        <f>IF(AW29="","",VLOOKUP(AW29,'シフト記号表（従来型・ユニット型共通）'!$C$6:$L$47,10,FALSE))</f>
        <v/>
      </c>
      <c r="AX30" s="327" t="str">
        <f>IF(AX29="","",VLOOKUP(AX29,'シフト記号表（従来型・ユニット型共通）'!$C$6:$L$47,10,FALSE))</f>
        <v/>
      </c>
      <c r="AY30" s="325" t="str">
        <f>IF(AY29="","",VLOOKUP(AY29,'シフト記号表（従来型・ユニット型共通）'!$C$6:$L$47,10,FALSE))</f>
        <v/>
      </c>
      <c r="AZ30" s="326" t="str">
        <f>IF(AZ29="","",VLOOKUP(AZ29,'シフト記号表（従来型・ユニット型共通）'!$C$6:$L$47,10,FALSE))</f>
        <v/>
      </c>
      <c r="BA30" s="326" t="str">
        <f>IF(BA29="","",VLOOKUP(BA29,'シフト記号表（従来型・ユニット型共通）'!$C$6:$L$47,10,FALSE))</f>
        <v/>
      </c>
      <c r="BB30" s="1156">
        <f>IF($BE$3="４週",SUM(W30:AX30),IF($BE$3="暦月",SUM(W30:BA30),""))</f>
        <v>0</v>
      </c>
      <c r="BC30" s="1157"/>
      <c r="BD30" s="1158">
        <f>IF($BE$3="４週",BB30/4,IF($BE$3="暦月",(BB30/($BE$8/7)),""))</f>
        <v>0</v>
      </c>
      <c r="BE30" s="1157"/>
      <c r="BF30" s="1153"/>
      <c r="BG30" s="1154"/>
      <c r="BH30" s="1154"/>
      <c r="BI30" s="1154"/>
      <c r="BJ30" s="1155"/>
    </row>
    <row r="31" spans="2:62" ht="20.25" customHeight="1" x14ac:dyDescent="0.15">
      <c r="B31" s="1118">
        <f>B29+1</f>
        <v>8</v>
      </c>
      <c r="C31" s="1120"/>
      <c r="D31" s="1121"/>
      <c r="E31" s="320"/>
      <c r="F31" s="321"/>
      <c r="G31" s="320"/>
      <c r="H31" s="321"/>
      <c r="I31" s="1124"/>
      <c r="J31" s="1125"/>
      <c r="K31" s="1128"/>
      <c r="L31" s="1129"/>
      <c r="M31" s="1129"/>
      <c r="N31" s="1121"/>
      <c r="O31" s="1132"/>
      <c r="P31" s="1133"/>
      <c r="Q31" s="1133"/>
      <c r="R31" s="1133"/>
      <c r="S31" s="1134"/>
      <c r="T31" s="330" t="s">
        <v>696</v>
      </c>
      <c r="U31" s="331"/>
      <c r="V31" s="332"/>
      <c r="W31" s="333"/>
      <c r="X31" s="334"/>
      <c r="Y31" s="334"/>
      <c r="Z31" s="334"/>
      <c r="AA31" s="334"/>
      <c r="AB31" s="334"/>
      <c r="AC31" s="335"/>
      <c r="AD31" s="333"/>
      <c r="AE31" s="334"/>
      <c r="AF31" s="334"/>
      <c r="AG31" s="334"/>
      <c r="AH31" s="334"/>
      <c r="AI31" s="334"/>
      <c r="AJ31" s="335"/>
      <c r="AK31" s="333"/>
      <c r="AL31" s="334"/>
      <c r="AM31" s="334"/>
      <c r="AN31" s="334"/>
      <c r="AO31" s="334"/>
      <c r="AP31" s="334"/>
      <c r="AQ31" s="335"/>
      <c r="AR31" s="333"/>
      <c r="AS31" s="334"/>
      <c r="AT31" s="334"/>
      <c r="AU31" s="334"/>
      <c r="AV31" s="334"/>
      <c r="AW31" s="334"/>
      <c r="AX31" s="335"/>
      <c r="AY31" s="333"/>
      <c r="AZ31" s="334"/>
      <c r="BA31" s="336"/>
      <c r="BB31" s="1138"/>
      <c r="BC31" s="1139"/>
      <c r="BD31" s="1105"/>
      <c r="BE31" s="1106"/>
      <c r="BF31" s="1107"/>
      <c r="BG31" s="1108"/>
      <c r="BH31" s="1108"/>
      <c r="BI31" s="1108"/>
      <c r="BJ31" s="1109"/>
    </row>
    <row r="32" spans="2:62" ht="20.25" customHeight="1" x14ac:dyDescent="0.15">
      <c r="B32" s="1140"/>
      <c r="C32" s="1159"/>
      <c r="D32" s="1160"/>
      <c r="E32" s="320"/>
      <c r="F32" s="321">
        <f>C31</f>
        <v>0</v>
      </c>
      <c r="G32" s="320"/>
      <c r="H32" s="321">
        <f>I31</f>
        <v>0</v>
      </c>
      <c r="I32" s="1161"/>
      <c r="J32" s="1162"/>
      <c r="K32" s="1163"/>
      <c r="L32" s="1164"/>
      <c r="M32" s="1164"/>
      <c r="N32" s="1160"/>
      <c r="O32" s="1132"/>
      <c r="P32" s="1133"/>
      <c r="Q32" s="1133"/>
      <c r="R32" s="1133"/>
      <c r="S32" s="1134"/>
      <c r="T32" s="322" t="s">
        <v>1050</v>
      </c>
      <c r="U32" s="323"/>
      <c r="V32" s="324"/>
      <c r="W32" s="325" t="str">
        <f>IF(W31="","",VLOOKUP(W31,'シフト記号表（従来型・ユニット型共通）'!$C$6:$L$47,10,FALSE))</f>
        <v/>
      </c>
      <c r="X32" s="326" t="str">
        <f>IF(X31="","",VLOOKUP(X31,'シフト記号表（従来型・ユニット型共通）'!$C$6:$L$47,10,FALSE))</f>
        <v/>
      </c>
      <c r="Y32" s="326" t="str">
        <f>IF(Y31="","",VLOOKUP(Y31,'シフト記号表（従来型・ユニット型共通）'!$C$6:$L$47,10,FALSE))</f>
        <v/>
      </c>
      <c r="Z32" s="326" t="str">
        <f>IF(Z31="","",VLOOKUP(Z31,'シフト記号表（従来型・ユニット型共通）'!$C$6:$L$47,10,FALSE))</f>
        <v/>
      </c>
      <c r="AA32" s="326" t="str">
        <f>IF(AA31="","",VLOOKUP(AA31,'シフト記号表（従来型・ユニット型共通）'!$C$6:$L$47,10,FALSE))</f>
        <v/>
      </c>
      <c r="AB32" s="326" t="str">
        <f>IF(AB31="","",VLOOKUP(AB31,'シフト記号表（従来型・ユニット型共通）'!$C$6:$L$47,10,FALSE))</f>
        <v/>
      </c>
      <c r="AC32" s="327" t="str">
        <f>IF(AC31="","",VLOOKUP(AC31,'シフト記号表（従来型・ユニット型共通）'!$C$6:$L$47,10,FALSE))</f>
        <v/>
      </c>
      <c r="AD32" s="325" t="str">
        <f>IF(AD31="","",VLOOKUP(AD31,'シフト記号表（従来型・ユニット型共通）'!$C$6:$L$47,10,FALSE))</f>
        <v/>
      </c>
      <c r="AE32" s="326" t="str">
        <f>IF(AE31="","",VLOOKUP(AE31,'シフト記号表（従来型・ユニット型共通）'!$C$6:$L$47,10,FALSE))</f>
        <v/>
      </c>
      <c r="AF32" s="326" t="str">
        <f>IF(AF31="","",VLOOKUP(AF31,'シフト記号表（従来型・ユニット型共通）'!$C$6:$L$47,10,FALSE))</f>
        <v/>
      </c>
      <c r="AG32" s="326" t="str">
        <f>IF(AG31="","",VLOOKUP(AG31,'シフト記号表（従来型・ユニット型共通）'!$C$6:$L$47,10,FALSE))</f>
        <v/>
      </c>
      <c r="AH32" s="326" t="str">
        <f>IF(AH31="","",VLOOKUP(AH31,'シフト記号表（従来型・ユニット型共通）'!$C$6:$L$47,10,FALSE))</f>
        <v/>
      </c>
      <c r="AI32" s="326" t="str">
        <f>IF(AI31="","",VLOOKUP(AI31,'シフト記号表（従来型・ユニット型共通）'!$C$6:$L$47,10,FALSE))</f>
        <v/>
      </c>
      <c r="AJ32" s="327" t="str">
        <f>IF(AJ31="","",VLOOKUP(AJ31,'シフト記号表（従来型・ユニット型共通）'!$C$6:$L$47,10,FALSE))</f>
        <v/>
      </c>
      <c r="AK32" s="325" t="str">
        <f>IF(AK31="","",VLOOKUP(AK31,'シフト記号表（従来型・ユニット型共通）'!$C$6:$L$47,10,FALSE))</f>
        <v/>
      </c>
      <c r="AL32" s="326" t="str">
        <f>IF(AL31="","",VLOOKUP(AL31,'シフト記号表（従来型・ユニット型共通）'!$C$6:$L$47,10,FALSE))</f>
        <v/>
      </c>
      <c r="AM32" s="326" t="str">
        <f>IF(AM31="","",VLOOKUP(AM31,'シフト記号表（従来型・ユニット型共通）'!$C$6:$L$47,10,FALSE))</f>
        <v/>
      </c>
      <c r="AN32" s="326" t="str">
        <f>IF(AN31="","",VLOOKUP(AN31,'シフト記号表（従来型・ユニット型共通）'!$C$6:$L$47,10,FALSE))</f>
        <v/>
      </c>
      <c r="AO32" s="326" t="str">
        <f>IF(AO31="","",VLOOKUP(AO31,'シフト記号表（従来型・ユニット型共通）'!$C$6:$L$47,10,FALSE))</f>
        <v/>
      </c>
      <c r="AP32" s="326" t="str">
        <f>IF(AP31="","",VLOOKUP(AP31,'シフト記号表（従来型・ユニット型共通）'!$C$6:$L$47,10,FALSE))</f>
        <v/>
      </c>
      <c r="AQ32" s="327" t="str">
        <f>IF(AQ31="","",VLOOKUP(AQ31,'シフト記号表（従来型・ユニット型共通）'!$C$6:$L$47,10,FALSE))</f>
        <v/>
      </c>
      <c r="AR32" s="325" t="str">
        <f>IF(AR31="","",VLOOKUP(AR31,'シフト記号表（従来型・ユニット型共通）'!$C$6:$L$47,10,FALSE))</f>
        <v/>
      </c>
      <c r="AS32" s="326" t="str">
        <f>IF(AS31="","",VLOOKUP(AS31,'シフト記号表（従来型・ユニット型共通）'!$C$6:$L$47,10,FALSE))</f>
        <v/>
      </c>
      <c r="AT32" s="326" t="str">
        <f>IF(AT31="","",VLOOKUP(AT31,'シフト記号表（従来型・ユニット型共通）'!$C$6:$L$47,10,FALSE))</f>
        <v/>
      </c>
      <c r="AU32" s="326" t="str">
        <f>IF(AU31="","",VLOOKUP(AU31,'シフト記号表（従来型・ユニット型共通）'!$C$6:$L$47,10,FALSE))</f>
        <v/>
      </c>
      <c r="AV32" s="326" t="str">
        <f>IF(AV31="","",VLOOKUP(AV31,'シフト記号表（従来型・ユニット型共通）'!$C$6:$L$47,10,FALSE))</f>
        <v/>
      </c>
      <c r="AW32" s="326" t="str">
        <f>IF(AW31="","",VLOOKUP(AW31,'シフト記号表（従来型・ユニット型共通）'!$C$6:$L$47,10,FALSE))</f>
        <v/>
      </c>
      <c r="AX32" s="327" t="str">
        <f>IF(AX31="","",VLOOKUP(AX31,'シフト記号表（従来型・ユニット型共通）'!$C$6:$L$47,10,FALSE))</f>
        <v/>
      </c>
      <c r="AY32" s="325" t="str">
        <f>IF(AY31="","",VLOOKUP(AY31,'シフト記号表（従来型・ユニット型共通）'!$C$6:$L$47,10,FALSE))</f>
        <v/>
      </c>
      <c r="AZ32" s="326" t="str">
        <f>IF(AZ31="","",VLOOKUP(AZ31,'シフト記号表（従来型・ユニット型共通）'!$C$6:$L$47,10,FALSE))</f>
        <v/>
      </c>
      <c r="BA32" s="326" t="str">
        <f>IF(BA31="","",VLOOKUP(BA31,'シフト記号表（従来型・ユニット型共通）'!$C$6:$L$47,10,FALSE))</f>
        <v/>
      </c>
      <c r="BB32" s="1156">
        <f>IF($BE$3="４週",SUM(W32:AX32),IF($BE$3="暦月",SUM(W32:BA32),""))</f>
        <v>0</v>
      </c>
      <c r="BC32" s="1157"/>
      <c r="BD32" s="1158">
        <f>IF($BE$3="４週",BB32/4,IF($BE$3="暦月",(BB32/($BE$8/7)),""))</f>
        <v>0</v>
      </c>
      <c r="BE32" s="1157"/>
      <c r="BF32" s="1153"/>
      <c r="BG32" s="1154"/>
      <c r="BH32" s="1154"/>
      <c r="BI32" s="1154"/>
      <c r="BJ32" s="1155"/>
    </row>
    <row r="33" spans="2:62" ht="20.25" customHeight="1" x14ac:dyDescent="0.15">
      <c r="B33" s="1118">
        <f>B31+1</f>
        <v>9</v>
      </c>
      <c r="C33" s="1120"/>
      <c r="D33" s="1121"/>
      <c r="E33" s="320"/>
      <c r="F33" s="321"/>
      <c r="G33" s="320"/>
      <c r="H33" s="321"/>
      <c r="I33" s="1124"/>
      <c r="J33" s="1125"/>
      <c r="K33" s="1128"/>
      <c r="L33" s="1129"/>
      <c r="M33" s="1129"/>
      <c r="N33" s="1121"/>
      <c r="O33" s="1132"/>
      <c r="P33" s="1133"/>
      <c r="Q33" s="1133"/>
      <c r="R33" s="1133"/>
      <c r="S33" s="1134"/>
      <c r="T33" s="330" t="s">
        <v>696</v>
      </c>
      <c r="U33" s="331"/>
      <c r="V33" s="332"/>
      <c r="W33" s="333"/>
      <c r="X33" s="334"/>
      <c r="Y33" s="334"/>
      <c r="Z33" s="334"/>
      <c r="AA33" s="334"/>
      <c r="AB33" s="334"/>
      <c r="AC33" s="335"/>
      <c r="AD33" s="333"/>
      <c r="AE33" s="334"/>
      <c r="AF33" s="334"/>
      <c r="AG33" s="334"/>
      <c r="AH33" s="334"/>
      <c r="AI33" s="334"/>
      <c r="AJ33" s="335"/>
      <c r="AK33" s="333"/>
      <c r="AL33" s="334"/>
      <c r="AM33" s="334"/>
      <c r="AN33" s="334"/>
      <c r="AO33" s="334"/>
      <c r="AP33" s="334"/>
      <c r="AQ33" s="335"/>
      <c r="AR33" s="333"/>
      <c r="AS33" s="334"/>
      <c r="AT33" s="334"/>
      <c r="AU33" s="334"/>
      <c r="AV33" s="334"/>
      <c r="AW33" s="334"/>
      <c r="AX33" s="335"/>
      <c r="AY33" s="333"/>
      <c r="AZ33" s="334"/>
      <c r="BA33" s="336"/>
      <c r="BB33" s="1138"/>
      <c r="BC33" s="1139"/>
      <c r="BD33" s="1105"/>
      <c r="BE33" s="1106"/>
      <c r="BF33" s="1107"/>
      <c r="BG33" s="1108"/>
      <c r="BH33" s="1108"/>
      <c r="BI33" s="1108"/>
      <c r="BJ33" s="1109"/>
    </row>
    <row r="34" spans="2:62" ht="20.25" customHeight="1" x14ac:dyDescent="0.15">
      <c r="B34" s="1140"/>
      <c r="C34" s="1159"/>
      <c r="D34" s="1160"/>
      <c r="E34" s="320"/>
      <c r="F34" s="321">
        <f>C33</f>
        <v>0</v>
      </c>
      <c r="G34" s="320"/>
      <c r="H34" s="321">
        <f>I33</f>
        <v>0</v>
      </c>
      <c r="I34" s="1161"/>
      <c r="J34" s="1162"/>
      <c r="K34" s="1163"/>
      <c r="L34" s="1164"/>
      <c r="M34" s="1164"/>
      <c r="N34" s="1160"/>
      <c r="O34" s="1132"/>
      <c r="P34" s="1133"/>
      <c r="Q34" s="1133"/>
      <c r="R34" s="1133"/>
      <c r="S34" s="1134"/>
      <c r="T34" s="337" t="s">
        <v>1050</v>
      </c>
      <c r="U34" s="338"/>
      <c r="V34" s="339"/>
      <c r="W34" s="325" t="str">
        <f>IF(W33="","",VLOOKUP(W33,'シフト記号表（従来型・ユニット型共通）'!$C$6:$L$47,10,FALSE))</f>
        <v/>
      </c>
      <c r="X34" s="326" t="str">
        <f>IF(X33="","",VLOOKUP(X33,'シフト記号表（従来型・ユニット型共通）'!$C$6:$L$47,10,FALSE))</f>
        <v/>
      </c>
      <c r="Y34" s="326" t="str">
        <f>IF(Y33="","",VLOOKUP(Y33,'シフト記号表（従来型・ユニット型共通）'!$C$6:$L$47,10,FALSE))</f>
        <v/>
      </c>
      <c r="Z34" s="326" t="str">
        <f>IF(Z33="","",VLOOKUP(Z33,'シフト記号表（従来型・ユニット型共通）'!$C$6:$L$47,10,FALSE))</f>
        <v/>
      </c>
      <c r="AA34" s="326" t="str">
        <f>IF(AA33="","",VLOOKUP(AA33,'シフト記号表（従来型・ユニット型共通）'!$C$6:$L$47,10,FALSE))</f>
        <v/>
      </c>
      <c r="AB34" s="326" t="str">
        <f>IF(AB33="","",VLOOKUP(AB33,'シフト記号表（従来型・ユニット型共通）'!$C$6:$L$47,10,FALSE))</f>
        <v/>
      </c>
      <c r="AC34" s="327" t="str">
        <f>IF(AC33="","",VLOOKUP(AC33,'シフト記号表（従来型・ユニット型共通）'!$C$6:$L$47,10,FALSE))</f>
        <v/>
      </c>
      <c r="AD34" s="325" t="str">
        <f>IF(AD33="","",VLOOKUP(AD33,'シフト記号表（従来型・ユニット型共通）'!$C$6:$L$47,10,FALSE))</f>
        <v/>
      </c>
      <c r="AE34" s="326" t="str">
        <f>IF(AE33="","",VLOOKUP(AE33,'シフト記号表（従来型・ユニット型共通）'!$C$6:$L$47,10,FALSE))</f>
        <v/>
      </c>
      <c r="AF34" s="326" t="str">
        <f>IF(AF33="","",VLOOKUP(AF33,'シフト記号表（従来型・ユニット型共通）'!$C$6:$L$47,10,FALSE))</f>
        <v/>
      </c>
      <c r="AG34" s="326" t="str">
        <f>IF(AG33="","",VLOOKUP(AG33,'シフト記号表（従来型・ユニット型共通）'!$C$6:$L$47,10,FALSE))</f>
        <v/>
      </c>
      <c r="AH34" s="326" t="str">
        <f>IF(AH33="","",VLOOKUP(AH33,'シフト記号表（従来型・ユニット型共通）'!$C$6:$L$47,10,FALSE))</f>
        <v/>
      </c>
      <c r="AI34" s="326" t="str">
        <f>IF(AI33="","",VLOOKUP(AI33,'シフト記号表（従来型・ユニット型共通）'!$C$6:$L$47,10,FALSE))</f>
        <v/>
      </c>
      <c r="AJ34" s="327" t="str">
        <f>IF(AJ33="","",VLOOKUP(AJ33,'シフト記号表（従来型・ユニット型共通）'!$C$6:$L$47,10,FALSE))</f>
        <v/>
      </c>
      <c r="AK34" s="325" t="str">
        <f>IF(AK33="","",VLOOKUP(AK33,'シフト記号表（従来型・ユニット型共通）'!$C$6:$L$47,10,FALSE))</f>
        <v/>
      </c>
      <c r="AL34" s="326" t="str">
        <f>IF(AL33="","",VLOOKUP(AL33,'シフト記号表（従来型・ユニット型共通）'!$C$6:$L$47,10,FALSE))</f>
        <v/>
      </c>
      <c r="AM34" s="326" t="str">
        <f>IF(AM33="","",VLOOKUP(AM33,'シフト記号表（従来型・ユニット型共通）'!$C$6:$L$47,10,FALSE))</f>
        <v/>
      </c>
      <c r="AN34" s="326" t="str">
        <f>IF(AN33="","",VLOOKUP(AN33,'シフト記号表（従来型・ユニット型共通）'!$C$6:$L$47,10,FALSE))</f>
        <v/>
      </c>
      <c r="AO34" s="326" t="str">
        <f>IF(AO33="","",VLOOKUP(AO33,'シフト記号表（従来型・ユニット型共通）'!$C$6:$L$47,10,FALSE))</f>
        <v/>
      </c>
      <c r="AP34" s="326" t="str">
        <f>IF(AP33="","",VLOOKUP(AP33,'シフト記号表（従来型・ユニット型共通）'!$C$6:$L$47,10,FALSE))</f>
        <v/>
      </c>
      <c r="AQ34" s="327" t="str">
        <f>IF(AQ33="","",VLOOKUP(AQ33,'シフト記号表（従来型・ユニット型共通）'!$C$6:$L$47,10,FALSE))</f>
        <v/>
      </c>
      <c r="AR34" s="325" t="str">
        <f>IF(AR33="","",VLOOKUP(AR33,'シフト記号表（従来型・ユニット型共通）'!$C$6:$L$47,10,FALSE))</f>
        <v/>
      </c>
      <c r="AS34" s="326" t="str">
        <f>IF(AS33="","",VLOOKUP(AS33,'シフト記号表（従来型・ユニット型共通）'!$C$6:$L$47,10,FALSE))</f>
        <v/>
      </c>
      <c r="AT34" s="326" t="str">
        <f>IF(AT33="","",VLOOKUP(AT33,'シフト記号表（従来型・ユニット型共通）'!$C$6:$L$47,10,FALSE))</f>
        <v/>
      </c>
      <c r="AU34" s="326" t="str">
        <f>IF(AU33="","",VLOOKUP(AU33,'シフト記号表（従来型・ユニット型共通）'!$C$6:$L$47,10,FALSE))</f>
        <v/>
      </c>
      <c r="AV34" s="326" t="str">
        <f>IF(AV33="","",VLOOKUP(AV33,'シフト記号表（従来型・ユニット型共通）'!$C$6:$L$47,10,FALSE))</f>
        <v/>
      </c>
      <c r="AW34" s="326" t="str">
        <f>IF(AW33="","",VLOOKUP(AW33,'シフト記号表（従来型・ユニット型共通）'!$C$6:$L$47,10,FALSE))</f>
        <v/>
      </c>
      <c r="AX34" s="327" t="str">
        <f>IF(AX33="","",VLOOKUP(AX33,'シフト記号表（従来型・ユニット型共通）'!$C$6:$L$47,10,FALSE))</f>
        <v/>
      </c>
      <c r="AY34" s="325" t="str">
        <f>IF(AY33="","",VLOOKUP(AY33,'シフト記号表（従来型・ユニット型共通）'!$C$6:$L$47,10,FALSE))</f>
        <v/>
      </c>
      <c r="AZ34" s="326" t="str">
        <f>IF(AZ33="","",VLOOKUP(AZ33,'シフト記号表（従来型・ユニット型共通）'!$C$6:$L$47,10,FALSE))</f>
        <v/>
      </c>
      <c r="BA34" s="326" t="str">
        <f>IF(BA33="","",VLOOKUP(BA33,'シフト記号表（従来型・ユニット型共通）'!$C$6:$L$47,10,FALSE))</f>
        <v/>
      </c>
      <c r="BB34" s="1156">
        <f>IF($BE$3="４週",SUM(W34:AX34),IF($BE$3="暦月",SUM(W34:BA34),""))</f>
        <v>0</v>
      </c>
      <c r="BC34" s="1157"/>
      <c r="BD34" s="1158">
        <f>IF($BE$3="４週",BB34/4,IF($BE$3="暦月",(BB34/($BE$8/7)),""))</f>
        <v>0</v>
      </c>
      <c r="BE34" s="1157"/>
      <c r="BF34" s="1153"/>
      <c r="BG34" s="1154"/>
      <c r="BH34" s="1154"/>
      <c r="BI34" s="1154"/>
      <c r="BJ34" s="1155"/>
    </row>
    <row r="35" spans="2:62" ht="20.25" customHeight="1" x14ac:dyDescent="0.15">
      <c r="B35" s="1118">
        <f>B33+1</f>
        <v>10</v>
      </c>
      <c r="C35" s="1120"/>
      <c r="D35" s="1121"/>
      <c r="E35" s="320"/>
      <c r="F35" s="321"/>
      <c r="G35" s="320"/>
      <c r="H35" s="321"/>
      <c r="I35" s="1124"/>
      <c r="J35" s="1125"/>
      <c r="K35" s="1128"/>
      <c r="L35" s="1129"/>
      <c r="M35" s="1129"/>
      <c r="N35" s="1121"/>
      <c r="O35" s="1132"/>
      <c r="P35" s="1133"/>
      <c r="Q35" s="1133"/>
      <c r="R35" s="1133"/>
      <c r="S35" s="1134"/>
      <c r="T35" s="340" t="s">
        <v>696</v>
      </c>
      <c r="V35" s="341"/>
      <c r="W35" s="333"/>
      <c r="X35" s="334"/>
      <c r="Y35" s="334"/>
      <c r="Z35" s="334"/>
      <c r="AA35" s="334"/>
      <c r="AB35" s="334"/>
      <c r="AC35" s="335"/>
      <c r="AD35" s="333"/>
      <c r="AE35" s="334"/>
      <c r="AF35" s="334"/>
      <c r="AG35" s="334"/>
      <c r="AH35" s="334"/>
      <c r="AI35" s="334"/>
      <c r="AJ35" s="335"/>
      <c r="AK35" s="333"/>
      <c r="AL35" s="334"/>
      <c r="AM35" s="334"/>
      <c r="AN35" s="334"/>
      <c r="AO35" s="334"/>
      <c r="AP35" s="334"/>
      <c r="AQ35" s="335"/>
      <c r="AR35" s="333"/>
      <c r="AS35" s="334"/>
      <c r="AT35" s="334"/>
      <c r="AU35" s="334"/>
      <c r="AV35" s="334"/>
      <c r="AW35" s="334"/>
      <c r="AX35" s="335"/>
      <c r="AY35" s="333"/>
      <c r="AZ35" s="334"/>
      <c r="BA35" s="336"/>
      <c r="BB35" s="1138"/>
      <c r="BC35" s="1139"/>
      <c r="BD35" s="1105"/>
      <c r="BE35" s="1106"/>
      <c r="BF35" s="1107"/>
      <c r="BG35" s="1108"/>
      <c r="BH35" s="1108"/>
      <c r="BI35" s="1108"/>
      <c r="BJ35" s="1109"/>
    </row>
    <row r="36" spans="2:62" ht="20.25" customHeight="1" x14ac:dyDescent="0.15">
      <c r="B36" s="1140"/>
      <c r="C36" s="1159"/>
      <c r="D36" s="1160"/>
      <c r="E36" s="320"/>
      <c r="F36" s="321">
        <f>C35</f>
        <v>0</v>
      </c>
      <c r="G36" s="320"/>
      <c r="H36" s="321">
        <f>I35</f>
        <v>0</v>
      </c>
      <c r="I36" s="1161"/>
      <c r="J36" s="1162"/>
      <c r="K36" s="1163"/>
      <c r="L36" s="1164"/>
      <c r="M36" s="1164"/>
      <c r="N36" s="1160"/>
      <c r="O36" s="1132"/>
      <c r="P36" s="1133"/>
      <c r="Q36" s="1133"/>
      <c r="R36" s="1133"/>
      <c r="S36" s="1134"/>
      <c r="T36" s="337" t="s">
        <v>1050</v>
      </c>
      <c r="U36" s="338"/>
      <c r="V36" s="339"/>
      <c r="W36" s="325" t="str">
        <f>IF(W35="","",VLOOKUP(W35,'シフト記号表（従来型・ユニット型共通）'!$C$6:$L$47,10,FALSE))</f>
        <v/>
      </c>
      <c r="X36" s="326" t="str">
        <f>IF(X35="","",VLOOKUP(X35,'シフト記号表（従来型・ユニット型共通）'!$C$6:$L$47,10,FALSE))</f>
        <v/>
      </c>
      <c r="Y36" s="326" t="str">
        <f>IF(Y35="","",VLOOKUP(Y35,'シフト記号表（従来型・ユニット型共通）'!$C$6:$L$47,10,FALSE))</f>
        <v/>
      </c>
      <c r="Z36" s="326" t="str">
        <f>IF(Z35="","",VLOOKUP(Z35,'シフト記号表（従来型・ユニット型共通）'!$C$6:$L$47,10,FALSE))</f>
        <v/>
      </c>
      <c r="AA36" s="326" t="str">
        <f>IF(AA35="","",VLOOKUP(AA35,'シフト記号表（従来型・ユニット型共通）'!$C$6:$L$47,10,FALSE))</f>
        <v/>
      </c>
      <c r="AB36" s="326" t="str">
        <f>IF(AB35="","",VLOOKUP(AB35,'シフト記号表（従来型・ユニット型共通）'!$C$6:$L$47,10,FALSE))</f>
        <v/>
      </c>
      <c r="AC36" s="327" t="str">
        <f>IF(AC35="","",VLOOKUP(AC35,'シフト記号表（従来型・ユニット型共通）'!$C$6:$L$47,10,FALSE))</f>
        <v/>
      </c>
      <c r="AD36" s="325" t="str">
        <f>IF(AD35="","",VLOOKUP(AD35,'シフト記号表（従来型・ユニット型共通）'!$C$6:$L$47,10,FALSE))</f>
        <v/>
      </c>
      <c r="AE36" s="326" t="str">
        <f>IF(AE35="","",VLOOKUP(AE35,'シフト記号表（従来型・ユニット型共通）'!$C$6:$L$47,10,FALSE))</f>
        <v/>
      </c>
      <c r="AF36" s="326" t="str">
        <f>IF(AF35="","",VLOOKUP(AF35,'シフト記号表（従来型・ユニット型共通）'!$C$6:$L$47,10,FALSE))</f>
        <v/>
      </c>
      <c r="AG36" s="326" t="str">
        <f>IF(AG35="","",VLOOKUP(AG35,'シフト記号表（従来型・ユニット型共通）'!$C$6:$L$47,10,FALSE))</f>
        <v/>
      </c>
      <c r="AH36" s="326" t="str">
        <f>IF(AH35="","",VLOOKUP(AH35,'シフト記号表（従来型・ユニット型共通）'!$C$6:$L$47,10,FALSE))</f>
        <v/>
      </c>
      <c r="AI36" s="326" t="str">
        <f>IF(AI35="","",VLOOKUP(AI35,'シフト記号表（従来型・ユニット型共通）'!$C$6:$L$47,10,FALSE))</f>
        <v/>
      </c>
      <c r="AJ36" s="327" t="str">
        <f>IF(AJ35="","",VLOOKUP(AJ35,'シフト記号表（従来型・ユニット型共通）'!$C$6:$L$47,10,FALSE))</f>
        <v/>
      </c>
      <c r="AK36" s="325" t="str">
        <f>IF(AK35="","",VLOOKUP(AK35,'シフト記号表（従来型・ユニット型共通）'!$C$6:$L$47,10,FALSE))</f>
        <v/>
      </c>
      <c r="AL36" s="326" t="str">
        <f>IF(AL35="","",VLOOKUP(AL35,'シフト記号表（従来型・ユニット型共通）'!$C$6:$L$47,10,FALSE))</f>
        <v/>
      </c>
      <c r="AM36" s="326" t="str">
        <f>IF(AM35="","",VLOOKUP(AM35,'シフト記号表（従来型・ユニット型共通）'!$C$6:$L$47,10,FALSE))</f>
        <v/>
      </c>
      <c r="AN36" s="326" t="str">
        <f>IF(AN35="","",VLOOKUP(AN35,'シフト記号表（従来型・ユニット型共通）'!$C$6:$L$47,10,FALSE))</f>
        <v/>
      </c>
      <c r="AO36" s="326" t="str">
        <f>IF(AO35="","",VLOOKUP(AO35,'シフト記号表（従来型・ユニット型共通）'!$C$6:$L$47,10,FALSE))</f>
        <v/>
      </c>
      <c r="AP36" s="326" t="str">
        <f>IF(AP35="","",VLOOKUP(AP35,'シフト記号表（従来型・ユニット型共通）'!$C$6:$L$47,10,FALSE))</f>
        <v/>
      </c>
      <c r="AQ36" s="327" t="str">
        <f>IF(AQ35="","",VLOOKUP(AQ35,'シフト記号表（従来型・ユニット型共通）'!$C$6:$L$47,10,FALSE))</f>
        <v/>
      </c>
      <c r="AR36" s="325" t="str">
        <f>IF(AR35="","",VLOOKUP(AR35,'シフト記号表（従来型・ユニット型共通）'!$C$6:$L$47,10,FALSE))</f>
        <v/>
      </c>
      <c r="AS36" s="326" t="str">
        <f>IF(AS35="","",VLOOKUP(AS35,'シフト記号表（従来型・ユニット型共通）'!$C$6:$L$47,10,FALSE))</f>
        <v/>
      </c>
      <c r="AT36" s="326" t="str">
        <f>IF(AT35="","",VLOOKUP(AT35,'シフト記号表（従来型・ユニット型共通）'!$C$6:$L$47,10,FALSE))</f>
        <v/>
      </c>
      <c r="AU36" s="326" t="str">
        <f>IF(AU35="","",VLOOKUP(AU35,'シフト記号表（従来型・ユニット型共通）'!$C$6:$L$47,10,FALSE))</f>
        <v/>
      </c>
      <c r="AV36" s="326" t="str">
        <f>IF(AV35="","",VLOOKUP(AV35,'シフト記号表（従来型・ユニット型共通）'!$C$6:$L$47,10,FALSE))</f>
        <v/>
      </c>
      <c r="AW36" s="326" t="str">
        <f>IF(AW35="","",VLOOKUP(AW35,'シフト記号表（従来型・ユニット型共通）'!$C$6:$L$47,10,FALSE))</f>
        <v/>
      </c>
      <c r="AX36" s="327" t="str">
        <f>IF(AX35="","",VLOOKUP(AX35,'シフト記号表（従来型・ユニット型共通）'!$C$6:$L$47,10,FALSE))</f>
        <v/>
      </c>
      <c r="AY36" s="325" t="str">
        <f>IF(AY35="","",VLOOKUP(AY35,'シフト記号表（従来型・ユニット型共通）'!$C$6:$L$47,10,FALSE))</f>
        <v/>
      </c>
      <c r="AZ36" s="326" t="str">
        <f>IF(AZ35="","",VLOOKUP(AZ35,'シフト記号表（従来型・ユニット型共通）'!$C$6:$L$47,10,FALSE))</f>
        <v/>
      </c>
      <c r="BA36" s="326" t="str">
        <f>IF(BA35="","",VLOOKUP(BA35,'シフト記号表（従来型・ユニット型共通）'!$C$6:$L$47,10,FALSE))</f>
        <v/>
      </c>
      <c r="BB36" s="1156">
        <f>IF($BE$3="４週",SUM(W36:AX36),IF($BE$3="暦月",SUM(W36:BA36),""))</f>
        <v>0</v>
      </c>
      <c r="BC36" s="1157"/>
      <c r="BD36" s="1158">
        <f>IF($BE$3="４週",BB36/4,IF($BE$3="暦月",(BB36/($BE$8/7)),""))</f>
        <v>0</v>
      </c>
      <c r="BE36" s="1157"/>
      <c r="BF36" s="1153"/>
      <c r="BG36" s="1154"/>
      <c r="BH36" s="1154"/>
      <c r="BI36" s="1154"/>
      <c r="BJ36" s="1155"/>
    </row>
    <row r="37" spans="2:62" ht="20.25" customHeight="1" x14ac:dyDescent="0.15">
      <c r="B37" s="1118">
        <f>B35+1</f>
        <v>11</v>
      </c>
      <c r="C37" s="1120"/>
      <c r="D37" s="1121"/>
      <c r="E37" s="320"/>
      <c r="F37" s="321"/>
      <c r="G37" s="320"/>
      <c r="H37" s="321"/>
      <c r="I37" s="1124"/>
      <c r="J37" s="1125"/>
      <c r="K37" s="1128"/>
      <c r="L37" s="1129"/>
      <c r="M37" s="1129"/>
      <c r="N37" s="1121"/>
      <c r="O37" s="1132"/>
      <c r="P37" s="1133"/>
      <c r="Q37" s="1133"/>
      <c r="R37" s="1133"/>
      <c r="S37" s="1134"/>
      <c r="T37" s="340" t="s">
        <v>696</v>
      </c>
      <c r="V37" s="341"/>
      <c r="W37" s="333"/>
      <c r="X37" s="334"/>
      <c r="Y37" s="334"/>
      <c r="Z37" s="334"/>
      <c r="AA37" s="334"/>
      <c r="AB37" s="334"/>
      <c r="AC37" s="335"/>
      <c r="AD37" s="333"/>
      <c r="AE37" s="334"/>
      <c r="AF37" s="334"/>
      <c r="AG37" s="334"/>
      <c r="AH37" s="334"/>
      <c r="AI37" s="334"/>
      <c r="AJ37" s="335"/>
      <c r="AK37" s="333"/>
      <c r="AL37" s="334"/>
      <c r="AM37" s="334"/>
      <c r="AN37" s="334"/>
      <c r="AO37" s="334"/>
      <c r="AP37" s="334"/>
      <c r="AQ37" s="335"/>
      <c r="AR37" s="333"/>
      <c r="AS37" s="334"/>
      <c r="AT37" s="334"/>
      <c r="AU37" s="334"/>
      <c r="AV37" s="334"/>
      <c r="AW37" s="334"/>
      <c r="AX37" s="335"/>
      <c r="AY37" s="333"/>
      <c r="AZ37" s="334"/>
      <c r="BA37" s="336"/>
      <c r="BB37" s="1138"/>
      <c r="BC37" s="1139"/>
      <c r="BD37" s="1105"/>
      <c r="BE37" s="1106"/>
      <c r="BF37" s="1107"/>
      <c r="BG37" s="1108"/>
      <c r="BH37" s="1108"/>
      <c r="BI37" s="1108"/>
      <c r="BJ37" s="1109"/>
    </row>
    <row r="38" spans="2:62" ht="20.25" customHeight="1" x14ac:dyDescent="0.15">
      <c r="B38" s="1140"/>
      <c r="C38" s="1159"/>
      <c r="D38" s="1160"/>
      <c r="E38" s="320"/>
      <c r="F38" s="321">
        <f>C37</f>
        <v>0</v>
      </c>
      <c r="G38" s="320"/>
      <c r="H38" s="321">
        <f>I37</f>
        <v>0</v>
      </c>
      <c r="I38" s="1161"/>
      <c r="J38" s="1162"/>
      <c r="K38" s="1163"/>
      <c r="L38" s="1164"/>
      <c r="M38" s="1164"/>
      <c r="N38" s="1160"/>
      <c r="O38" s="1132"/>
      <c r="P38" s="1133"/>
      <c r="Q38" s="1133"/>
      <c r="R38" s="1133"/>
      <c r="S38" s="1134"/>
      <c r="T38" s="337" t="s">
        <v>1050</v>
      </c>
      <c r="U38" s="338"/>
      <c r="V38" s="339"/>
      <c r="W38" s="325" t="str">
        <f>IF(W37="","",VLOOKUP(W37,'シフト記号表（従来型・ユニット型共通）'!$C$6:$L$47,10,FALSE))</f>
        <v/>
      </c>
      <c r="X38" s="326" t="str">
        <f>IF(X37="","",VLOOKUP(X37,'シフト記号表（従来型・ユニット型共通）'!$C$6:$L$47,10,FALSE))</f>
        <v/>
      </c>
      <c r="Y38" s="326" t="str">
        <f>IF(Y37="","",VLOOKUP(Y37,'シフト記号表（従来型・ユニット型共通）'!$C$6:$L$47,10,FALSE))</f>
        <v/>
      </c>
      <c r="Z38" s="326" t="str">
        <f>IF(Z37="","",VLOOKUP(Z37,'シフト記号表（従来型・ユニット型共通）'!$C$6:$L$47,10,FALSE))</f>
        <v/>
      </c>
      <c r="AA38" s="326" t="str">
        <f>IF(AA37="","",VLOOKUP(AA37,'シフト記号表（従来型・ユニット型共通）'!$C$6:$L$47,10,FALSE))</f>
        <v/>
      </c>
      <c r="AB38" s="326" t="str">
        <f>IF(AB37="","",VLOOKUP(AB37,'シフト記号表（従来型・ユニット型共通）'!$C$6:$L$47,10,FALSE))</f>
        <v/>
      </c>
      <c r="AC38" s="327" t="str">
        <f>IF(AC37="","",VLOOKUP(AC37,'シフト記号表（従来型・ユニット型共通）'!$C$6:$L$47,10,FALSE))</f>
        <v/>
      </c>
      <c r="AD38" s="325" t="str">
        <f>IF(AD37="","",VLOOKUP(AD37,'シフト記号表（従来型・ユニット型共通）'!$C$6:$L$47,10,FALSE))</f>
        <v/>
      </c>
      <c r="AE38" s="326" t="str">
        <f>IF(AE37="","",VLOOKUP(AE37,'シフト記号表（従来型・ユニット型共通）'!$C$6:$L$47,10,FALSE))</f>
        <v/>
      </c>
      <c r="AF38" s="326" t="str">
        <f>IF(AF37="","",VLOOKUP(AF37,'シフト記号表（従来型・ユニット型共通）'!$C$6:$L$47,10,FALSE))</f>
        <v/>
      </c>
      <c r="AG38" s="326" t="str">
        <f>IF(AG37="","",VLOOKUP(AG37,'シフト記号表（従来型・ユニット型共通）'!$C$6:$L$47,10,FALSE))</f>
        <v/>
      </c>
      <c r="AH38" s="326" t="str">
        <f>IF(AH37="","",VLOOKUP(AH37,'シフト記号表（従来型・ユニット型共通）'!$C$6:$L$47,10,FALSE))</f>
        <v/>
      </c>
      <c r="AI38" s="326" t="str">
        <f>IF(AI37="","",VLOOKUP(AI37,'シフト記号表（従来型・ユニット型共通）'!$C$6:$L$47,10,FALSE))</f>
        <v/>
      </c>
      <c r="AJ38" s="327" t="str">
        <f>IF(AJ37="","",VLOOKUP(AJ37,'シフト記号表（従来型・ユニット型共通）'!$C$6:$L$47,10,FALSE))</f>
        <v/>
      </c>
      <c r="AK38" s="325" t="str">
        <f>IF(AK37="","",VLOOKUP(AK37,'シフト記号表（従来型・ユニット型共通）'!$C$6:$L$47,10,FALSE))</f>
        <v/>
      </c>
      <c r="AL38" s="326" t="str">
        <f>IF(AL37="","",VLOOKUP(AL37,'シフト記号表（従来型・ユニット型共通）'!$C$6:$L$47,10,FALSE))</f>
        <v/>
      </c>
      <c r="AM38" s="326" t="str">
        <f>IF(AM37="","",VLOOKUP(AM37,'シフト記号表（従来型・ユニット型共通）'!$C$6:$L$47,10,FALSE))</f>
        <v/>
      </c>
      <c r="AN38" s="326" t="str">
        <f>IF(AN37="","",VLOOKUP(AN37,'シフト記号表（従来型・ユニット型共通）'!$C$6:$L$47,10,FALSE))</f>
        <v/>
      </c>
      <c r="AO38" s="326" t="str">
        <f>IF(AO37="","",VLOOKUP(AO37,'シフト記号表（従来型・ユニット型共通）'!$C$6:$L$47,10,FALSE))</f>
        <v/>
      </c>
      <c r="AP38" s="326" t="str">
        <f>IF(AP37="","",VLOOKUP(AP37,'シフト記号表（従来型・ユニット型共通）'!$C$6:$L$47,10,FALSE))</f>
        <v/>
      </c>
      <c r="AQ38" s="327" t="str">
        <f>IF(AQ37="","",VLOOKUP(AQ37,'シフト記号表（従来型・ユニット型共通）'!$C$6:$L$47,10,FALSE))</f>
        <v/>
      </c>
      <c r="AR38" s="325" t="str">
        <f>IF(AR37="","",VLOOKUP(AR37,'シフト記号表（従来型・ユニット型共通）'!$C$6:$L$47,10,FALSE))</f>
        <v/>
      </c>
      <c r="AS38" s="326" t="str">
        <f>IF(AS37="","",VLOOKUP(AS37,'シフト記号表（従来型・ユニット型共通）'!$C$6:$L$47,10,FALSE))</f>
        <v/>
      </c>
      <c r="AT38" s="326" t="str">
        <f>IF(AT37="","",VLOOKUP(AT37,'シフト記号表（従来型・ユニット型共通）'!$C$6:$L$47,10,FALSE))</f>
        <v/>
      </c>
      <c r="AU38" s="326" t="str">
        <f>IF(AU37="","",VLOOKUP(AU37,'シフト記号表（従来型・ユニット型共通）'!$C$6:$L$47,10,FALSE))</f>
        <v/>
      </c>
      <c r="AV38" s="326" t="str">
        <f>IF(AV37="","",VLOOKUP(AV37,'シフト記号表（従来型・ユニット型共通）'!$C$6:$L$47,10,FALSE))</f>
        <v/>
      </c>
      <c r="AW38" s="326" t="str">
        <f>IF(AW37="","",VLOOKUP(AW37,'シフト記号表（従来型・ユニット型共通）'!$C$6:$L$47,10,FALSE))</f>
        <v/>
      </c>
      <c r="AX38" s="327" t="str">
        <f>IF(AX37="","",VLOOKUP(AX37,'シフト記号表（従来型・ユニット型共通）'!$C$6:$L$47,10,FALSE))</f>
        <v/>
      </c>
      <c r="AY38" s="325" t="str">
        <f>IF(AY37="","",VLOOKUP(AY37,'シフト記号表（従来型・ユニット型共通）'!$C$6:$L$47,10,FALSE))</f>
        <v/>
      </c>
      <c r="AZ38" s="326" t="str">
        <f>IF(AZ37="","",VLOOKUP(AZ37,'シフト記号表（従来型・ユニット型共通）'!$C$6:$L$47,10,FALSE))</f>
        <v/>
      </c>
      <c r="BA38" s="326" t="str">
        <f>IF(BA37="","",VLOOKUP(BA37,'シフト記号表（従来型・ユニット型共通）'!$C$6:$L$47,10,FALSE))</f>
        <v/>
      </c>
      <c r="BB38" s="1156">
        <f>IF($BE$3="４週",SUM(W38:AX38),IF($BE$3="暦月",SUM(W38:BA38),""))</f>
        <v>0</v>
      </c>
      <c r="BC38" s="1157"/>
      <c r="BD38" s="1158">
        <f>IF($BE$3="４週",BB38/4,IF($BE$3="暦月",(BB38/($BE$8/7)),""))</f>
        <v>0</v>
      </c>
      <c r="BE38" s="1157"/>
      <c r="BF38" s="1153"/>
      <c r="BG38" s="1154"/>
      <c r="BH38" s="1154"/>
      <c r="BI38" s="1154"/>
      <c r="BJ38" s="1155"/>
    </row>
    <row r="39" spans="2:62" ht="20.25" customHeight="1" x14ac:dyDescent="0.15">
      <c r="B39" s="1118">
        <f>B37+1</f>
        <v>12</v>
      </c>
      <c r="C39" s="1120"/>
      <c r="D39" s="1121"/>
      <c r="E39" s="320"/>
      <c r="F39" s="321"/>
      <c r="G39" s="320"/>
      <c r="H39" s="321"/>
      <c r="I39" s="1124"/>
      <c r="J39" s="1125"/>
      <c r="K39" s="1128"/>
      <c r="L39" s="1129"/>
      <c r="M39" s="1129"/>
      <c r="N39" s="1121"/>
      <c r="O39" s="1132"/>
      <c r="P39" s="1133"/>
      <c r="Q39" s="1133"/>
      <c r="R39" s="1133"/>
      <c r="S39" s="1134"/>
      <c r="T39" s="340" t="s">
        <v>696</v>
      </c>
      <c r="V39" s="341"/>
      <c r="W39" s="333"/>
      <c r="X39" s="334"/>
      <c r="Y39" s="334"/>
      <c r="Z39" s="334"/>
      <c r="AA39" s="334"/>
      <c r="AB39" s="334"/>
      <c r="AC39" s="335"/>
      <c r="AD39" s="333"/>
      <c r="AE39" s="334"/>
      <c r="AF39" s="334"/>
      <c r="AG39" s="334"/>
      <c r="AH39" s="334"/>
      <c r="AI39" s="334"/>
      <c r="AJ39" s="335"/>
      <c r="AK39" s="333"/>
      <c r="AL39" s="334"/>
      <c r="AM39" s="334"/>
      <c r="AN39" s="334"/>
      <c r="AO39" s="334"/>
      <c r="AP39" s="334"/>
      <c r="AQ39" s="335"/>
      <c r="AR39" s="333"/>
      <c r="AS39" s="334"/>
      <c r="AT39" s="334"/>
      <c r="AU39" s="334"/>
      <c r="AV39" s="334"/>
      <c r="AW39" s="334"/>
      <c r="AX39" s="335"/>
      <c r="AY39" s="333"/>
      <c r="AZ39" s="334"/>
      <c r="BA39" s="336"/>
      <c r="BB39" s="1138"/>
      <c r="BC39" s="1139"/>
      <c r="BD39" s="1105"/>
      <c r="BE39" s="1106"/>
      <c r="BF39" s="1107"/>
      <c r="BG39" s="1108"/>
      <c r="BH39" s="1108"/>
      <c r="BI39" s="1108"/>
      <c r="BJ39" s="1109"/>
    </row>
    <row r="40" spans="2:62" ht="20.25" customHeight="1" x14ac:dyDescent="0.15">
      <c r="B40" s="1140"/>
      <c r="C40" s="1159"/>
      <c r="D40" s="1160"/>
      <c r="E40" s="320"/>
      <c r="F40" s="321">
        <f>C39</f>
        <v>0</v>
      </c>
      <c r="G40" s="320"/>
      <c r="H40" s="321">
        <f>I39</f>
        <v>0</v>
      </c>
      <c r="I40" s="1161"/>
      <c r="J40" s="1162"/>
      <c r="K40" s="1163"/>
      <c r="L40" s="1164"/>
      <c r="M40" s="1164"/>
      <c r="N40" s="1160"/>
      <c r="O40" s="1132"/>
      <c r="P40" s="1133"/>
      <c r="Q40" s="1133"/>
      <c r="R40" s="1133"/>
      <c r="S40" s="1134"/>
      <c r="T40" s="337" t="s">
        <v>1050</v>
      </c>
      <c r="U40" s="338"/>
      <c r="V40" s="339"/>
      <c r="W40" s="325" t="str">
        <f>IF(W39="","",VLOOKUP(W39,'シフト記号表（従来型・ユニット型共通）'!$C$6:$L$47,10,FALSE))</f>
        <v/>
      </c>
      <c r="X40" s="326" t="str">
        <f>IF(X39="","",VLOOKUP(X39,'シフト記号表（従来型・ユニット型共通）'!$C$6:$L$47,10,FALSE))</f>
        <v/>
      </c>
      <c r="Y40" s="326" t="str">
        <f>IF(Y39="","",VLOOKUP(Y39,'シフト記号表（従来型・ユニット型共通）'!$C$6:$L$47,10,FALSE))</f>
        <v/>
      </c>
      <c r="Z40" s="326" t="str">
        <f>IF(Z39="","",VLOOKUP(Z39,'シフト記号表（従来型・ユニット型共通）'!$C$6:$L$47,10,FALSE))</f>
        <v/>
      </c>
      <c r="AA40" s="326" t="str">
        <f>IF(AA39="","",VLOOKUP(AA39,'シフト記号表（従来型・ユニット型共通）'!$C$6:$L$47,10,FALSE))</f>
        <v/>
      </c>
      <c r="AB40" s="326" t="str">
        <f>IF(AB39="","",VLOOKUP(AB39,'シフト記号表（従来型・ユニット型共通）'!$C$6:$L$47,10,FALSE))</f>
        <v/>
      </c>
      <c r="AC40" s="327" t="str">
        <f>IF(AC39="","",VLOOKUP(AC39,'シフト記号表（従来型・ユニット型共通）'!$C$6:$L$47,10,FALSE))</f>
        <v/>
      </c>
      <c r="AD40" s="325" t="str">
        <f>IF(AD39="","",VLOOKUP(AD39,'シフト記号表（従来型・ユニット型共通）'!$C$6:$L$47,10,FALSE))</f>
        <v/>
      </c>
      <c r="AE40" s="326" t="str">
        <f>IF(AE39="","",VLOOKUP(AE39,'シフト記号表（従来型・ユニット型共通）'!$C$6:$L$47,10,FALSE))</f>
        <v/>
      </c>
      <c r="AF40" s="326" t="str">
        <f>IF(AF39="","",VLOOKUP(AF39,'シフト記号表（従来型・ユニット型共通）'!$C$6:$L$47,10,FALSE))</f>
        <v/>
      </c>
      <c r="AG40" s="326" t="str">
        <f>IF(AG39="","",VLOOKUP(AG39,'シフト記号表（従来型・ユニット型共通）'!$C$6:$L$47,10,FALSE))</f>
        <v/>
      </c>
      <c r="AH40" s="326" t="str">
        <f>IF(AH39="","",VLOOKUP(AH39,'シフト記号表（従来型・ユニット型共通）'!$C$6:$L$47,10,FALSE))</f>
        <v/>
      </c>
      <c r="AI40" s="326" t="str">
        <f>IF(AI39="","",VLOOKUP(AI39,'シフト記号表（従来型・ユニット型共通）'!$C$6:$L$47,10,FALSE))</f>
        <v/>
      </c>
      <c r="AJ40" s="327" t="str">
        <f>IF(AJ39="","",VLOOKUP(AJ39,'シフト記号表（従来型・ユニット型共通）'!$C$6:$L$47,10,FALSE))</f>
        <v/>
      </c>
      <c r="AK40" s="325" t="str">
        <f>IF(AK39="","",VLOOKUP(AK39,'シフト記号表（従来型・ユニット型共通）'!$C$6:$L$47,10,FALSE))</f>
        <v/>
      </c>
      <c r="AL40" s="326" t="str">
        <f>IF(AL39="","",VLOOKUP(AL39,'シフト記号表（従来型・ユニット型共通）'!$C$6:$L$47,10,FALSE))</f>
        <v/>
      </c>
      <c r="AM40" s="326" t="str">
        <f>IF(AM39="","",VLOOKUP(AM39,'シフト記号表（従来型・ユニット型共通）'!$C$6:$L$47,10,FALSE))</f>
        <v/>
      </c>
      <c r="AN40" s="326" t="str">
        <f>IF(AN39="","",VLOOKUP(AN39,'シフト記号表（従来型・ユニット型共通）'!$C$6:$L$47,10,FALSE))</f>
        <v/>
      </c>
      <c r="AO40" s="326" t="str">
        <f>IF(AO39="","",VLOOKUP(AO39,'シフト記号表（従来型・ユニット型共通）'!$C$6:$L$47,10,FALSE))</f>
        <v/>
      </c>
      <c r="AP40" s="326" t="str">
        <f>IF(AP39="","",VLOOKUP(AP39,'シフト記号表（従来型・ユニット型共通）'!$C$6:$L$47,10,FALSE))</f>
        <v/>
      </c>
      <c r="AQ40" s="327" t="str">
        <f>IF(AQ39="","",VLOOKUP(AQ39,'シフト記号表（従来型・ユニット型共通）'!$C$6:$L$47,10,FALSE))</f>
        <v/>
      </c>
      <c r="AR40" s="325" t="str">
        <f>IF(AR39="","",VLOOKUP(AR39,'シフト記号表（従来型・ユニット型共通）'!$C$6:$L$47,10,FALSE))</f>
        <v/>
      </c>
      <c r="AS40" s="326" t="str">
        <f>IF(AS39="","",VLOOKUP(AS39,'シフト記号表（従来型・ユニット型共通）'!$C$6:$L$47,10,FALSE))</f>
        <v/>
      </c>
      <c r="AT40" s="326" t="str">
        <f>IF(AT39="","",VLOOKUP(AT39,'シフト記号表（従来型・ユニット型共通）'!$C$6:$L$47,10,FALSE))</f>
        <v/>
      </c>
      <c r="AU40" s="326" t="str">
        <f>IF(AU39="","",VLOOKUP(AU39,'シフト記号表（従来型・ユニット型共通）'!$C$6:$L$47,10,FALSE))</f>
        <v/>
      </c>
      <c r="AV40" s="326" t="str">
        <f>IF(AV39="","",VLOOKUP(AV39,'シフト記号表（従来型・ユニット型共通）'!$C$6:$L$47,10,FALSE))</f>
        <v/>
      </c>
      <c r="AW40" s="326" t="str">
        <f>IF(AW39="","",VLOOKUP(AW39,'シフト記号表（従来型・ユニット型共通）'!$C$6:$L$47,10,FALSE))</f>
        <v/>
      </c>
      <c r="AX40" s="327" t="str">
        <f>IF(AX39="","",VLOOKUP(AX39,'シフト記号表（従来型・ユニット型共通）'!$C$6:$L$47,10,FALSE))</f>
        <v/>
      </c>
      <c r="AY40" s="325" t="str">
        <f>IF(AY39="","",VLOOKUP(AY39,'シフト記号表（従来型・ユニット型共通）'!$C$6:$L$47,10,FALSE))</f>
        <v/>
      </c>
      <c r="AZ40" s="326" t="str">
        <f>IF(AZ39="","",VLOOKUP(AZ39,'シフト記号表（従来型・ユニット型共通）'!$C$6:$L$47,10,FALSE))</f>
        <v/>
      </c>
      <c r="BA40" s="326" t="str">
        <f>IF(BA39="","",VLOOKUP(BA39,'シフト記号表（従来型・ユニット型共通）'!$C$6:$L$47,10,FALSE))</f>
        <v/>
      </c>
      <c r="BB40" s="1156">
        <f>IF($BE$3="４週",SUM(W40:AX40),IF($BE$3="暦月",SUM(W40:BA40),""))</f>
        <v>0</v>
      </c>
      <c r="BC40" s="1157"/>
      <c r="BD40" s="1158">
        <f>IF($BE$3="４週",BB40/4,IF($BE$3="暦月",(BB40/($BE$8/7)),""))</f>
        <v>0</v>
      </c>
      <c r="BE40" s="1157"/>
      <c r="BF40" s="1153"/>
      <c r="BG40" s="1154"/>
      <c r="BH40" s="1154"/>
      <c r="BI40" s="1154"/>
      <c r="BJ40" s="1155"/>
    </row>
    <row r="41" spans="2:62" ht="20.25" customHeight="1" x14ac:dyDescent="0.15">
      <c r="B41" s="1118">
        <f>B39+1</f>
        <v>13</v>
      </c>
      <c r="C41" s="1120"/>
      <c r="D41" s="1121"/>
      <c r="E41" s="320"/>
      <c r="F41" s="321"/>
      <c r="G41" s="320"/>
      <c r="H41" s="321"/>
      <c r="I41" s="1124"/>
      <c r="J41" s="1125"/>
      <c r="K41" s="1128"/>
      <c r="L41" s="1129"/>
      <c r="M41" s="1129"/>
      <c r="N41" s="1121"/>
      <c r="O41" s="1132"/>
      <c r="P41" s="1133"/>
      <c r="Q41" s="1133"/>
      <c r="R41" s="1133"/>
      <c r="S41" s="1134"/>
      <c r="T41" s="340" t="s">
        <v>696</v>
      </c>
      <c r="V41" s="341"/>
      <c r="W41" s="333"/>
      <c r="X41" s="334"/>
      <c r="Y41" s="334"/>
      <c r="Z41" s="334"/>
      <c r="AA41" s="334"/>
      <c r="AB41" s="334"/>
      <c r="AC41" s="335"/>
      <c r="AD41" s="333"/>
      <c r="AE41" s="334"/>
      <c r="AF41" s="334"/>
      <c r="AG41" s="334"/>
      <c r="AH41" s="334"/>
      <c r="AI41" s="334"/>
      <c r="AJ41" s="335"/>
      <c r="AK41" s="333"/>
      <c r="AL41" s="334"/>
      <c r="AM41" s="334"/>
      <c r="AN41" s="334"/>
      <c r="AO41" s="334"/>
      <c r="AP41" s="334"/>
      <c r="AQ41" s="335"/>
      <c r="AR41" s="333"/>
      <c r="AS41" s="334"/>
      <c r="AT41" s="334"/>
      <c r="AU41" s="334"/>
      <c r="AV41" s="334"/>
      <c r="AW41" s="334"/>
      <c r="AX41" s="335"/>
      <c r="AY41" s="333"/>
      <c r="AZ41" s="334"/>
      <c r="BA41" s="336"/>
      <c r="BB41" s="1138"/>
      <c r="BC41" s="1139"/>
      <c r="BD41" s="1105"/>
      <c r="BE41" s="1106"/>
      <c r="BF41" s="1107"/>
      <c r="BG41" s="1108"/>
      <c r="BH41" s="1108"/>
      <c r="BI41" s="1108"/>
      <c r="BJ41" s="1109"/>
    </row>
    <row r="42" spans="2:62" ht="20.25" customHeight="1" x14ac:dyDescent="0.15">
      <c r="B42" s="1140"/>
      <c r="C42" s="1159"/>
      <c r="D42" s="1160"/>
      <c r="E42" s="320"/>
      <c r="F42" s="321">
        <f>C41</f>
        <v>0</v>
      </c>
      <c r="G42" s="320"/>
      <c r="H42" s="321">
        <f>I41</f>
        <v>0</v>
      </c>
      <c r="I42" s="1161"/>
      <c r="J42" s="1162"/>
      <c r="K42" s="1163"/>
      <c r="L42" s="1164"/>
      <c r="M42" s="1164"/>
      <c r="N42" s="1160"/>
      <c r="O42" s="1132"/>
      <c r="P42" s="1133"/>
      <c r="Q42" s="1133"/>
      <c r="R42" s="1133"/>
      <c r="S42" s="1134"/>
      <c r="T42" s="337" t="s">
        <v>1050</v>
      </c>
      <c r="U42" s="338"/>
      <c r="V42" s="339"/>
      <c r="W42" s="325" t="str">
        <f>IF(W41="","",VLOOKUP(W41,'シフト記号表（従来型・ユニット型共通）'!$C$6:$L$47,10,FALSE))</f>
        <v/>
      </c>
      <c r="X42" s="326" t="str">
        <f>IF(X41="","",VLOOKUP(X41,'シフト記号表（従来型・ユニット型共通）'!$C$6:$L$47,10,FALSE))</f>
        <v/>
      </c>
      <c r="Y42" s="326" t="str">
        <f>IF(Y41="","",VLOOKUP(Y41,'シフト記号表（従来型・ユニット型共通）'!$C$6:$L$47,10,FALSE))</f>
        <v/>
      </c>
      <c r="Z42" s="326" t="str">
        <f>IF(Z41="","",VLOOKUP(Z41,'シフト記号表（従来型・ユニット型共通）'!$C$6:$L$47,10,FALSE))</f>
        <v/>
      </c>
      <c r="AA42" s="326" t="str">
        <f>IF(AA41="","",VLOOKUP(AA41,'シフト記号表（従来型・ユニット型共通）'!$C$6:$L$47,10,FALSE))</f>
        <v/>
      </c>
      <c r="AB42" s="326" t="str">
        <f>IF(AB41="","",VLOOKUP(AB41,'シフト記号表（従来型・ユニット型共通）'!$C$6:$L$47,10,FALSE))</f>
        <v/>
      </c>
      <c r="AC42" s="327" t="str">
        <f>IF(AC41="","",VLOOKUP(AC41,'シフト記号表（従来型・ユニット型共通）'!$C$6:$L$47,10,FALSE))</f>
        <v/>
      </c>
      <c r="AD42" s="325" t="str">
        <f>IF(AD41="","",VLOOKUP(AD41,'シフト記号表（従来型・ユニット型共通）'!$C$6:$L$47,10,FALSE))</f>
        <v/>
      </c>
      <c r="AE42" s="326" t="str">
        <f>IF(AE41="","",VLOOKUP(AE41,'シフト記号表（従来型・ユニット型共通）'!$C$6:$L$47,10,FALSE))</f>
        <v/>
      </c>
      <c r="AF42" s="326" t="str">
        <f>IF(AF41="","",VLOOKUP(AF41,'シフト記号表（従来型・ユニット型共通）'!$C$6:$L$47,10,FALSE))</f>
        <v/>
      </c>
      <c r="AG42" s="326" t="str">
        <f>IF(AG41="","",VLOOKUP(AG41,'シフト記号表（従来型・ユニット型共通）'!$C$6:$L$47,10,FALSE))</f>
        <v/>
      </c>
      <c r="AH42" s="326" t="str">
        <f>IF(AH41="","",VLOOKUP(AH41,'シフト記号表（従来型・ユニット型共通）'!$C$6:$L$47,10,FALSE))</f>
        <v/>
      </c>
      <c r="AI42" s="326" t="str">
        <f>IF(AI41="","",VLOOKUP(AI41,'シフト記号表（従来型・ユニット型共通）'!$C$6:$L$47,10,FALSE))</f>
        <v/>
      </c>
      <c r="AJ42" s="327" t="str">
        <f>IF(AJ41="","",VLOOKUP(AJ41,'シフト記号表（従来型・ユニット型共通）'!$C$6:$L$47,10,FALSE))</f>
        <v/>
      </c>
      <c r="AK42" s="325" t="str">
        <f>IF(AK41="","",VLOOKUP(AK41,'シフト記号表（従来型・ユニット型共通）'!$C$6:$L$47,10,FALSE))</f>
        <v/>
      </c>
      <c r="AL42" s="326" t="str">
        <f>IF(AL41="","",VLOOKUP(AL41,'シフト記号表（従来型・ユニット型共通）'!$C$6:$L$47,10,FALSE))</f>
        <v/>
      </c>
      <c r="AM42" s="326" t="str">
        <f>IF(AM41="","",VLOOKUP(AM41,'シフト記号表（従来型・ユニット型共通）'!$C$6:$L$47,10,FALSE))</f>
        <v/>
      </c>
      <c r="AN42" s="326" t="str">
        <f>IF(AN41="","",VLOOKUP(AN41,'シフト記号表（従来型・ユニット型共通）'!$C$6:$L$47,10,FALSE))</f>
        <v/>
      </c>
      <c r="AO42" s="326" t="str">
        <f>IF(AO41="","",VLOOKUP(AO41,'シフト記号表（従来型・ユニット型共通）'!$C$6:$L$47,10,FALSE))</f>
        <v/>
      </c>
      <c r="AP42" s="326" t="str">
        <f>IF(AP41="","",VLOOKUP(AP41,'シフト記号表（従来型・ユニット型共通）'!$C$6:$L$47,10,FALSE))</f>
        <v/>
      </c>
      <c r="AQ42" s="327" t="str">
        <f>IF(AQ41="","",VLOOKUP(AQ41,'シフト記号表（従来型・ユニット型共通）'!$C$6:$L$47,10,FALSE))</f>
        <v/>
      </c>
      <c r="AR42" s="325" t="str">
        <f>IF(AR41="","",VLOOKUP(AR41,'シフト記号表（従来型・ユニット型共通）'!$C$6:$L$47,10,FALSE))</f>
        <v/>
      </c>
      <c r="AS42" s="326" t="str">
        <f>IF(AS41="","",VLOOKUP(AS41,'シフト記号表（従来型・ユニット型共通）'!$C$6:$L$47,10,FALSE))</f>
        <v/>
      </c>
      <c r="AT42" s="326" t="str">
        <f>IF(AT41="","",VLOOKUP(AT41,'シフト記号表（従来型・ユニット型共通）'!$C$6:$L$47,10,FALSE))</f>
        <v/>
      </c>
      <c r="AU42" s="326" t="str">
        <f>IF(AU41="","",VLOOKUP(AU41,'シフト記号表（従来型・ユニット型共通）'!$C$6:$L$47,10,FALSE))</f>
        <v/>
      </c>
      <c r="AV42" s="326" t="str">
        <f>IF(AV41="","",VLOOKUP(AV41,'シフト記号表（従来型・ユニット型共通）'!$C$6:$L$47,10,FALSE))</f>
        <v/>
      </c>
      <c r="AW42" s="326" t="str">
        <f>IF(AW41="","",VLOOKUP(AW41,'シフト記号表（従来型・ユニット型共通）'!$C$6:$L$47,10,FALSE))</f>
        <v/>
      </c>
      <c r="AX42" s="327" t="str">
        <f>IF(AX41="","",VLOOKUP(AX41,'シフト記号表（従来型・ユニット型共通）'!$C$6:$L$47,10,FALSE))</f>
        <v/>
      </c>
      <c r="AY42" s="325" t="str">
        <f>IF(AY41="","",VLOOKUP(AY41,'シフト記号表（従来型・ユニット型共通）'!$C$6:$L$47,10,FALSE))</f>
        <v/>
      </c>
      <c r="AZ42" s="326" t="str">
        <f>IF(AZ41="","",VLOOKUP(AZ41,'シフト記号表（従来型・ユニット型共通）'!$C$6:$L$47,10,FALSE))</f>
        <v/>
      </c>
      <c r="BA42" s="326" t="str">
        <f>IF(BA41="","",VLOOKUP(BA41,'シフト記号表（従来型・ユニット型共通）'!$C$6:$L$47,10,FALSE))</f>
        <v/>
      </c>
      <c r="BB42" s="1156">
        <f>IF($BE$3="４週",SUM(W42:AX42),IF($BE$3="暦月",SUM(W42:BA42),""))</f>
        <v>0</v>
      </c>
      <c r="BC42" s="1157"/>
      <c r="BD42" s="1158">
        <f>IF($BE$3="４週",BB42/4,IF($BE$3="暦月",(BB42/($BE$8/7)),""))</f>
        <v>0</v>
      </c>
      <c r="BE42" s="1157"/>
      <c r="BF42" s="1153"/>
      <c r="BG42" s="1154"/>
      <c r="BH42" s="1154"/>
      <c r="BI42" s="1154"/>
      <c r="BJ42" s="1155"/>
    </row>
    <row r="43" spans="2:62" ht="20.25" customHeight="1" x14ac:dyDescent="0.15">
      <c r="B43" s="1118">
        <f>B41+1</f>
        <v>14</v>
      </c>
      <c r="C43" s="1120"/>
      <c r="D43" s="1121"/>
      <c r="E43" s="320"/>
      <c r="F43" s="321"/>
      <c r="G43" s="320"/>
      <c r="H43" s="321"/>
      <c r="I43" s="1124"/>
      <c r="J43" s="1125"/>
      <c r="K43" s="1128"/>
      <c r="L43" s="1129"/>
      <c r="M43" s="1129"/>
      <c r="N43" s="1121"/>
      <c r="O43" s="1132"/>
      <c r="P43" s="1133"/>
      <c r="Q43" s="1133"/>
      <c r="R43" s="1133"/>
      <c r="S43" s="1134"/>
      <c r="T43" s="340" t="s">
        <v>696</v>
      </c>
      <c r="V43" s="341"/>
      <c r="W43" s="333"/>
      <c r="X43" s="334"/>
      <c r="Y43" s="334"/>
      <c r="Z43" s="334"/>
      <c r="AA43" s="334"/>
      <c r="AB43" s="334"/>
      <c r="AC43" s="335"/>
      <c r="AD43" s="333"/>
      <c r="AE43" s="334"/>
      <c r="AF43" s="334"/>
      <c r="AG43" s="334"/>
      <c r="AH43" s="334"/>
      <c r="AI43" s="334"/>
      <c r="AJ43" s="335"/>
      <c r="AK43" s="333"/>
      <c r="AL43" s="334"/>
      <c r="AM43" s="334"/>
      <c r="AN43" s="334"/>
      <c r="AO43" s="334"/>
      <c r="AP43" s="334"/>
      <c r="AQ43" s="335"/>
      <c r="AR43" s="333"/>
      <c r="AS43" s="334"/>
      <c r="AT43" s="334"/>
      <c r="AU43" s="334"/>
      <c r="AV43" s="334"/>
      <c r="AW43" s="334"/>
      <c r="AX43" s="335"/>
      <c r="AY43" s="333"/>
      <c r="AZ43" s="334"/>
      <c r="BA43" s="336"/>
      <c r="BB43" s="1138"/>
      <c r="BC43" s="1139"/>
      <c r="BD43" s="1105"/>
      <c r="BE43" s="1106"/>
      <c r="BF43" s="1107"/>
      <c r="BG43" s="1108"/>
      <c r="BH43" s="1108"/>
      <c r="BI43" s="1108"/>
      <c r="BJ43" s="1109"/>
    </row>
    <row r="44" spans="2:62" ht="20.25" customHeight="1" x14ac:dyDescent="0.15">
      <c r="B44" s="1140"/>
      <c r="C44" s="1159"/>
      <c r="D44" s="1160"/>
      <c r="E44" s="320"/>
      <c r="F44" s="321">
        <f>C43</f>
        <v>0</v>
      </c>
      <c r="G44" s="320"/>
      <c r="H44" s="321">
        <f>I43</f>
        <v>0</v>
      </c>
      <c r="I44" s="1161"/>
      <c r="J44" s="1162"/>
      <c r="K44" s="1163"/>
      <c r="L44" s="1164"/>
      <c r="M44" s="1164"/>
      <c r="N44" s="1160"/>
      <c r="O44" s="1132"/>
      <c r="P44" s="1133"/>
      <c r="Q44" s="1133"/>
      <c r="R44" s="1133"/>
      <c r="S44" s="1134"/>
      <c r="T44" s="337" t="s">
        <v>1050</v>
      </c>
      <c r="U44" s="338"/>
      <c r="V44" s="339"/>
      <c r="W44" s="325" t="str">
        <f>IF(W43="","",VLOOKUP(W43,'シフト記号表（従来型・ユニット型共通）'!$C$6:$L$47,10,FALSE))</f>
        <v/>
      </c>
      <c r="X44" s="326" t="str">
        <f>IF(X43="","",VLOOKUP(X43,'シフト記号表（従来型・ユニット型共通）'!$C$6:$L$47,10,FALSE))</f>
        <v/>
      </c>
      <c r="Y44" s="326" t="str">
        <f>IF(Y43="","",VLOOKUP(Y43,'シフト記号表（従来型・ユニット型共通）'!$C$6:$L$47,10,FALSE))</f>
        <v/>
      </c>
      <c r="Z44" s="326" t="str">
        <f>IF(Z43="","",VLOOKUP(Z43,'シフト記号表（従来型・ユニット型共通）'!$C$6:$L$47,10,FALSE))</f>
        <v/>
      </c>
      <c r="AA44" s="326" t="str">
        <f>IF(AA43="","",VLOOKUP(AA43,'シフト記号表（従来型・ユニット型共通）'!$C$6:$L$47,10,FALSE))</f>
        <v/>
      </c>
      <c r="AB44" s="326" t="str">
        <f>IF(AB43="","",VLOOKUP(AB43,'シフト記号表（従来型・ユニット型共通）'!$C$6:$L$47,10,FALSE))</f>
        <v/>
      </c>
      <c r="AC44" s="327" t="str">
        <f>IF(AC43="","",VLOOKUP(AC43,'シフト記号表（従来型・ユニット型共通）'!$C$6:$L$47,10,FALSE))</f>
        <v/>
      </c>
      <c r="AD44" s="325" t="str">
        <f>IF(AD43="","",VLOOKUP(AD43,'シフト記号表（従来型・ユニット型共通）'!$C$6:$L$47,10,FALSE))</f>
        <v/>
      </c>
      <c r="AE44" s="326" t="str">
        <f>IF(AE43="","",VLOOKUP(AE43,'シフト記号表（従来型・ユニット型共通）'!$C$6:$L$47,10,FALSE))</f>
        <v/>
      </c>
      <c r="AF44" s="326" t="str">
        <f>IF(AF43="","",VLOOKUP(AF43,'シフト記号表（従来型・ユニット型共通）'!$C$6:$L$47,10,FALSE))</f>
        <v/>
      </c>
      <c r="AG44" s="326" t="str">
        <f>IF(AG43="","",VLOOKUP(AG43,'シフト記号表（従来型・ユニット型共通）'!$C$6:$L$47,10,FALSE))</f>
        <v/>
      </c>
      <c r="AH44" s="326" t="str">
        <f>IF(AH43="","",VLOOKUP(AH43,'シフト記号表（従来型・ユニット型共通）'!$C$6:$L$47,10,FALSE))</f>
        <v/>
      </c>
      <c r="AI44" s="326" t="str">
        <f>IF(AI43="","",VLOOKUP(AI43,'シフト記号表（従来型・ユニット型共通）'!$C$6:$L$47,10,FALSE))</f>
        <v/>
      </c>
      <c r="AJ44" s="327" t="str">
        <f>IF(AJ43="","",VLOOKUP(AJ43,'シフト記号表（従来型・ユニット型共通）'!$C$6:$L$47,10,FALSE))</f>
        <v/>
      </c>
      <c r="AK44" s="325" t="str">
        <f>IF(AK43="","",VLOOKUP(AK43,'シフト記号表（従来型・ユニット型共通）'!$C$6:$L$47,10,FALSE))</f>
        <v/>
      </c>
      <c r="AL44" s="326" t="str">
        <f>IF(AL43="","",VLOOKUP(AL43,'シフト記号表（従来型・ユニット型共通）'!$C$6:$L$47,10,FALSE))</f>
        <v/>
      </c>
      <c r="AM44" s="326" t="str">
        <f>IF(AM43="","",VLOOKUP(AM43,'シフト記号表（従来型・ユニット型共通）'!$C$6:$L$47,10,FALSE))</f>
        <v/>
      </c>
      <c r="AN44" s="326" t="str">
        <f>IF(AN43="","",VLOOKUP(AN43,'シフト記号表（従来型・ユニット型共通）'!$C$6:$L$47,10,FALSE))</f>
        <v/>
      </c>
      <c r="AO44" s="326" t="str">
        <f>IF(AO43="","",VLOOKUP(AO43,'シフト記号表（従来型・ユニット型共通）'!$C$6:$L$47,10,FALSE))</f>
        <v/>
      </c>
      <c r="AP44" s="326" t="str">
        <f>IF(AP43="","",VLOOKUP(AP43,'シフト記号表（従来型・ユニット型共通）'!$C$6:$L$47,10,FALSE))</f>
        <v/>
      </c>
      <c r="AQ44" s="327" t="str">
        <f>IF(AQ43="","",VLOOKUP(AQ43,'シフト記号表（従来型・ユニット型共通）'!$C$6:$L$47,10,FALSE))</f>
        <v/>
      </c>
      <c r="AR44" s="325" t="str">
        <f>IF(AR43="","",VLOOKUP(AR43,'シフト記号表（従来型・ユニット型共通）'!$C$6:$L$47,10,FALSE))</f>
        <v/>
      </c>
      <c r="AS44" s="326" t="str">
        <f>IF(AS43="","",VLOOKUP(AS43,'シフト記号表（従来型・ユニット型共通）'!$C$6:$L$47,10,FALSE))</f>
        <v/>
      </c>
      <c r="AT44" s="326" t="str">
        <f>IF(AT43="","",VLOOKUP(AT43,'シフト記号表（従来型・ユニット型共通）'!$C$6:$L$47,10,FALSE))</f>
        <v/>
      </c>
      <c r="AU44" s="326" t="str">
        <f>IF(AU43="","",VLOOKUP(AU43,'シフト記号表（従来型・ユニット型共通）'!$C$6:$L$47,10,FALSE))</f>
        <v/>
      </c>
      <c r="AV44" s="326" t="str">
        <f>IF(AV43="","",VLOOKUP(AV43,'シフト記号表（従来型・ユニット型共通）'!$C$6:$L$47,10,FALSE))</f>
        <v/>
      </c>
      <c r="AW44" s="326" t="str">
        <f>IF(AW43="","",VLOOKUP(AW43,'シフト記号表（従来型・ユニット型共通）'!$C$6:$L$47,10,FALSE))</f>
        <v/>
      </c>
      <c r="AX44" s="327" t="str">
        <f>IF(AX43="","",VLOOKUP(AX43,'シフト記号表（従来型・ユニット型共通）'!$C$6:$L$47,10,FALSE))</f>
        <v/>
      </c>
      <c r="AY44" s="325" t="str">
        <f>IF(AY43="","",VLOOKUP(AY43,'シフト記号表（従来型・ユニット型共通）'!$C$6:$L$47,10,FALSE))</f>
        <v/>
      </c>
      <c r="AZ44" s="326" t="str">
        <f>IF(AZ43="","",VLOOKUP(AZ43,'シフト記号表（従来型・ユニット型共通）'!$C$6:$L$47,10,FALSE))</f>
        <v/>
      </c>
      <c r="BA44" s="326" t="str">
        <f>IF(BA43="","",VLOOKUP(BA43,'シフト記号表（従来型・ユニット型共通）'!$C$6:$L$47,10,FALSE))</f>
        <v/>
      </c>
      <c r="BB44" s="1156">
        <f>IF($BE$3="４週",SUM(W44:AX44),IF($BE$3="暦月",SUM(W44:BA44),""))</f>
        <v>0</v>
      </c>
      <c r="BC44" s="1157"/>
      <c r="BD44" s="1158">
        <f>IF($BE$3="４週",BB44/4,IF($BE$3="暦月",(BB44/($BE$8/7)),""))</f>
        <v>0</v>
      </c>
      <c r="BE44" s="1157"/>
      <c r="BF44" s="1153"/>
      <c r="BG44" s="1154"/>
      <c r="BH44" s="1154"/>
      <c r="BI44" s="1154"/>
      <c r="BJ44" s="1155"/>
    </row>
    <row r="45" spans="2:62" ht="20.25" customHeight="1" x14ac:dyDescent="0.15">
      <c r="B45" s="1118">
        <f>B43+1</f>
        <v>15</v>
      </c>
      <c r="C45" s="1120"/>
      <c r="D45" s="1121"/>
      <c r="E45" s="320"/>
      <c r="F45" s="321"/>
      <c r="G45" s="320"/>
      <c r="H45" s="321"/>
      <c r="I45" s="1124"/>
      <c r="J45" s="1125"/>
      <c r="K45" s="1128"/>
      <c r="L45" s="1129"/>
      <c r="M45" s="1129"/>
      <c r="N45" s="1121"/>
      <c r="O45" s="1132"/>
      <c r="P45" s="1133"/>
      <c r="Q45" s="1133"/>
      <c r="R45" s="1133"/>
      <c r="S45" s="1134"/>
      <c r="T45" s="340" t="s">
        <v>696</v>
      </c>
      <c r="V45" s="341"/>
      <c r="W45" s="333"/>
      <c r="X45" s="334"/>
      <c r="Y45" s="334"/>
      <c r="Z45" s="334"/>
      <c r="AA45" s="334"/>
      <c r="AB45" s="334"/>
      <c r="AC45" s="335"/>
      <c r="AD45" s="333"/>
      <c r="AE45" s="334"/>
      <c r="AF45" s="334"/>
      <c r="AG45" s="334"/>
      <c r="AH45" s="334"/>
      <c r="AI45" s="334"/>
      <c r="AJ45" s="335"/>
      <c r="AK45" s="333"/>
      <c r="AL45" s="334"/>
      <c r="AM45" s="334"/>
      <c r="AN45" s="334"/>
      <c r="AO45" s="334"/>
      <c r="AP45" s="334"/>
      <c r="AQ45" s="335"/>
      <c r="AR45" s="333"/>
      <c r="AS45" s="334"/>
      <c r="AT45" s="334"/>
      <c r="AU45" s="334"/>
      <c r="AV45" s="334"/>
      <c r="AW45" s="334"/>
      <c r="AX45" s="335"/>
      <c r="AY45" s="333"/>
      <c r="AZ45" s="334"/>
      <c r="BA45" s="336"/>
      <c r="BB45" s="1138"/>
      <c r="BC45" s="1139"/>
      <c r="BD45" s="1105"/>
      <c r="BE45" s="1106"/>
      <c r="BF45" s="1107"/>
      <c r="BG45" s="1108"/>
      <c r="BH45" s="1108"/>
      <c r="BI45" s="1108"/>
      <c r="BJ45" s="1109"/>
    </row>
    <row r="46" spans="2:62" ht="20.25" customHeight="1" x14ac:dyDescent="0.15">
      <c r="B46" s="1140"/>
      <c r="C46" s="1159"/>
      <c r="D46" s="1160"/>
      <c r="E46" s="320"/>
      <c r="F46" s="321">
        <f>C45</f>
        <v>0</v>
      </c>
      <c r="G46" s="320"/>
      <c r="H46" s="321">
        <f>I45</f>
        <v>0</v>
      </c>
      <c r="I46" s="1161"/>
      <c r="J46" s="1162"/>
      <c r="K46" s="1163"/>
      <c r="L46" s="1164"/>
      <c r="M46" s="1164"/>
      <c r="N46" s="1160"/>
      <c r="O46" s="1132"/>
      <c r="P46" s="1133"/>
      <c r="Q46" s="1133"/>
      <c r="R46" s="1133"/>
      <c r="S46" s="1134"/>
      <c r="T46" s="337" t="s">
        <v>1050</v>
      </c>
      <c r="U46" s="338"/>
      <c r="V46" s="339"/>
      <c r="W46" s="325" t="str">
        <f>IF(W45="","",VLOOKUP(W45,'シフト記号表（従来型・ユニット型共通）'!$C$6:$L$47,10,FALSE))</f>
        <v/>
      </c>
      <c r="X46" s="326" t="str">
        <f>IF(X45="","",VLOOKUP(X45,'シフト記号表（従来型・ユニット型共通）'!$C$6:$L$47,10,FALSE))</f>
        <v/>
      </c>
      <c r="Y46" s="326" t="str">
        <f>IF(Y45="","",VLOOKUP(Y45,'シフト記号表（従来型・ユニット型共通）'!$C$6:$L$47,10,FALSE))</f>
        <v/>
      </c>
      <c r="Z46" s="326" t="str">
        <f>IF(Z45="","",VLOOKUP(Z45,'シフト記号表（従来型・ユニット型共通）'!$C$6:$L$47,10,FALSE))</f>
        <v/>
      </c>
      <c r="AA46" s="326" t="str">
        <f>IF(AA45="","",VLOOKUP(AA45,'シフト記号表（従来型・ユニット型共通）'!$C$6:$L$47,10,FALSE))</f>
        <v/>
      </c>
      <c r="AB46" s="326" t="str">
        <f>IF(AB45="","",VLOOKUP(AB45,'シフト記号表（従来型・ユニット型共通）'!$C$6:$L$47,10,FALSE))</f>
        <v/>
      </c>
      <c r="AC46" s="327" t="str">
        <f>IF(AC45="","",VLOOKUP(AC45,'シフト記号表（従来型・ユニット型共通）'!$C$6:$L$47,10,FALSE))</f>
        <v/>
      </c>
      <c r="AD46" s="325" t="str">
        <f>IF(AD45="","",VLOOKUP(AD45,'シフト記号表（従来型・ユニット型共通）'!$C$6:$L$47,10,FALSE))</f>
        <v/>
      </c>
      <c r="AE46" s="326" t="str">
        <f>IF(AE45="","",VLOOKUP(AE45,'シフト記号表（従来型・ユニット型共通）'!$C$6:$L$47,10,FALSE))</f>
        <v/>
      </c>
      <c r="AF46" s="326" t="str">
        <f>IF(AF45="","",VLOOKUP(AF45,'シフト記号表（従来型・ユニット型共通）'!$C$6:$L$47,10,FALSE))</f>
        <v/>
      </c>
      <c r="AG46" s="326" t="str">
        <f>IF(AG45="","",VLOOKUP(AG45,'シフト記号表（従来型・ユニット型共通）'!$C$6:$L$47,10,FALSE))</f>
        <v/>
      </c>
      <c r="AH46" s="326" t="str">
        <f>IF(AH45="","",VLOOKUP(AH45,'シフト記号表（従来型・ユニット型共通）'!$C$6:$L$47,10,FALSE))</f>
        <v/>
      </c>
      <c r="AI46" s="326" t="str">
        <f>IF(AI45="","",VLOOKUP(AI45,'シフト記号表（従来型・ユニット型共通）'!$C$6:$L$47,10,FALSE))</f>
        <v/>
      </c>
      <c r="AJ46" s="327" t="str">
        <f>IF(AJ45="","",VLOOKUP(AJ45,'シフト記号表（従来型・ユニット型共通）'!$C$6:$L$47,10,FALSE))</f>
        <v/>
      </c>
      <c r="AK46" s="325" t="str">
        <f>IF(AK45="","",VLOOKUP(AK45,'シフト記号表（従来型・ユニット型共通）'!$C$6:$L$47,10,FALSE))</f>
        <v/>
      </c>
      <c r="AL46" s="326" t="str">
        <f>IF(AL45="","",VLOOKUP(AL45,'シフト記号表（従来型・ユニット型共通）'!$C$6:$L$47,10,FALSE))</f>
        <v/>
      </c>
      <c r="AM46" s="326" t="str">
        <f>IF(AM45="","",VLOOKUP(AM45,'シフト記号表（従来型・ユニット型共通）'!$C$6:$L$47,10,FALSE))</f>
        <v/>
      </c>
      <c r="AN46" s="326" t="str">
        <f>IF(AN45="","",VLOOKUP(AN45,'シフト記号表（従来型・ユニット型共通）'!$C$6:$L$47,10,FALSE))</f>
        <v/>
      </c>
      <c r="AO46" s="326" t="str">
        <f>IF(AO45="","",VLOOKUP(AO45,'シフト記号表（従来型・ユニット型共通）'!$C$6:$L$47,10,FALSE))</f>
        <v/>
      </c>
      <c r="AP46" s="326" t="str">
        <f>IF(AP45="","",VLOOKUP(AP45,'シフト記号表（従来型・ユニット型共通）'!$C$6:$L$47,10,FALSE))</f>
        <v/>
      </c>
      <c r="AQ46" s="327" t="str">
        <f>IF(AQ45="","",VLOOKUP(AQ45,'シフト記号表（従来型・ユニット型共通）'!$C$6:$L$47,10,FALSE))</f>
        <v/>
      </c>
      <c r="AR46" s="325" t="str">
        <f>IF(AR45="","",VLOOKUP(AR45,'シフト記号表（従来型・ユニット型共通）'!$C$6:$L$47,10,FALSE))</f>
        <v/>
      </c>
      <c r="AS46" s="326" t="str">
        <f>IF(AS45="","",VLOOKUP(AS45,'シフト記号表（従来型・ユニット型共通）'!$C$6:$L$47,10,FALSE))</f>
        <v/>
      </c>
      <c r="AT46" s="326" t="str">
        <f>IF(AT45="","",VLOOKUP(AT45,'シフト記号表（従来型・ユニット型共通）'!$C$6:$L$47,10,FALSE))</f>
        <v/>
      </c>
      <c r="AU46" s="326" t="str">
        <f>IF(AU45="","",VLOOKUP(AU45,'シフト記号表（従来型・ユニット型共通）'!$C$6:$L$47,10,FALSE))</f>
        <v/>
      </c>
      <c r="AV46" s="326" t="str">
        <f>IF(AV45="","",VLOOKUP(AV45,'シフト記号表（従来型・ユニット型共通）'!$C$6:$L$47,10,FALSE))</f>
        <v/>
      </c>
      <c r="AW46" s="326" t="str">
        <f>IF(AW45="","",VLOOKUP(AW45,'シフト記号表（従来型・ユニット型共通）'!$C$6:$L$47,10,FALSE))</f>
        <v/>
      </c>
      <c r="AX46" s="327" t="str">
        <f>IF(AX45="","",VLOOKUP(AX45,'シフト記号表（従来型・ユニット型共通）'!$C$6:$L$47,10,FALSE))</f>
        <v/>
      </c>
      <c r="AY46" s="325" t="str">
        <f>IF(AY45="","",VLOOKUP(AY45,'シフト記号表（従来型・ユニット型共通）'!$C$6:$L$47,10,FALSE))</f>
        <v/>
      </c>
      <c r="AZ46" s="326" t="str">
        <f>IF(AZ45="","",VLOOKUP(AZ45,'シフト記号表（従来型・ユニット型共通）'!$C$6:$L$47,10,FALSE))</f>
        <v/>
      </c>
      <c r="BA46" s="326" t="str">
        <f>IF(BA45="","",VLOOKUP(BA45,'シフト記号表（従来型・ユニット型共通）'!$C$6:$L$47,10,FALSE))</f>
        <v/>
      </c>
      <c r="BB46" s="1156">
        <f>IF($BE$3="４週",SUM(W46:AX46),IF($BE$3="暦月",SUM(W46:BA46),""))</f>
        <v>0</v>
      </c>
      <c r="BC46" s="1157"/>
      <c r="BD46" s="1158">
        <f>IF($BE$3="４週",BB46/4,IF($BE$3="暦月",(BB46/($BE$8/7)),""))</f>
        <v>0</v>
      </c>
      <c r="BE46" s="1157"/>
      <c r="BF46" s="1153"/>
      <c r="BG46" s="1154"/>
      <c r="BH46" s="1154"/>
      <c r="BI46" s="1154"/>
      <c r="BJ46" s="1155"/>
    </row>
    <row r="47" spans="2:62" ht="20.25" customHeight="1" x14ac:dyDescent="0.15">
      <c r="B47" s="1118">
        <f>B45+1</f>
        <v>16</v>
      </c>
      <c r="C47" s="1120"/>
      <c r="D47" s="1121"/>
      <c r="E47" s="320"/>
      <c r="F47" s="321"/>
      <c r="G47" s="320"/>
      <c r="H47" s="321"/>
      <c r="I47" s="1124"/>
      <c r="J47" s="1125"/>
      <c r="K47" s="1128"/>
      <c r="L47" s="1129"/>
      <c r="M47" s="1129"/>
      <c r="N47" s="1121"/>
      <c r="O47" s="1132"/>
      <c r="P47" s="1133"/>
      <c r="Q47" s="1133"/>
      <c r="R47" s="1133"/>
      <c r="S47" s="1134"/>
      <c r="T47" s="340" t="s">
        <v>696</v>
      </c>
      <c r="V47" s="341"/>
      <c r="W47" s="333"/>
      <c r="X47" s="334"/>
      <c r="Y47" s="334"/>
      <c r="Z47" s="334"/>
      <c r="AA47" s="334"/>
      <c r="AB47" s="334"/>
      <c r="AC47" s="335"/>
      <c r="AD47" s="333"/>
      <c r="AE47" s="334"/>
      <c r="AF47" s="334"/>
      <c r="AG47" s="334"/>
      <c r="AH47" s="334"/>
      <c r="AI47" s="334"/>
      <c r="AJ47" s="335"/>
      <c r="AK47" s="333"/>
      <c r="AL47" s="334"/>
      <c r="AM47" s="334"/>
      <c r="AN47" s="334"/>
      <c r="AO47" s="334"/>
      <c r="AP47" s="334"/>
      <c r="AQ47" s="335"/>
      <c r="AR47" s="333"/>
      <c r="AS47" s="334"/>
      <c r="AT47" s="334"/>
      <c r="AU47" s="334"/>
      <c r="AV47" s="334"/>
      <c r="AW47" s="334"/>
      <c r="AX47" s="335"/>
      <c r="AY47" s="333"/>
      <c r="AZ47" s="334"/>
      <c r="BA47" s="336"/>
      <c r="BB47" s="1138"/>
      <c r="BC47" s="1139"/>
      <c r="BD47" s="1105"/>
      <c r="BE47" s="1106"/>
      <c r="BF47" s="1107"/>
      <c r="BG47" s="1108"/>
      <c r="BH47" s="1108"/>
      <c r="BI47" s="1108"/>
      <c r="BJ47" s="1109"/>
    </row>
    <row r="48" spans="2:62" ht="20.25" customHeight="1" x14ac:dyDescent="0.15">
      <c r="B48" s="1140"/>
      <c r="C48" s="1159"/>
      <c r="D48" s="1160"/>
      <c r="E48" s="320"/>
      <c r="F48" s="321">
        <f>C47</f>
        <v>0</v>
      </c>
      <c r="G48" s="320"/>
      <c r="H48" s="321">
        <f>I47</f>
        <v>0</v>
      </c>
      <c r="I48" s="1161"/>
      <c r="J48" s="1162"/>
      <c r="K48" s="1163"/>
      <c r="L48" s="1164"/>
      <c r="M48" s="1164"/>
      <c r="N48" s="1160"/>
      <c r="O48" s="1132"/>
      <c r="P48" s="1133"/>
      <c r="Q48" s="1133"/>
      <c r="R48" s="1133"/>
      <c r="S48" s="1134"/>
      <c r="T48" s="337" t="s">
        <v>1050</v>
      </c>
      <c r="U48" s="338"/>
      <c r="V48" s="339"/>
      <c r="W48" s="325" t="str">
        <f>IF(W47="","",VLOOKUP(W47,'シフト記号表（従来型・ユニット型共通）'!$C$6:$L$47,10,FALSE))</f>
        <v/>
      </c>
      <c r="X48" s="326" t="str">
        <f>IF(X47="","",VLOOKUP(X47,'シフト記号表（従来型・ユニット型共通）'!$C$6:$L$47,10,FALSE))</f>
        <v/>
      </c>
      <c r="Y48" s="326" t="str">
        <f>IF(Y47="","",VLOOKUP(Y47,'シフト記号表（従来型・ユニット型共通）'!$C$6:$L$47,10,FALSE))</f>
        <v/>
      </c>
      <c r="Z48" s="326" t="str">
        <f>IF(Z47="","",VLOOKUP(Z47,'シフト記号表（従来型・ユニット型共通）'!$C$6:$L$47,10,FALSE))</f>
        <v/>
      </c>
      <c r="AA48" s="326" t="str">
        <f>IF(AA47="","",VLOOKUP(AA47,'シフト記号表（従来型・ユニット型共通）'!$C$6:$L$47,10,FALSE))</f>
        <v/>
      </c>
      <c r="AB48" s="326" t="str">
        <f>IF(AB47="","",VLOOKUP(AB47,'シフト記号表（従来型・ユニット型共通）'!$C$6:$L$47,10,FALSE))</f>
        <v/>
      </c>
      <c r="AC48" s="327" t="str">
        <f>IF(AC47="","",VLOOKUP(AC47,'シフト記号表（従来型・ユニット型共通）'!$C$6:$L$47,10,FALSE))</f>
        <v/>
      </c>
      <c r="AD48" s="325" t="str">
        <f>IF(AD47="","",VLOOKUP(AD47,'シフト記号表（従来型・ユニット型共通）'!$C$6:$L$47,10,FALSE))</f>
        <v/>
      </c>
      <c r="AE48" s="326" t="str">
        <f>IF(AE47="","",VLOOKUP(AE47,'シフト記号表（従来型・ユニット型共通）'!$C$6:$L$47,10,FALSE))</f>
        <v/>
      </c>
      <c r="AF48" s="326" t="str">
        <f>IF(AF47="","",VLOOKUP(AF47,'シフト記号表（従来型・ユニット型共通）'!$C$6:$L$47,10,FALSE))</f>
        <v/>
      </c>
      <c r="AG48" s="326" t="str">
        <f>IF(AG47="","",VLOOKUP(AG47,'シフト記号表（従来型・ユニット型共通）'!$C$6:$L$47,10,FALSE))</f>
        <v/>
      </c>
      <c r="AH48" s="326" t="str">
        <f>IF(AH47="","",VLOOKUP(AH47,'シフト記号表（従来型・ユニット型共通）'!$C$6:$L$47,10,FALSE))</f>
        <v/>
      </c>
      <c r="AI48" s="326" t="str">
        <f>IF(AI47="","",VLOOKUP(AI47,'シフト記号表（従来型・ユニット型共通）'!$C$6:$L$47,10,FALSE))</f>
        <v/>
      </c>
      <c r="AJ48" s="327" t="str">
        <f>IF(AJ47="","",VLOOKUP(AJ47,'シフト記号表（従来型・ユニット型共通）'!$C$6:$L$47,10,FALSE))</f>
        <v/>
      </c>
      <c r="AK48" s="325" t="str">
        <f>IF(AK47="","",VLOOKUP(AK47,'シフト記号表（従来型・ユニット型共通）'!$C$6:$L$47,10,FALSE))</f>
        <v/>
      </c>
      <c r="AL48" s="326" t="str">
        <f>IF(AL47="","",VLOOKUP(AL47,'シフト記号表（従来型・ユニット型共通）'!$C$6:$L$47,10,FALSE))</f>
        <v/>
      </c>
      <c r="AM48" s="326" t="str">
        <f>IF(AM47="","",VLOOKUP(AM47,'シフト記号表（従来型・ユニット型共通）'!$C$6:$L$47,10,FALSE))</f>
        <v/>
      </c>
      <c r="AN48" s="326" t="str">
        <f>IF(AN47="","",VLOOKUP(AN47,'シフト記号表（従来型・ユニット型共通）'!$C$6:$L$47,10,FALSE))</f>
        <v/>
      </c>
      <c r="AO48" s="326" t="str">
        <f>IF(AO47="","",VLOOKUP(AO47,'シフト記号表（従来型・ユニット型共通）'!$C$6:$L$47,10,FALSE))</f>
        <v/>
      </c>
      <c r="AP48" s="326" t="str">
        <f>IF(AP47="","",VLOOKUP(AP47,'シフト記号表（従来型・ユニット型共通）'!$C$6:$L$47,10,FALSE))</f>
        <v/>
      </c>
      <c r="AQ48" s="327" t="str">
        <f>IF(AQ47="","",VLOOKUP(AQ47,'シフト記号表（従来型・ユニット型共通）'!$C$6:$L$47,10,FALSE))</f>
        <v/>
      </c>
      <c r="AR48" s="325" t="str">
        <f>IF(AR47="","",VLOOKUP(AR47,'シフト記号表（従来型・ユニット型共通）'!$C$6:$L$47,10,FALSE))</f>
        <v/>
      </c>
      <c r="AS48" s="326" t="str">
        <f>IF(AS47="","",VLOOKUP(AS47,'シフト記号表（従来型・ユニット型共通）'!$C$6:$L$47,10,FALSE))</f>
        <v/>
      </c>
      <c r="AT48" s="326" t="str">
        <f>IF(AT47="","",VLOOKUP(AT47,'シフト記号表（従来型・ユニット型共通）'!$C$6:$L$47,10,FALSE))</f>
        <v/>
      </c>
      <c r="AU48" s="326" t="str">
        <f>IF(AU47="","",VLOOKUP(AU47,'シフト記号表（従来型・ユニット型共通）'!$C$6:$L$47,10,FALSE))</f>
        <v/>
      </c>
      <c r="AV48" s="326" t="str">
        <f>IF(AV47="","",VLOOKUP(AV47,'シフト記号表（従来型・ユニット型共通）'!$C$6:$L$47,10,FALSE))</f>
        <v/>
      </c>
      <c r="AW48" s="326" t="str">
        <f>IF(AW47="","",VLOOKUP(AW47,'シフト記号表（従来型・ユニット型共通）'!$C$6:$L$47,10,FALSE))</f>
        <v/>
      </c>
      <c r="AX48" s="327" t="str">
        <f>IF(AX47="","",VLOOKUP(AX47,'シフト記号表（従来型・ユニット型共通）'!$C$6:$L$47,10,FALSE))</f>
        <v/>
      </c>
      <c r="AY48" s="325" t="str">
        <f>IF(AY47="","",VLOOKUP(AY47,'シフト記号表（従来型・ユニット型共通）'!$C$6:$L$47,10,FALSE))</f>
        <v/>
      </c>
      <c r="AZ48" s="326" t="str">
        <f>IF(AZ47="","",VLOOKUP(AZ47,'シフト記号表（従来型・ユニット型共通）'!$C$6:$L$47,10,FALSE))</f>
        <v/>
      </c>
      <c r="BA48" s="326" t="str">
        <f>IF(BA47="","",VLOOKUP(BA47,'シフト記号表（従来型・ユニット型共通）'!$C$6:$L$47,10,FALSE))</f>
        <v/>
      </c>
      <c r="BB48" s="1156">
        <f>IF($BE$3="４週",SUM(W48:AX48),IF($BE$3="暦月",SUM(W48:BA48),""))</f>
        <v>0</v>
      </c>
      <c r="BC48" s="1157"/>
      <c r="BD48" s="1158">
        <f>IF($BE$3="４週",BB48/4,IF($BE$3="暦月",(BB48/($BE$8/7)),""))</f>
        <v>0</v>
      </c>
      <c r="BE48" s="1157"/>
      <c r="BF48" s="1153"/>
      <c r="BG48" s="1154"/>
      <c r="BH48" s="1154"/>
      <c r="BI48" s="1154"/>
      <c r="BJ48" s="1155"/>
    </row>
    <row r="49" spans="2:62" ht="20.25" customHeight="1" x14ac:dyDescent="0.15">
      <c r="B49" s="1118">
        <f>B47+1</f>
        <v>17</v>
      </c>
      <c r="C49" s="1120"/>
      <c r="D49" s="1121"/>
      <c r="E49" s="320"/>
      <c r="F49" s="321"/>
      <c r="G49" s="320"/>
      <c r="H49" s="321"/>
      <c r="I49" s="1124"/>
      <c r="J49" s="1125"/>
      <c r="K49" s="1128"/>
      <c r="L49" s="1129"/>
      <c r="M49" s="1129"/>
      <c r="N49" s="1121"/>
      <c r="O49" s="1132"/>
      <c r="P49" s="1133"/>
      <c r="Q49" s="1133"/>
      <c r="R49" s="1133"/>
      <c r="S49" s="1134"/>
      <c r="T49" s="340" t="s">
        <v>696</v>
      </c>
      <c r="V49" s="341"/>
      <c r="W49" s="333"/>
      <c r="X49" s="334"/>
      <c r="Y49" s="334"/>
      <c r="Z49" s="334"/>
      <c r="AA49" s="334"/>
      <c r="AB49" s="334"/>
      <c r="AC49" s="335"/>
      <c r="AD49" s="333"/>
      <c r="AE49" s="334"/>
      <c r="AF49" s="334"/>
      <c r="AG49" s="334"/>
      <c r="AH49" s="334"/>
      <c r="AI49" s="334"/>
      <c r="AJ49" s="335"/>
      <c r="AK49" s="333"/>
      <c r="AL49" s="334"/>
      <c r="AM49" s="334"/>
      <c r="AN49" s="334"/>
      <c r="AO49" s="334"/>
      <c r="AP49" s="334"/>
      <c r="AQ49" s="335"/>
      <c r="AR49" s="333"/>
      <c r="AS49" s="334"/>
      <c r="AT49" s="334"/>
      <c r="AU49" s="334"/>
      <c r="AV49" s="334"/>
      <c r="AW49" s="334"/>
      <c r="AX49" s="335"/>
      <c r="AY49" s="333"/>
      <c r="AZ49" s="334"/>
      <c r="BA49" s="336"/>
      <c r="BB49" s="1138"/>
      <c r="BC49" s="1139"/>
      <c r="BD49" s="1105"/>
      <c r="BE49" s="1106"/>
      <c r="BF49" s="1107"/>
      <c r="BG49" s="1108"/>
      <c r="BH49" s="1108"/>
      <c r="BI49" s="1108"/>
      <c r="BJ49" s="1109"/>
    </row>
    <row r="50" spans="2:62" ht="20.25" customHeight="1" x14ac:dyDescent="0.15">
      <c r="B50" s="1140"/>
      <c r="C50" s="1159"/>
      <c r="D50" s="1160"/>
      <c r="E50" s="320"/>
      <c r="F50" s="321">
        <f>C49</f>
        <v>0</v>
      </c>
      <c r="G50" s="320"/>
      <c r="H50" s="321">
        <f>I49</f>
        <v>0</v>
      </c>
      <c r="I50" s="1161"/>
      <c r="J50" s="1162"/>
      <c r="K50" s="1163"/>
      <c r="L50" s="1164"/>
      <c r="M50" s="1164"/>
      <c r="N50" s="1160"/>
      <c r="O50" s="1132"/>
      <c r="P50" s="1133"/>
      <c r="Q50" s="1133"/>
      <c r="R50" s="1133"/>
      <c r="S50" s="1134"/>
      <c r="T50" s="337" t="s">
        <v>1050</v>
      </c>
      <c r="U50" s="338"/>
      <c r="V50" s="339"/>
      <c r="W50" s="325" t="str">
        <f>IF(W49="","",VLOOKUP(W49,'シフト記号表（従来型・ユニット型共通）'!$C$6:$L$47,10,FALSE))</f>
        <v/>
      </c>
      <c r="X50" s="326" t="str">
        <f>IF(X49="","",VLOOKUP(X49,'シフト記号表（従来型・ユニット型共通）'!$C$6:$L$47,10,FALSE))</f>
        <v/>
      </c>
      <c r="Y50" s="326" t="str">
        <f>IF(Y49="","",VLOOKUP(Y49,'シフト記号表（従来型・ユニット型共通）'!$C$6:$L$47,10,FALSE))</f>
        <v/>
      </c>
      <c r="Z50" s="326" t="str">
        <f>IF(Z49="","",VLOOKUP(Z49,'シフト記号表（従来型・ユニット型共通）'!$C$6:$L$47,10,FALSE))</f>
        <v/>
      </c>
      <c r="AA50" s="326" t="str">
        <f>IF(AA49="","",VLOOKUP(AA49,'シフト記号表（従来型・ユニット型共通）'!$C$6:$L$47,10,FALSE))</f>
        <v/>
      </c>
      <c r="AB50" s="326" t="str">
        <f>IF(AB49="","",VLOOKUP(AB49,'シフト記号表（従来型・ユニット型共通）'!$C$6:$L$47,10,FALSE))</f>
        <v/>
      </c>
      <c r="AC50" s="327" t="str">
        <f>IF(AC49="","",VLOOKUP(AC49,'シフト記号表（従来型・ユニット型共通）'!$C$6:$L$47,10,FALSE))</f>
        <v/>
      </c>
      <c r="AD50" s="325" t="str">
        <f>IF(AD49="","",VLOOKUP(AD49,'シフト記号表（従来型・ユニット型共通）'!$C$6:$L$47,10,FALSE))</f>
        <v/>
      </c>
      <c r="AE50" s="326" t="str">
        <f>IF(AE49="","",VLOOKUP(AE49,'シフト記号表（従来型・ユニット型共通）'!$C$6:$L$47,10,FALSE))</f>
        <v/>
      </c>
      <c r="AF50" s="326" t="str">
        <f>IF(AF49="","",VLOOKUP(AF49,'シフト記号表（従来型・ユニット型共通）'!$C$6:$L$47,10,FALSE))</f>
        <v/>
      </c>
      <c r="AG50" s="326" t="str">
        <f>IF(AG49="","",VLOOKUP(AG49,'シフト記号表（従来型・ユニット型共通）'!$C$6:$L$47,10,FALSE))</f>
        <v/>
      </c>
      <c r="AH50" s="326" t="str">
        <f>IF(AH49="","",VLOOKUP(AH49,'シフト記号表（従来型・ユニット型共通）'!$C$6:$L$47,10,FALSE))</f>
        <v/>
      </c>
      <c r="AI50" s="326" t="str">
        <f>IF(AI49="","",VLOOKUP(AI49,'シフト記号表（従来型・ユニット型共通）'!$C$6:$L$47,10,FALSE))</f>
        <v/>
      </c>
      <c r="AJ50" s="327" t="str">
        <f>IF(AJ49="","",VLOOKUP(AJ49,'シフト記号表（従来型・ユニット型共通）'!$C$6:$L$47,10,FALSE))</f>
        <v/>
      </c>
      <c r="AK50" s="325" t="str">
        <f>IF(AK49="","",VLOOKUP(AK49,'シフト記号表（従来型・ユニット型共通）'!$C$6:$L$47,10,FALSE))</f>
        <v/>
      </c>
      <c r="AL50" s="326" t="str">
        <f>IF(AL49="","",VLOOKUP(AL49,'シフト記号表（従来型・ユニット型共通）'!$C$6:$L$47,10,FALSE))</f>
        <v/>
      </c>
      <c r="AM50" s="326" t="str">
        <f>IF(AM49="","",VLOOKUP(AM49,'シフト記号表（従来型・ユニット型共通）'!$C$6:$L$47,10,FALSE))</f>
        <v/>
      </c>
      <c r="AN50" s="326" t="str">
        <f>IF(AN49="","",VLOOKUP(AN49,'シフト記号表（従来型・ユニット型共通）'!$C$6:$L$47,10,FALSE))</f>
        <v/>
      </c>
      <c r="AO50" s="326" t="str">
        <f>IF(AO49="","",VLOOKUP(AO49,'シフト記号表（従来型・ユニット型共通）'!$C$6:$L$47,10,FALSE))</f>
        <v/>
      </c>
      <c r="AP50" s="326" t="str">
        <f>IF(AP49="","",VLOOKUP(AP49,'シフト記号表（従来型・ユニット型共通）'!$C$6:$L$47,10,FALSE))</f>
        <v/>
      </c>
      <c r="AQ50" s="327" t="str">
        <f>IF(AQ49="","",VLOOKUP(AQ49,'シフト記号表（従来型・ユニット型共通）'!$C$6:$L$47,10,FALSE))</f>
        <v/>
      </c>
      <c r="AR50" s="325" t="str">
        <f>IF(AR49="","",VLOOKUP(AR49,'シフト記号表（従来型・ユニット型共通）'!$C$6:$L$47,10,FALSE))</f>
        <v/>
      </c>
      <c r="AS50" s="326" t="str">
        <f>IF(AS49="","",VLOOKUP(AS49,'シフト記号表（従来型・ユニット型共通）'!$C$6:$L$47,10,FALSE))</f>
        <v/>
      </c>
      <c r="AT50" s="326" t="str">
        <f>IF(AT49="","",VLOOKUP(AT49,'シフト記号表（従来型・ユニット型共通）'!$C$6:$L$47,10,FALSE))</f>
        <v/>
      </c>
      <c r="AU50" s="326" t="str">
        <f>IF(AU49="","",VLOOKUP(AU49,'シフト記号表（従来型・ユニット型共通）'!$C$6:$L$47,10,FALSE))</f>
        <v/>
      </c>
      <c r="AV50" s="326" t="str">
        <f>IF(AV49="","",VLOOKUP(AV49,'シフト記号表（従来型・ユニット型共通）'!$C$6:$L$47,10,FALSE))</f>
        <v/>
      </c>
      <c r="AW50" s="326" t="str">
        <f>IF(AW49="","",VLOOKUP(AW49,'シフト記号表（従来型・ユニット型共通）'!$C$6:$L$47,10,FALSE))</f>
        <v/>
      </c>
      <c r="AX50" s="327" t="str">
        <f>IF(AX49="","",VLOOKUP(AX49,'シフト記号表（従来型・ユニット型共通）'!$C$6:$L$47,10,FALSE))</f>
        <v/>
      </c>
      <c r="AY50" s="325" t="str">
        <f>IF(AY49="","",VLOOKUP(AY49,'シフト記号表（従来型・ユニット型共通）'!$C$6:$L$47,10,FALSE))</f>
        <v/>
      </c>
      <c r="AZ50" s="326" t="str">
        <f>IF(AZ49="","",VLOOKUP(AZ49,'シフト記号表（従来型・ユニット型共通）'!$C$6:$L$47,10,FALSE))</f>
        <v/>
      </c>
      <c r="BA50" s="326" t="str">
        <f>IF(BA49="","",VLOOKUP(BA49,'シフト記号表（従来型・ユニット型共通）'!$C$6:$L$47,10,FALSE))</f>
        <v/>
      </c>
      <c r="BB50" s="1156">
        <f>IF($BE$3="４週",SUM(W50:AX50),IF($BE$3="暦月",SUM(W50:BA50),""))</f>
        <v>0</v>
      </c>
      <c r="BC50" s="1157"/>
      <c r="BD50" s="1158">
        <f>IF($BE$3="４週",BB50/4,IF($BE$3="暦月",(BB50/($BE$8/7)),""))</f>
        <v>0</v>
      </c>
      <c r="BE50" s="1157"/>
      <c r="BF50" s="1153"/>
      <c r="BG50" s="1154"/>
      <c r="BH50" s="1154"/>
      <c r="BI50" s="1154"/>
      <c r="BJ50" s="1155"/>
    </row>
    <row r="51" spans="2:62" ht="20.25" customHeight="1" x14ac:dyDescent="0.15">
      <c r="B51" s="1118">
        <f>B49+1</f>
        <v>18</v>
      </c>
      <c r="C51" s="1120"/>
      <c r="D51" s="1121"/>
      <c r="E51" s="320"/>
      <c r="F51" s="321"/>
      <c r="G51" s="320"/>
      <c r="H51" s="321"/>
      <c r="I51" s="1124"/>
      <c r="J51" s="1125"/>
      <c r="K51" s="1128"/>
      <c r="L51" s="1129"/>
      <c r="M51" s="1129"/>
      <c r="N51" s="1121"/>
      <c r="O51" s="1132"/>
      <c r="P51" s="1133"/>
      <c r="Q51" s="1133"/>
      <c r="R51" s="1133"/>
      <c r="S51" s="1134"/>
      <c r="T51" s="340" t="s">
        <v>696</v>
      </c>
      <c r="V51" s="341"/>
      <c r="W51" s="333"/>
      <c r="X51" s="334"/>
      <c r="Y51" s="334"/>
      <c r="Z51" s="334"/>
      <c r="AA51" s="334"/>
      <c r="AB51" s="334"/>
      <c r="AC51" s="335"/>
      <c r="AD51" s="333"/>
      <c r="AE51" s="334"/>
      <c r="AF51" s="334"/>
      <c r="AG51" s="334"/>
      <c r="AH51" s="334"/>
      <c r="AI51" s="334"/>
      <c r="AJ51" s="335"/>
      <c r="AK51" s="333"/>
      <c r="AL51" s="334"/>
      <c r="AM51" s="334"/>
      <c r="AN51" s="334"/>
      <c r="AO51" s="334"/>
      <c r="AP51" s="334"/>
      <c r="AQ51" s="335"/>
      <c r="AR51" s="333"/>
      <c r="AS51" s="334"/>
      <c r="AT51" s="334"/>
      <c r="AU51" s="334"/>
      <c r="AV51" s="334"/>
      <c r="AW51" s="334"/>
      <c r="AX51" s="335"/>
      <c r="AY51" s="333"/>
      <c r="AZ51" s="334"/>
      <c r="BA51" s="336"/>
      <c r="BB51" s="1138"/>
      <c r="BC51" s="1139"/>
      <c r="BD51" s="1105"/>
      <c r="BE51" s="1106"/>
      <c r="BF51" s="1107"/>
      <c r="BG51" s="1108"/>
      <c r="BH51" s="1108"/>
      <c r="BI51" s="1108"/>
      <c r="BJ51" s="1109"/>
    </row>
    <row r="52" spans="2:62" ht="20.25" customHeight="1" x14ac:dyDescent="0.15">
      <c r="B52" s="1140"/>
      <c r="C52" s="1159"/>
      <c r="D52" s="1160"/>
      <c r="E52" s="320"/>
      <c r="F52" s="321">
        <f>C51</f>
        <v>0</v>
      </c>
      <c r="G52" s="320"/>
      <c r="H52" s="321">
        <f>I51</f>
        <v>0</v>
      </c>
      <c r="I52" s="1161"/>
      <c r="J52" s="1162"/>
      <c r="K52" s="1163"/>
      <c r="L52" s="1164"/>
      <c r="M52" s="1164"/>
      <c r="N52" s="1160"/>
      <c r="O52" s="1132"/>
      <c r="P52" s="1133"/>
      <c r="Q52" s="1133"/>
      <c r="R52" s="1133"/>
      <c r="S52" s="1134"/>
      <c r="T52" s="337" t="s">
        <v>1050</v>
      </c>
      <c r="U52" s="338"/>
      <c r="V52" s="339"/>
      <c r="W52" s="325" t="str">
        <f>IF(W51="","",VLOOKUP(W51,'シフト記号表（従来型・ユニット型共通）'!$C$6:$L$47,10,FALSE))</f>
        <v/>
      </c>
      <c r="X52" s="326" t="str">
        <f>IF(X51="","",VLOOKUP(X51,'シフト記号表（従来型・ユニット型共通）'!$C$6:$L$47,10,FALSE))</f>
        <v/>
      </c>
      <c r="Y52" s="326" t="str">
        <f>IF(Y51="","",VLOOKUP(Y51,'シフト記号表（従来型・ユニット型共通）'!$C$6:$L$47,10,FALSE))</f>
        <v/>
      </c>
      <c r="Z52" s="326" t="str">
        <f>IF(Z51="","",VLOOKUP(Z51,'シフト記号表（従来型・ユニット型共通）'!$C$6:$L$47,10,FALSE))</f>
        <v/>
      </c>
      <c r="AA52" s="326" t="str">
        <f>IF(AA51="","",VLOOKUP(AA51,'シフト記号表（従来型・ユニット型共通）'!$C$6:$L$47,10,FALSE))</f>
        <v/>
      </c>
      <c r="AB52" s="326" t="str">
        <f>IF(AB51="","",VLOOKUP(AB51,'シフト記号表（従来型・ユニット型共通）'!$C$6:$L$47,10,FALSE))</f>
        <v/>
      </c>
      <c r="AC52" s="327" t="str">
        <f>IF(AC51="","",VLOOKUP(AC51,'シフト記号表（従来型・ユニット型共通）'!$C$6:$L$47,10,FALSE))</f>
        <v/>
      </c>
      <c r="AD52" s="325" t="str">
        <f>IF(AD51="","",VLOOKUP(AD51,'シフト記号表（従来型・ユニット型共通）'!$C$6:$L$47,10,FALSE))</f>
        <v/>
      </c>
      <c r="AE52" s="326" t="str">
        <f>IF(AE51="","",VLOOKUP(AE51,'シフト記号表（従来型・ユニット型共通）'!$C$6:$L$47,10,FALSE))</f>
        <v/>
      </c>
      <c r="AF52" s="326" t="str">
        <f>IF(AF51="","",VLOOKUP(AF51,'シフト記号表（従来型・ユニット型共通）'!$C$6:$L$47,10,FALSE))</f>
        <v/>
      </c>
      <c r="AG52" s="326" t="str">
        <f>IF(AG51="","",VLOOKUP(AG51,'シフト記号表（従来型・ユニット型共通）'!$C$6:$L$47,10,FALSE))</f>
        <v/>
      </c>
      <c r="AH52" s="326" t="str">
        <f>IF(AH51="","",VLOOKUP(AH51,'シフト記号表（従来型・ユニット型共通）'!$C$6:$L$47,10,FALSE))</f>
        <v/>
      </c>
      <c r="AI52" s="326" t="str">
        <f>IF(AI51="","",VLOOKUP(AI51,'シフト記号表（従来型・ユニット型共通）'!$C$6:$L$47,10,FALSE))</f>
        <v/>
      </c>
      <c r="AJ52" s="327" t="str">
        <f>IF(AJ51="","",VLOOKUP(AJ51,'シフト記号表（従来型・ユニット型共通）'!$C$6:$L$47,10,FALSE))</f>
        <v/>
      </c>
      <c r="AK52" s="325" t="str">
        <f>IF(AK51="","",VLOOKUP(AK51,'シフト記号表（従来型・ユニット型共通）'!$C$6:$L$47,10,FALSE))</f>
        <v/>
      </c>
      <c r="AL52" s="326" t="str">
        <f>IF(AL51="","",VLOOKUP(AL51,'シフト記号表（従来型・ユニット型共通）'!$C$6:$L$47,10,FALSE))</f>
        <v/>
      </c>
      <c r="AM52" s="326" t="str">
        <f>IF(AM51="","",VLOOKUP(AM51,'シフト記号表（従来型・ユニット型共通）'!$C$6:$L$47,10,FALSE))</f>
        <v/>
      </c>
      <c r="AN52" s="326" t="str">
        <f>IF(AN51="","",VLOOKUP(AN51,'シフト記号表（従来型・ユニット型共通）'!$C$6:$L$47,10,FALSE))</f>
        <v/>
      </c>
      <c r="AO52" s="326" t="str">
        <f>IF(AO51="","",VLOOKUP(AO51,'シフト記号表（従来型・ユニット型共通）'!$C$6:$L$47,10,FALSE))</f>
        <v/>
      </c>
      <c r="AP52" s="326" t="str">
        <f>IF(AP51="","",VLOOKUP(AP51,'シフト記号表（従来型・ユニット型共通）'!$C$6:$L$47,10,FALSE))</f>
        <v/>
      </c>
      <c r="AQ52" s="327" t="str">
        <f>IF(AQ51="","",VLOOKUP(AQ51,'シフト記号表（従来型・ユニット型共通）'!$C$6:$L$47,10,FALSE))</f>
        <v/>
      </c>
      <c r="AR52" s="325" t="str">
        <f>IF(AR51="","",VLOOKUP(AR51,'シフト記号表（従来型・ユニット型共通）'!$C$6:$L$47,10,FALSE))</f>
        <v/>
      </c>
      <c r="AS52" s="326" t="str">
        <f>IF(AS51="","",VLOOKUP(AS51,'シフト記号表（従来型・ユニット型共通）'!$C$6:$L$47,10,FALSE))</f>
        <v/>
      </c>
      <c r="AT52" s="326" t="str">
        <f>IF(AT51="","",VLOOKUP(AT51,'シフト記号表（従来型・ユニット型共通）'!$C$6:$L$47,10,FALSE))</f>
        <v/>
      </c>
      <c r="AU52" s="326" t="str">
        <f>IF(AU51="","",VLOOKUP(AU51,'シフト記号表（従来型・ユニット型共通）'!$C$6:$L$47,10,FALSE))</f>
        <v/>
      </c>
      <c r="AV52" s="326" t="str">
        <f>IF(AV51="","",VLOOKUP(AV51,'シフト記号表（従来型・ユニット型共通）'!$C$6:$L$47,10,FALSE))</f>
        <v/>
      </c>
      <c r="AW52" s="326" t="str">
        <f>IF(AW51="","",VLOOKUP(AW51,'シフト記号表（従来型・ユニット型共通）'!$C$6:$L$47,10,FALSE))</f>
        <v/>
      </c>
      <c r="AX52" s="327" t="str">
        <f>IF(AX51="","",VLOOKUP(AX51,'シフト記号表（従来型・ユニット型共通）'!$C$6:$L$47,10,FALSE))</f>
        <v/>
      </c>
      <c r="AY52" s="325" t="str">
        <f>IF(AY51="","",VLOOKUP(AY51,'シフト記号表（従来型・ユニット型共通）'!$C$6:$L$47,10,FALSE))</f>
        <v/>
      </c>
      <c r="AZ52" s="326" t="str">
        <f>IF(AZ51="","",VLOOKUP(AZ51,'シフト記号表（従来型・ユニット型共通）'!$C$6:$L$47,10,FALSE))</f>
        <v/>
      </c>
      <c r="BA52" s="326" t="str">
        <f>IF(BA51="","",VLOOKUP(BA51,'シフト記号表（従来型・ユニット型共通）'!$C$6:$L$47,10,FALSE))</f>
        <v/>
      </c>
      <c r="BB52" s="1156">
        <f>IF($BE$3="４週",SUM(W52:AX52),IF($BE$3="暦月",SUM(W52:BA52),""))</f>
        <v>0</v>
      </c>
      <c r="BC52" s="1157"/>
      <c r="BD52" s="1158">
        <f>IF($BE$3="４週",BB52/4,IF($BE$3="暦月",(BB52/($BE$8/7)),""))</f>
        <v>0</v>
      </c>
      <c r="BE52" s="1157"/>
      <c r="BF52" s="1153"/>
      <c r="BG52" s="1154"/>
      <c r="BH52" s="1154"/>
      <c r="BI52" s="1154"/>
      <c r="BJ52" s="1155"/>
    </row>
    <row r="53" spans="2:62" ht="20.25" customHeight="1" x14ac:dyDescent="0.15">
      <c r="B53" s="1118">
        <f>B51+1</f>
        <v>19</v>
      </c>
      <c r="C53" s="1120"/>
      <c r="D53" s="1121"/>
      <c r="E53" s="328"/>
      <c r="F53" s="329"/>
      <c r="G53" s="328"/>
      <c r="H53" s="329"/>
      <c r="I53" s="1124"/>
      <c r="J53" s="1125"/>
      <c r="K53" s="1128"/>
      <c r="L53" s="1129"/>
      <c r="M53" s="1129"/>
      <c r="N53" s="1121"/>
      <c r="O53" s="1132"/>
      <c r="P53" s="1133"/>
      <c r="Q53" s="1133"/>
      <c r="R53" s="1133"/>
      <c r="S53" s="1134"/>
      <c r="T53" s="330" t="s">
        <v>696</v>
      </c>
      <c r="U53" s="331"/>
      <c r="V53" s="332"/>
      <c r="W53" s="333"/>
      <c r="X53" s="334"/>
      <c r="Y53" s="334"/>
      <c r="Z53" s="334"/>
      <c r="AA53" s="334"/>
      <c r="AB53" s="334"/>
      <c r="AC53" s="335"/>
      <c r="AD53" s="333"/>
      <c r="AE53" s="334"/>
      <c r="AF53" s="334"/>
      <c r="AG53" s="334"/>
      <c r="AH53" s="334"/>
      <c r="AI53" s="334"/>
      <c r="AJ53" s="335"/>
      <c r="AK53" s="333"/>
      <c r="AL53" s="334"/>
      <c r="AM53" s="334"/>
      <c r="AN53" s="334"/>
      <c r="AO53" s="334"/>
      <c r="AP53" s="334"/>
      <c r="AQ53" s="335"/>
      <c r="AR53" s="333"/>
      <c r="AS53" s="334"/>
      <c r="AT53" s="334"/>
      <c r="AU53" s="334"/>
      <c r="AV53" s="334"/>
      <c r="AW53" s="334"/>
      <c r="AX53" s="335"/>
      <c r="AY53" s="333"/>
      <c r="AZ53" s="334"/>
      <c r="BA53" s="336"/>
      <c r="BB53" s="1138"/>
      <c r="BC53" s="1139"/>
      <c r="BD53" s="1105"/>
      <c r="BE53" s="1106"/>
      <c r="BF53" s="1107"/>
      <c r="BG53" s="1108"/>
      <c r="BH53" s="1108"/>
      <c r="BI53" s="1108"/>
      <c r="BJ53" s="1109"/>
    </row>
    <row r="54" spans="2:62" ht="20.25" customHeight="1" x14ac:dyDescent="0.15">
      <c r="B54" s="1140"/>
      <c r="C54" s="1159"/>
      <c r="D54" s="1160"/>
      <c r="E54" s="320"/>
      <c r="F54" s="321">
        <f>C53</f>
        <v>0</v>
      </c>
      <c r="G54" s="320"/>
      <c r="H54" s="321">
        <f>I53</f>
        <v>0</v>
      </c>
      <c r="I54" s="1161"/>
      <c r="J54" s="1162"/>
      <c r="K54" s="1163"/>
      <c r="L54" s="1164"/>
      <c r="M54" s="1164"/>
      <c r="N54" s="1160"/>
      <c r="O54" s="1132"/>
      <c r="P54" s="1133"/>
      <c r="Q54" s="1133"/>
      <c r="R54" s="1133"/>
      <c r="S54" s="1134"/>
      <c r="T54" s="337" t="s">
        <v>1050</v>
      </c>
      <c r="U54" s="323"/>
      <c r="V54" s="324"/>
      <c r="W54" s="325" t="str">
        <f>IF(W53="","",VLOOKUP(W53,'シフト記号表（従来型・ユニット型共通）'!$C$6:$L$47,10,FALSE))</f>
        <v/>
      </c>
      <c r="X54" s="326" t="str">
        <f>IF(X53="","",VLOOKUP(X53,'シフト記号表（従来型・ユニット型共通）'!$C$6:$L$47,10,FALSE))</f>
        <v/>
      </c>
      <c r="Y54" s="326" t="str">
        <f>IF(Y53="","",VLOOKUP(Y53,'シフト記号表（従来型・ユニット型共通）'!$C$6:$L$47,10,FALSE))</f>
        <v/>
      </c>
      <c r="Z54" s="326" t="str">
        <f>IF(Z53="","",VLOOKUP(Z53,'シフト記号表（従来型・ユニット型共通）'!$C$6:$L$47,10,FALSE))</f>
        <v/>
      </c>
      <c r="AA54" s="326" t="str">
        <f>IF(AA53="","",VLOOKUP(AA53,'シフト記号表（従来型・ユニット型共通）'!$C$6:$L$47,10,FALSE))</f>
        <v/>
      </c>
      <c r="AB54" s="326" t="str">
        <f>IF(AB53="","",VLOOKUP(AB53,'シフト記号表（従来型・ユニット型共通）'!$C$6:$L$47,10,FALSE))</f>
        <v/>
      </c>
      <c r="AC54" s="327" t="str">
        <f>IF(AC53="","",VLOOKUP(AC53,'シフト記号表（従来型・ユニット型共通）'!$C$6:$L$47,10,FALSE))</f>
        <v/>
      </c>
      <c r="AD54" s="325" t="str">
        <f>IF(AD53="","",VLOOKUP(AD53,'シフト記号表（従来型・ユニット型共通）'!$C$6:$L$47,10,FALSE))</f>
        <v/>
      </c>
      <c r="AE54" s="326" t="str">
        <f>IF(AE53="","",VLOOKUP(AE53,'シフト記号表（従来型・ユニット型共通）'!$C$6:$L$47,10,FALSE))</f>
        <v/>
      </c>
      <c r="AF54" s="326" t="str">
        <f>IF(AF53="","",VLOOKUP(AF53,'シフト記号表（従来型・ユニット型共通）'!$C$6:$L$47,10,FALSE))</f>
        <v/>
      </c>
      <c r="AG54" s="326" t="str">
        <f>IF(AG53="","",VLOOKUP(AG53,'シフト記号表（従来型・ユニット型共通）'!$C$6:$L$47,10,FALSE))</f>
        <v/>
      </c>
      <c r="AH54" s="326" t="str">
        <f>IF(AH53="","",VLOOKUP(AH53,'シフト記号表（従来型・ユニット型共通）'!$C$6:$L$47,10,FALSE))</f>
        <v/>
      </c>
      <c r="AI54" s="326" t="str">
        <f>IF(AI53="","",VLOOKUP(AI53,'シフト記号表（従来型・ユニット型共通）'!$C$6:$L$47,10,FALSE))</f>
        <v/>
      </c>
      <c r="AJ54" s="327" t="str">
        <f>IF(AJ53="","",VLOOKUP(AJ53,'シフト記号表（従来型・ユニット型共通）'!$C$6:$L$47,10,FALSE))</f>
        <v/>
      </c>
      <c r="AK54" s="325" t="str">
        <f>IF(AK53="","",VLOOKUP(AK53,'シフト記号表（従来型・ユニット型共通）'!$C$6:$L$47,10,FALSE))</f>
        <v/>
      </c>
      <c r="AL54" s="326" t="str">
        <f>IF(AL53="","",VLOOKUP(AL53,'シフト記号表（従来型・ユニット型共通）'!$C$6:$L$47,10,FALSE))</f>
        <v/>
      </c>
      <c r="AM54" s="326" t="str">
        <f>IF(AM53="","",VLOOKUP(AM53,'シフト記号表（従来型・ユニット型共通）'!$C$6:$L$47,10,FALSE))</f>
        <v/>
      </c>
      <c r="AN54" s="326" t="str">
        <f>IF(AN53="","",VLOOKUP(AN53,'シフト記号表（従来型・ユニット型共通）'!$C$6:$L$47,10,FALSE))</f>
        <v/>
      </c>
      <c r="AO54" s="326" t="str">
        <f>IF(AO53="","",VLOOKUP(AO53,'シフト記号表（従来型・ユニット型共通）'!$C$6:$L$47,10,FALSE))</f>
        <v/>
      </c>
      <c r="AP54" s="326" t="str">
        <f>IF(AP53="","",VLOOKUP(AP53,'シフト記号表（従来型・ユニット型共通）'!$C$6:$L$47,10,FALSE))</f>
        <v/>
      </c>
      <c r="AQ54" s="327" t="str">
        <f>IF(AQ53="","",VLOOKUP(AQ53,'シフト記号表（従来型・ユニット型共通）'!$C$6:$L$47,10,FALSE))</f>
        <v/>
      </c>
      <c r="AR54" s="325" t="str">
        <f>IF(AR53="","",VLOOKUP(AR53,'シフト記号表（従来型・ユニット型共通）'!$C$6:$L$47,10,FALSE))</f>
        <v/>
      </c>
      <c r="AS54" s="326" t="str">
        <f>IF(AS53="","",VLOOKUP(AS53,'シフト記号表（従来型・ユニット型共通）'!$C$6:$L$47,10,FALSE))</f>
        <v/>
      </c>
      <c r="AT54" s="326" t="str">
        <f>IF(AT53="","",VLOOKUP(AT53,'シフト記号表（従来型・ユニット型共通）'!$C$6:$L$47,10,FALSE))</f>
        <v/>
      </c>
      <c r="AU54" s="326" t="str">
        <f>IF(AU53="","",VLOOKUP(AU53,'シフト記号表（従来型・ユニット型共通）'!$C$6:$L$47,10,FALSE))</f>
        <v/>
      </c>
      <c r="AV54" s="326" t="str">
        <f>IF(AV53="","",VLOOKUP(AV53,'シフト記号表（従来型・ユニット型共通）'!$C$6:$L$47,10,FALSE))</f>
        <v/>
      </c>
      <c r="AW54" s="326" t="str">
        <f>IF(AW53="","",VLOOKUP(AW53,'シフト記号表（従来型・ユニット型共通）'!$C$6:$L$47,10,FALSE))</f>
        <v/>
      </c>
      <c r="AX54" s="327" t="str">
        <f>IF(AX53="","",VLOOKUP(AX53,'シフト記号表（従来型・ユニット型共通）'!$C$6:$L$47,10,FALSE))</f>
        <v/>
      </c>
      <c r="AY54" s="325" t="str">
        <f>IF(AY53="","",VLOOKUP(AY53,'シフト記号表（従来型・ユニット型共通）'!$C$6:$L$47,10,FALSE))</f>
        <v/>
      </c>
      <c r="AZ54" s="326" t="str">
        <f>IF(AZ53="","",VLOOKUP(AZ53,'シフト記号表（従来型・ユニット型共通）'!$C$6:$L$47,10,FALSE))</f>
        <v/>
      </c>
      <c r="BA54" s="326" t="str">
        <f>IF(BA53="","",VLOOKUP(BA53,'シフト記号表（従来型・ユニット型共通）'!$C$6:$L$47,10,FALSE))</f>
        <v/>
      </c>
      <c r="BB54" s="1156">
        <f>IF($BE$3="４週",SUM(W54:AX54),IF($BE$3="暦月",SUM(W54:BA54),""))</f>
        <v>0</v>
      </c>
      <c r="BC54" s="1157"/>
      <c r="BD54" s="1158">
        <f>IF($BE$3="４週",BB54/4,IF($BE$3="暦月",(BB54/($BE$8/7)),""))</f>
        <v>0</v>
      </c>
      <c r="BE54" s="1157"/>
      <c r="BF54" s="1153"/>
      <c r="BG54" s="1154"/>
      <c r="BH54" s="1154"/>
      <c r="BI54" s="1154"/>
      <c r="BJ54" s="1155"/>
    </row>
    <row r="55" spans="2:62" ht="20.25" customHeight="1" x14ac:dyDescent="0.15">
      <c r="B55" s="1118">
        <f>B53+1</f>
        <v>20</v>
      </c>
      <c r="C55" s="1120"/>
      <c r="D55" s="1121"/>
      <c r="E55" s="328"/>
      <c r="F55" s="329"/>
      <c r="G55" s="328"/>
      <c r="H55" s="329"/>
      <c r="I55" s="1124"/>
      <c r="J55" s="1125"/>
      <c r="K55" s="1128"/>
      <c r="L55" s="1129"/>
      <c r="M55" s="1129"/>
      <c r="N55" s="1121"/>
      <c r="O55" s="1132"/>
      <c r="P55" s="1133"/>
      <c r="Q55" s="1133"/>
      <c r="R55" s="1133"/>
      <c r="S55" s="1134"/>
      <c r="T55" s="330" t="s">
        <v>696</v>
      </c>
      <c r="U55" s="331"/>
      <c r="V55" s="332"/>
      <c r="W55" s="333"/>
      <c r="X55" s="334"/>
      <c r="Y55" s="334"/>
      <c r="Z55" s="334"/>
      <c r="AA55" s="334"/>
      <c r="AB55" s="334"/>
      <c r="AC55" s="335"/>
      <c r="AD55" s="333"/>
      <c r="AE55" s="334"/>
      <c r="AF55" s="334"/>
      <c r="AG55" s="334"/>
      <c r="AH55" s="334"/>
      <c r="AI55" s="334"/>
      <c r="AJ55" s="335"/>
      <c r="AK55" s="333"/>
      <c r="AL55" s="334"/>
      <c r="AM55" s="334"/>
      <c r="AN55" s="334"/>
      <c r="AO55" s="334"/>
      <c r="AP55" s="334"/>
      <c r="AQ55" s="335"/>
      <c r="AR55" s="333"/>
      <c r="AS55" s="334"/>
      <c r="AT55" s="334"/>
      <c r="AU55" s="334"/>
      <c r="AV55" s="334"/>
      <c r="AW55" s="334"/>
      <c r="AX55" s="335"/>
      <c r="AY55" s="333"/>
      <c r="AZ55" s="334"/>
      <c r="BA55" s="336"/>
      <c r="BB55" s="1138"/>
      <c r="BC55" s="1139"/>
      <c r="BD55" s="1105"/>
      <c r="BE55" s="1106"/>
      <c r="BF55" s="1107"/>
      <c r="BG55" s="1108"/>
      <c r="BH55" s="1108"/>
      <c r="BI55" s="1108"/>
      <c r="BJ55" s="1109"/>
    </row>
    <row r="56" spans="2:62" ht="20.25" customHeight="1" x14ac:dyDescent="0.15">
      <c r="B56" s="1140"/>
      <c r="C56" s="1159"/>
      <c r="D56" s="1160"/>
      <c r="E56" s="320"/>
      <c r="F56" s="321">
        <f>C55</f>
        <v>0</v>
      </c>
      <c r="G56" s="320"/>
      <c r="H56" s="321">
        <f>I55</f>
        <v>0</v>
      </c>
      <c r="I56" s="1161"/>
      <c r="J56" s="1162"/>
      <c r="K56" s="1163"/>
      <c r="L56" s="1164"/>
      <c r="M56" s="1164"/>
      <c r="N56" s="1160"/>
      <c r="O56" s="1132"/>
      <c r="P56" s="1133"/>
      <c r="Q56" s="1133"/>
      <c r="R56" s="1133"/>
      <c r="S56" s="1134"/>
      <c r="T56" s="337" t="s">
        <v>1050</v>
      </c>
      <c r="U56" s="338"/>
      <c r="V56" s="339"/>
      <c r="W56" s="325" t="str">
        <f>IF(W55="","",VLOOKUP(W55,'シフト記号表（従来型・ユニット型共通）'!$C$6:$L$47,10,FALSE))</f>
        <v/>
      </c>
      <c r="X56" s="326" t="str">
        <f>IF(X55="","",VLOOKUP(X55,'シフト記号表（従来型・ユニット型共通）'!$C$6:$L$47,10,FALSE))</f>
        <v/>
      </c>
      <c r="Y56" s="326" t="str">
        <f>IF(Y55="","",VLOOKUP(Y55,'シフト記号表（従来型・ユニット型共通）'!$C$6:$L$47,10,FALSE))</f>
        <v/>
      </c>
      <c r="Z56" s="326" t="str">
        <f>IF(Z55="","",VLOOKUP(Z55,'シフト記号表（従来型・ユニット型共通）'!$C$6:$L$47,10,FALSE))</f>
        <v/>
      </c>
      <c r="AA56" s="326" t="str">
        <f>IF(AA55="","",VLOOKUP(AA55,'シフト記号表（従来型・ユニット型共通）'!$C$6:$L$47,10,FALSE))</f>
        <v/>
      </c>
      <c r="AB56" s="326" t="str">
        <f>IF(AB55="","",VLOOKUP(AB55,'シフト記号表（従来型・ユニット型共通）'!$C$6:$L$47,10,FALSE))</f>
        <v/>
      </c>
      <c r="AC56" s="327" t="str">
        <f>IF(AC55="","",VLOOKUP(AC55,'シフト記号表（従来型・ユニット型共通）'!$C$6:$L$47,10,FALSE))</f>
        <v/>
      </c>
      <c r="AD56" s="325" t="str">
        <f>IF(AD55="","",VLOOKUP(AD55,'シフト記号表（従来型・ユニット型共通）'!$C$6:$L$47,10,FALSE))</f>
        <v/>
      </c>
      <c r="AE56" s="326" t="str">
        <f>IF(AE55="","",VLOOKUP(AE55,'シフト記号表（従来型・ユニット型共通）'!$C$6:$L$47,10,FALSE))</f>
        <v/>
      </c>
      <c r="AF56" s="326" t="str">
        <f>IF(AF55="","",VLOOKUP(AF55,'シフト記号表（従来型・ユニット型共通）'!$C$6:$L$47,10,FALSE))</f>
        <v/>
      </c>
      <c r="AG56" s="326" t="str">
        <f>IF(AG55="","",VLOOKUP(AG55,'シフト記号表（従来型・ユニット型共通）'!$C$6:$L$47,10,FALSE))</f>
        <v/>
      </c>
      <c r="AH56" s="326" t="str">
        <f>IF(AH55="","",VLOOKUP(AH55,'シフト記号表（従来型・ユニット型共通）'!$C$6:$L$47,10,FALSE))</f>
        <v/>
      </c>
      <c r="AI56" s="326" t="str">
        <f>IF(AI55="","",VLOOKUP(AI55,'シフト記号表（従来型・ユニット型共通）'!$C$6:$L$47,10,FALSE))</f>
        <v/>
      </c>
      <c r="AJ56" s="327" t="str">
        <f>IF(AJ55="","",VLOOKUP(AJ55,'シフト記号表（従来型・ユニット型共通）'!$C$6:$L$47,10,FALSE))</f>
        <v/>
      </c>
      <c r="AK56" s="325" t="str">
        <f>IF(AK55="","",VLOOKUP(AK55,'シフト記号表（従来型・ユニット型共通）'!$C$6:$L$47,10,FALSE))</f>
        <v/>
      </c>
      <c r="AL56" s="326" t="str">
        <f>IF(AL55="","",VLOOKUP(AL55,'シフト記号表（従来型・ユニット型共通）'!$C$6:$L$47,10,FALSE))</f>
        <v/>
      </c>
      <c r="AM56" s="326" t="str">
        <f>IF(AM55="","",VLOOKUP(AM55,'シフト記号表（従来型・ユニット型共通）'!$C$6:$L$47,10,FALSE))</f>
        <v/>
      </c>
      <c r="AN56" s="326" t="str">
        <f>IF(AN55="","",VLOOKUP(AN55,'シフト記号表（従来型・ユニット型共通）'!$C$6:$L$47,10,FALSE))</f>
        <v/>
      </c>
      <c r="AO56" s="326" t="str">
        <f>IF(AO55="","",VLOOKUP(AO55,'シフト記号表（従来型・ユニット型共通）'!$C$6:$L$47,10,FALSE))</f>
        <v/>
      </c>
      <c r="AP56" s="326" t="str">
        <f>IF(AP55="","",VLOOKUP(AP55,'シフト記号表（従来型・ユニット型共通）'!$C$6:$L$47,10,FALSE))</f>
        <v/>
      </c>
      <c r="AQ56" s="327" t="str">
        <f>IF(AQ55="","",VLOOKUP(AQ55,'シフト記号表（従来型・ユニット型共通）'!$C$6:$L$47,10,FALSE))</f>
        <v/>
      </c>
      <c r="AR56" s="325" t="str">
        <f>IF(AR55="","",VLOOKUP(AR55,'シフト記号表（従来型・ユニット型共通）'!$C$6:$L$47,10,FALSE))</f>
        <v/>
      </c>
      <c r="AS56" s="326" t="str">
        <f>IF(AS55="","",VLOOKUP(AS55,'シフト記号表（従来型・ユニット型共通）'!$C$6:$L$47,10,FALSE))</f>
        <v/>
      </c>
      <c r="AT56" s="326" t="str">
        <f>IF(AT55="","",VLOOKUP(AT55,'シフト記号表（従来型・ユニット型共通）'!$C$6:$L$47,10,FALSE))</f>
        <v/>
      </c>
      <c r="AU56" s="326" t="str">
        <f>IF(AU55="","",VLOOKUP(AU55,'シフト記号表（従来型・ユニット型共通）'!$C$6:$L$47,10,FALSE))</f>
        <v/>
      </c>
      <c r="AV56" s="326" t="str">
        <f>IF(AV55="","",VLOOKUP(AV55,'シフト記号表（従来型・ユニット型共通）'!$C$6:$L$47,10,FALSE))</f>
        <v/>
      </c>
      <c r="AW56" s="326" t="str">
        <f>IF(AW55="","",VLOOKUP(AW55,'シフト記号表（従来型・ユニット型共通）'!$C$6:$L$47,10,FALSE))</f>
        <v/>
      </c>
      <c r="AX56" s="327" t="str">
        <f>IF(AX55="","",VLOOKUP(AX55,'シフト記号表（従来型・ユニット型共通）'!$C$6:$L$47,10,FALSE))</f>
        <v/>
      </c>
      <c r="AY56" s="325" t="str">
        <f>IF(AY55="","",VLOOKUP(AY55,'シフト記号表（従来型・ユニット型共通）'!$C$6:$L$47,10,FALSE))</f>
        <v/>
      </c>
      <c r="AZ56" s="326" t="str">
        <f>IF(AZ55="","",VLOOKUP(AZ55,'シフト記号表（従来型・ユニット型共通）'!$C$6:$L$47,10,FALSE))</f>
        <v/>
      </c>
      <c r="BA56" s="326" t="str">
        <f>IF(BA55="","",VLOOKUP(BA55,'シフト記号表（従来型・ユニット型共通）'!$C$6:$L$47,10,FALSE))</f>
        <v/>
      </c>
      <c r="BB56" s="1156">
        <f>IF($BE$3="４週",SUM(W56:AX56),IF($BE$3="暦月",SUM(W56:BA56),""))</f>
        <v>0</v>
      </c>
      <c r="BC56" s="1157"/>
      <c r="BD56" s="1158">
        <f>IF($BE$3="４週",BB56/4,IF($BE$3="暦月",(BB56/($BE$8/7)),""))</f>
        <v>0</v>
      </c>
      <c r="BE56" s="1157"/>
      <c r="BF56" s="1153"/>
      <c r="BG56" s="1154"/>
      <c r="BH56" s="1154"/>
      <c r="BI56" s="1154"/>
      <c r="BJ56" s="1155"/>
    </row>
    <row r="57" spans="2:62" ht="20.25" customHeight="1" x14ac:dyDescent="0.15">
      <c r="B57" s="1118">
        <f>B55+1</f>
        <v>21</v>
      </c>
      <c r="C57" s="1120"/>
      <c r="D57" s="1121"/>
      <c r="E57" s="320"/>
      <c r="F57" s="321"/>
      <c r="G57" s="320"/>
      <c r="H57" s="321"/>
      <c r="I57" s="1124"/>
      <c r="J57" s="1125"/>
      <c r="K57" s="1128"/>
      <c r="L57" s="1129"/>
      <c r="M57" s="1129"/>
      <c r="N57" s="1121"/>
      <c r="O57" s="1132"/>
      <c r="P57" s="1133"/>
      <c r="Q57" s="1133"/>
      <c r="R57" s="1133"/>
      <c r="S57" s="1134"/>
      <c r="T57" s="340" t="s">
        <v>696</v>
      </c>
      <c r="V57" s="341"/>
      <c r="W57" s="333"/>
      <c r="X57" s="334"/>
      <c r="Y57" s="334"/>
      <c r="Z57" s="334"/>
      <c r="AA57" s="334"/>
      <c r="AB57" s="334"/>
      <c r="AC57" s="335"/>
      <c r="AD57" s="333"/>
      <c r="AE57" s="334"/>
      <c r="AF57" s="334"/>
      <c r="AG57" s="334"/>
      <c r="AH57" s="334"/>
      <c r="AI57" s="334"/>
      <c r="AJ57" s="335"/>
      <c r="AK57" s="333"/>
      <c r="AL57" s="334"/>
      <c r="AM57" s="334"/>
      <c r="AN57" s="334"/>
      <c r="AO57" s="334"/>
      <c r="AP57" s="334"/>
      <c r="AQ57" s="335"/>
      <c r="AR57" s="333"/>
      <c r="AS57" s="334"/>
      <c r="AT57" s="334"/>
      <c r="AU57" s="334"/>
      <c r="AV57" s="334"/>
      <c r="AW57" s="334"/>
      <c r="AX57" s="335"/>
      <c r="AY57" s="333"/>
      <c r="AZ57" s="334"/>
      <c r="BA57" s="336"/>
      <c r="BB57" s="1138"/>
      <c r="BC57" s="1139"/>
      <c r="BD57" s="1105"/>
      <c r="BE57" s="1106"/>
      <c r="BF57" s="1107"/>
      <c r="BG57" s="1108"/>
      <c r="BH57" s="1108"/>
      <c r="BI57" s="1108"/>
      <c r="BJ57" s="1109"/>
    </row>
    <row r="58" spans="2:62" ht="20.25" customHeight="1" x14ac:dyDescent="0.15">
      <c r="B58" s="1140"/>
      <c r="C58" s="1159"/>
      <c r="D58" s="1160"/>
      <c r="E58" s="320"/>
      <c r="F58" s="321">
        <f>C57</f>
        <v>0</v>
      </c>
      <c r="G58" s="320"/>
      <c r="H58" s="321">
        <f>I57</f>
        <v>0</v>
      </c>
      <c r="I58" s="1161"/>
      <c r="J58" s="1162"/>
      <c r="K58" s="1163"/>
      <c r="L58" s="1164"/>
      <c r="M58" s="1164"/>
      <c r="N58" s="1160"/>
      <c r="O58" s="1132"/>
      <c r="P58" s="1133"/>
      <c r="Q58" s="1133"/>
      <c r="R58" s="1133"/>
      <c r="S58" s="1134"/>
      <c r="T58" s="337" t="s">
        <v>1050</v>
      </c>
      <c r="U58" s="338"/>
      <c r="V58" s="339"/>
      <c r="W58" s="325" t="str">
        <f>IF(W57="","",VLOOKUP(W57,'シフト記号表（従来型・ユニット型共通）'!$C$6:$L$47,10,FALSE))</f>
        <v/>
      </c>
      <c r="X58" s="326" t="str">
        <f>IF(X57="","",VLOOKUP(X57,'シフト記号表（従来型・ユニット型共通）'!$C$6:$L$47,10,FALSE))</f>
        <v/>
      </c>
      <c r="Y58" s="326" t="str">
        <f>IF(Y57="","",VLOOKUP(Y57,'シフト記号表（従来型・ユニット型共通）'!$C$6:$L$47,10,FALSE))</f>
        <v/>
      </c>
      <c r="Z58" s="326" t="str">
        <f>IF(Z57="","",VLOOKUP(Z57,'シフト記号表（従来型・ユニット型共通）'!$C$6:$L$47,10,FALSE))</f>
        <v/>
      </c>
      <c r="AA58" s="326" t="str">
        <f>IF(AA57="","",VLOOKUP(AA57,'シフト記号表（従来型・ユニット型共通）'!$C$6:$L$47,10,FALSE))</f>
        <v/>
      </c>
      <c r="AB58" s="326" t="str">
        <f>IF(AB57="","",VLOOKUP(AB57,'シフト記号表（従来型・ユニット型共通）'!$C$6:$L$47,10,FALSE))</f>
        <v/>
      </c>
      <c r="AC58" s="327" t="str">
        <f>IF(AC57="","",VLOOKUP(AC57,'シフト記号表（従来型・ユニット型共通）'!$C$6:$L$47,10,FALSE))</f>
        <v/>
      </c>
      <c r="AD58" s="325" t="str">
        <f>IF(AD57="","",VLOOKUP(AD57,'シフト記号表（従来型・ユニット型共通）'!$C$6:$L$47,10,FALSE))</f>
        <v/>
      </c>
      <c r="AE58" s="326" t="str">
        <f>IF(AE57="","",VLOOKUP(AE57,'シフト記号表（従来型・ユニット型共通）'!$C$6:$L$47,10,FALSE))</f>
        <v/>
      </c>
      <c r="AF58" s="326" t="str">
        <f>IF(AF57="","",VLOOKUP(AF57,'シフト記号表（従来型・ユニット型共通）'!$C$6:$L$47,10,FALSE))</f>
        <v/>
      </c>
      <c r="AG58" s="326" t="str">
        <f>IF(AG57="","",VLOOKUP(AG57,'シフト記号表（従来型・ユニット型共通）'!$C$6:$L$47,10,FALSE))</f>
        <v/>
      </c>
      <c r="AH58" s="326" t="str">
        <f>IF(AH57="","",VLOOKUP(AH57,'シフト記号表（従来型・ユニット型共通）'!$C$6:$L$47,10,FALSE))</f>
        <v/>
      </c>
      <c r="AI58" s="326" t="str">
        <f>IF(AI57="","",VLOOKUP(AI57,'シフト記号表（従来型・ユニット型共通）'!$C$6:$L$47,10,FALSE))</f>
        <v/>
      </c>
      <c r="AJ58" s="327" t="str">
        <f>IF(AJ57="","",VLOOKUP(AJ57,'シフト記号表（従来型・ユニット型共通）'!$C$6:$L$47,10,FALSE))</f>
        <v/>
      </c>
      <c r="AK58" s="325" t="str">
        <f>IF(AK57="","",VLOOKUP(AK57,'シフト記号表（従来型・ユニット型共通）'!$C$6:$L$47,10,FALSE))</f>
        <v/>
      </c>
      <c r="AL58" s="326" t="str">
        <f>IF(AL57="","",VLOOKUP(AL57,'シフト記号表（従来型・ユニット型共通）'!$C$6:$L$47,10,FALSE))</f>
        <v/>
      </c>
      <c r="AM58" s="326" t="str">
        <f>IF(AM57="","",VLOOKUP(AM57,'シフト記号表（従来型・ユニット型共通）'!$C$6:$L$47,10,FALSE))</f>
        <v/>
      </c>
      <c r="AN58" s="326" t="str">
        <f>IF(AN57="","",VLOOKUP(AN57,'シフト記号表（従来型・ユニット型共通）'!$C$6:$L$47,10,FALSE))</f>
        <v/>
      </c>
      <c r="AO58" s="326" t="str">
        <f>IF(AO57="","",VLOOKUP(AO57,'シフト記号表（従来型・ユニット型共通）'!$C$6:$L$47,10,FALSE))</f>
        <v/>
      </c>
      <c r="AP58" s="326" t="str">
        <f>IF(AP57="","",VLOOKUP(AP57,'シフト記号表（従来型・ユニット型共通）'!$C$6:$L$47,10,FALSE))</f>
        <v/>
      </c>
      <c r="AQ58" s="327" t="str">
        <f>IF(AQ57="","",VLOOKUP(AQ57,'シフト記号表（従来型・ユニット型共通）'!$C$6:$L$47,10,FALSE))</f>
        <v/>
      </c>
      <c r="AR58" s="325" t="str">
        <f>IF(AR57="","",VLOOKUP(AR57,'シフト記号表（従来型・ユニット型共通）'!$C$6:$L$47,10,FALSE))</f>
        <v/>
      </c>
      <c r="AS58" s="326" t="str">
        <f>IF(AS57="","",VLOOKUP(AS57,'シフト記号表（従来型・ユニット型共通）'!$C$6:$L$47,10,FALSE))</f>
        <v/>
      </c>
      <c r="AT58" s="326" t="str">
        <f>IF(AT57="","",VLOOKUP(AT57,'シフト記号表（従来型・ユニット型共通）'!$C$6:$L$47,10,FALSE))</f>
        <v/>
      </c>
      <c r="AU58" s="326" t="str">
        <f>IF(AU57="","",VLOOKUP(AU57,'シフト記号表（従来型・ユニット型共通）'!$C$6:$L$47,10,FALSE))</f>
        <v/>
      </c>
      <c r="AV58" s="326" t="str">
        <f>IF(AV57="","",VLOOKUP(AV57,'シフト記号表（従来型・ユニット型共通）'!$C$6:$L$47,10,FALSE))</f>
        <v/>
      </c>
      <c r="AW58" s="326" t="str">
        <f>IF(AW57="","",VLOOKUP(AW57,'シフト記号表（従来型・ユニット型共通）'!$C$6:$L$47,10,FALSE))</f>
        <v/>
      </c>
      <c r="AX58" s="327" t="str">
        <f>IF(AX57="","",VLOOKUP(AX57,'シフト記号表（従来型・ユニット型共通）'!$C$6:$L$47,10,FALSE))</f>
        <v/>
      </c>
      <c r="AY58" s="325" t="str">
        <f>IF(AY57="","",VLOOKUP(AY57,'シフト記号表（従来型・ユニット型共通）'!$C$6:$L$47,10,FALSE))</f>
        <v/>
      </c>
      <c r="AZ58" s="326" t="str">
        <f>IF(AZ57="","",VLOOKUP(AZ57,'シフト記号表（従来型・ユニット型共通）'!$C$6:$L$47,10,FALSE))</f>
        <v/>
      </c>
      <c r="BA58" s="326" t="str">
        <f>IF(BA57="","",VLOOKUP(BA57,'シフト記号表（従来型・ユニット型共通）'!$C$6:$L$47,10,FALSE))</f>
        <v/>
      </c>
      <c r="BB58" s="1156">
        <f>IF($BE$3="４週",SUM(W58:AX58),IF($BE$3="暦月",SUM(W58:BA58),""))</f>
        <v>0</v>
      </c>
      <c r="BC58" s="1157"/>
      <c r="BD58" s="1158">
        <f>IF($BE$3="４週",BB58/4,IF($BE$3="暦月",(BB58/($BE$8/7)),""))</f>
        <v>0</v>
      </c>
      <c r="BE58" s="1157"/>
      <c r="BF58" s="1153"/>
      <c r="BG58" s="1154"/>
      <c r="BH58" s="1154"/>
      <c r="BI58" s="1154"/>
      <c r="BJ58" s="1155"/>
    </row>
    <row r="59" spans="2:62" ht="20.25" customHeight="1" x14ac:dyDescent="0.15">
      <c r="B59" s="1118">
        <f>B57+1</f>
        <v>22</v>
      </c>
      <c r="C59" s="1120"/>
      <c r="D59" s="1121"/>
      <c r="E59" s="320"/>
      <c r="F59" s="321"/>
      <c r="G59" s="320"/>
      <c r="H59" s="321"/>
      <c r="I59" s="1124"/>
      <c r="J59" s="1125"/>
      <c r="K59" s="1128"/>
      <c r="L59" s="1129"/>
      <c r="M59" s="1129"/>
      <c r="N59" s="1121"/>
      <c r="O59" s="1132"/>
      <c r="P59" s="1133"/>
      <c r="Q59" s="1133"/>
      <c r="R59" s="1133"/>
      <c r="S59" s="1134"/>
      <c r="T59" s="340" t="s">
        <v>696</v>
      </c>
      <c r="V59" s="341"/>
      <c r="W59" s="333"/>
      <c r="X59" s="334"/>
      <c r="Y59" s="334"/>
      <c r="Z59" s="334"/>
      <c r="AA59" s="334"/>
      <c r="AB59" s="334"/>
      <c r="AC59" s="335"/>
      <c r="AD59" s="333"/>
      <c r="AE59" s="334"/>
      <c r="AF59" s="334"/>
      <c r="AG59" s="334"/>
      <c r="AH59" s="334"/>
      <c r="AI59" s="334"/>
      <c r="AJ59" s="335"/>
      <c r="AK59" s="333"/>
      <c r="AL59" s="334"/>
      <c r="AM59" s="334"/>
      <c r="AN59" s="334"/>
      <c r="AO59" s="334"/>
      <c r="AP59" s="334"/>
      <c r="AQ59" s="335"/>
      <c r="AR59" s="333"/>
      <c r="AS59" s="334"/>
      <c r="AT59" s="334"/>
      <c r="AU59" s="334"/>
      <c r="AV59" s="334"/>
      <c r="AW59" s="334"/>
      <c r="AX59" s="335"/>
      <c r="AY59" s="333"/>
      <c r="AZ59" s="334"/>
      <c r="BA59" s="336"/>
      <c r="BB59" s="1138"/>
      <c r="BC59" s="1139"/>
      <c r="BD59" s="1105"/>
      <c r="BE59" s="1106"/>
      <c r="BF59" s="1107"/>
      <c r="BG59" s="1108"/>
      <c r="BH59" s="1108"/>
      <c r="BI59" s="1108"/>
      <c r="BJ59" s="1109"/>
    </row>
    <row r="60" spans="2:62" ht="20.25" customHeight="1" x14ac:dyDescent="0.15">
      <c r="B60" s="1140"/>
      <c r="C60" s="1159"/>
      <c r="D60" s="1160"/>
      <c r="E60" s="320"/>
      <c r="F60" s="321">
        <f>C59</f>
        <v>0</v>
      </c>
      <c r="G60" s="320"/>
      <c r="H60" s="321">
        <f>I59</f>
        <v>0</v>
      </c>
      <c r="I60" s="1161"/>
      <c r="J60" s="1162"/>
      <c r="K60" s="1163"/>
      <c r="L60" s="1164"/>
      <c r="M60" s="1164"/>
      <c r="N60" s="1160"/>
      <c r="O60" s="1132"/>
      <c r="P60" s="1133"/>
      <c r="Q60" s="1133"/>
      <c r="R60" s="1133"/>
      <c r="S60" s="1134"/>
      <c r="T60" s="337" t="s">
        <v>1050</v>
      </c>
      <c r="U60" s="338"/>
      <c r="V60" s="339"/>
      <c r="W60" s="325" t="str">
        <f>IF(W59="","",VLOOKUP(W59,'シフト記号表（従来型・ユニット型共通）'!$C$6:$L$47,10,FALSE))</f>
        <v/>
      </c>
      <c r="X60" s="326" t="str">
        <f>IF(X59="","",VLOOKUP(X59,'シフト記号表（従来型・ユニット型共通）'!$C$6:$L$47,10,FALSE))</f>
        <v/>
      </c>
      <c r="Y60" s="326" t="str">
        <f>IF(Y59="","",VLOOKUP(Y59,'シフト記号表（従来型・ユニット型共通）'!$C$6:$L$47,10,FALSE))</f>
        <v/>
      </c>
      <c r="Z60" s="326" t="str">
        <f>IF(Z59="","",VLOOKUP(Z59,'シフト記号表（従来型・ユニット型共通）'!$C$6:$L$47,10,FALSE))</f>
        <v/>
      </c>
      <c r="AA60" s="326" t="str">
        <f>IF(AA59="","",VLOOKUP(AA59,'シフト記号表（従来型・ユニット型共通）'!$C$6:$L$47,10,FALSE))</f>
        <v/>
      </c>
      <c r="AB60" s="326" t="str">
        <f>IF(AB59="","",VLOOKUP(AB59,'シフト記号表（従来型・ユニット型共通）'!$C$6:$L$47,10,FALSE))</f>
        <v/>
      </c>
      <c r="AC60" s="327" t="str">
        <f>IF(AC59="","",VLOOKUP(AC59,'シフト記号表（従来型・ユニット型共通）'!$C$6:$L$47,10,FALSE))</f>
        <v/>
      </c>
      <c r="AD60" s="325" t="str">
        <f>IF(AD59="","",VLOOKUP(AD59,'シフト記号表（従来型・ユニット型共通）'!$C$6:$L$47,10,FALSE))</f>
        <v/>
      </c>
      <c r="AE60" s="326" t="str">
        <f>IF(AE59="","",VLOOKUP(AE59,'シフト記号表（従来型・ユニット型共通）'!$C$6:$L$47,10,FALSE))</f>
        <v/>
      </c>
      <c r="AF60" s="326" t="str">
        <f>IF(AF59="","",VLOOKUP(AF59,'シフト記号表（従来型・ユニット型共通）'!$C$6:$L$47,10,FALSE))</f>
        <v/>
      </c>
      <c r="AG60" s="326" t="str">
        <f>IF(AG59="","",VLOOKUP(AG59,'シフト記号表（従来型・ユニット型共通）'!$C$6:$L$47,10,FALSE))</f>
        <v/>
      </c>
      <c r="AH60" s="326" t="str">
        <f>IF(AH59="","",VLOOKUP(AH59,'シフト記号表（従来型・ユニット型共通）'!$C$6:$L$47,10,FALSE))</f>
        <v/>
      </c>
      <c r="AI60" s="326" t="str">
        <f>IF(AI59="","",VLOOKUP(AI59,'シフト記号表（従来型・ユニット型共通）'!$C$6:$L$47,10,FALSE))</f>
        <v/>
      </c>
      <c r="AJ60" s="327" t="str">
        <f>IF(AJ59="","",VLOOKUP(AJ59,'シフト記号表（従来型・ユニット型共通）'!$C$6:$L$47,10,FALSE))</f>
        <v/>
      </c>
      <c r="AK60" s="325" t="str">
        <f>IF(AK59="","",VLOOKUP(AK59,'シフト記号表（従来型・ユニット型共通）'!$C$6:$L$47,10,FALSE))</f>
        <v/>
      </c>
      <c r="AL60" s="326" t="str">
        <f>IF(AL59="","",VLOOKUP(AL59,'シフト記号表（従来型・ユニット型共通）'!$C$6:$L$47,10,FALSE))</f>
        <v/>
      </c>
      <c r="AM60" s="326" t="str">
        <f>IF(AM59="","",VLOOKUP(AM59,'シフト記号表（従来型・ユニット型共通）'!$C$6:$L$47,10,FALSE))</f>
        <v/>
      </c>
      <c r="AN60" s="326" t="str">
        <f>IF(AN59="","",VLOOKUP(AN59,'シフト記号表（従来型・ユニット型共通）'!$C$6:$L$47,10,FALSE))</f>
        <v/>
      </c>
      <c r="AO60" s="326" t="str">
        <f>IF(AO59="","",VLOOKUP(AO59,'シフト記号表（従来型・ユニット型共通）'!$C$6:$L$47,10,FALSE))</f>
        <v/>
      </c>
      <c r="AP60" s="326" t="str">
        <f>IF(AP59="","",VLOOKUP(AP59,'シフト記号表（従来型・ユニット型共通）'!$C$6:$L$47,10,FALSE))</f>
        <v/>
      </c>
      <c r="AQ60" s="327" t="str">
        <f>IF(AQ59="","",VLOOKUP(AQ59,'シフト記号表（従来型・ユニット型共通）'!$C$6:$L$47,10,FALSE))</f>
        <v/>
      </c>
      <c r="AR60" s="325" t="str">
        <f>IF(AR59="","",VLOOKUP(AR59,'シフト記号表（従来型・ユニット型共通）'!$C$6:$L$47,10,FALSE))</f>
        <v/>
      </c>
      <c r="AS60" s="326" t="str">
        <f>IF(AS59="","",VLOOKUP(AS59,'シフト記号表（従来型・ユニット型共通）'!$C$6:$L$47,10,FALSE))</f>
        <v/>
      </c>
      <c r="AT60" s="326" t="str">
        <f>IF(AT59="","",VLOOKUP(AT59,'シフト記号表（従来型・ユニット型共通）'!$C$6:$L$47,10,FALSE))</f>
        <v/>
      </c>
      <c r="AU60" s="326" t="str">
        <f>IF(AU59="","",VLOOKUP(AU59,'シフト記号表（従来型・ユニット型共通）'!$C$6:$L$47,10,FALSE))</f>
        <v/>
      </c>
      <c r="AV60" s="326" t="str">
        <f>IF(AV59="","",VLOOKUP(AV59,'シフト記号表（従来型・ユニット型共通）'!$C$6:$L$47,10,FALSE))</f>
        <v/>
      </c>
      <c r="AW60" s="326" t="str">
        <f>IF(AW59="","",VLOOKUP(AW59,'シフト記号表（従来型・ユニット型共通）'!$C$6:$L$47,10,FALSE))</f>
        <v/>
      </c>
      <c r="AX60" s="327" t="str">
        <f>IF(AX59="","",VLOOKUP(AX59,'シフト記号表（従来型・ユニット型共通）'!$C$6:$L$47,10,FALSE))</f>
        <v/>
      </c>
      <c r="AY60" s="325" t="str">
        <f>IF(AY59="","",VLOOKUP(AY59,'シフト記号表（従来型・ユニット型共通）'!$C$6:$L$47,10,FALSE))</f>
        <v/>
      </c>
      <c r="AZ60" s="326" t="str">
        <f>IF(AZ59="","",VLOOKUP(AZ59,'シフト記号表（従来型・ユニット型共通）'!$C$6:$L$47,10,FALSE))</f>
        <v/>
      </c>
      <c r="BA60" s="326" t="str">
        <f>IF(BA59="","",VLOOKUP(BA59,'シフト記号表（従来型・ユニット型共通）'!$C$6:$L$47,10,FALSE))</f>
        <v/>
      </c>
      <c r="BB60" s="1156">
        <f>IF($BE$3="４週",SUM(W60:AX60),IF($BE$3="暦月",SUM(W60:BA60),""))</f>
        <v>0</v>
      </c>
      <c r="BC60" s="1157"/>
      <c r="BD60" s="1158">
        <f>IF($BE$3="４週",BB60/4,IF($BE$3="暦月",(BB60/($BE$8/7)),""))</f>
        <v>0</v>
      </c>
      <c r="BE60" s="1157"/>
      <c r="BF60" s="1153"/>
      <c r="BG60" s="1154"/>
      <c r="BH60" s="1154"/>
      <c r="BI60" s="1154"/>
      <c r="BJ60" s="1155"/>
    </row>
    <row r="61" spans="2:62" ht="20.25" customHeight="1" x14ac:dyDescent="0.15">
      <c r="B61" s="1118">
        <f>B59+1</f>
        <v>23</v>
      </c>
      <c r="C61" s="1120"/>
      <c r="D61" s="1121"/>
      <c r="E61" s="320"/>
      <c r="F61" s="321"/>
      <c r="G61" s="320"/>
      <c r="H61" s="321"/>
      <c r="I61" s="1124"/>
      <c r="J61" s="1125"/>
      <c r="K61" s="1128"/>
      <c r="L61" s="1129"/>
      <c r="M61" s="1129"/>
      <c r="N61" s="1121"/>
      <c r="O61" s="1132"/>
      <c r="P61" s="1133"/>
      <c r="Q61" s="1133"/>
      <c r="R61" s="1133"/>
      <c r="S61" s="1134"/>
      <c r="T61" s="340" t="s">
        <v>696</v>
      </c>
      <c r="V61" s="341"/>
      <c r="W61" s="333"/>
      <c r="X61" s="334"/>
      <c r="Y61" s="334"/>
      <c r="Z61" s="334"/>
      <c r="AA61" s="334"/>
      <c r="AB61" s="334"/>
      <c r="AC61" s="335"/>
      <c r="AD61" s="333"/>
      <c r="AE61" s="334"/>
      <c r="AF61" s="334"/>
      <c r="AG61" s="334"/>
      <c r="AH61" s="334"/>
      <c r="AI61" s="334"/>
      <c r="AJ61" s="335"/>
      <c r="AK61" s="333"/>
      <c r="AL61" s="334"/>
      <c r="AM61" s="334"/>
      <c r="AN61" s="334"/>
      <c r="AO61" s="334"/>
      <c r="AP61" s="334"/>
      <c r="AQ61" s="335"/>
      <c r="AR61" s="333"/>
      <c r="AS61" s="334"/>
      <c r="AT61" s="334"/>
      <c r="AU61" s="334"/>
      <c r="AV61" s="334"/>
      <c r="AW61" s="334"/>
      <c r="AX61" s="335"/>
      <c r="AY61" s="333"/>
      <c r="AZ61" s="334"/>
      <c r="BA61" s="336"/>
      <c r="BB61" s="1138"/>
      <c r="BC61" s="1139"/>
      <c r="BD61" s="1105"/>
      <c r="BE61" s="1106"/>
      <c r="BF61" s="1107"/>
      <c r="BG61" s="1108"/>
      <c r="BH61" s="1108"/>
      <c r="BI61" s="1108"/>
      <c r="BJ61" s="1109"/>
    </row>
    <row r="62" spans="2:62" ht="20.25" customHeight="1" x14ac:dyDescent="0.15">
      <c r="B62" s="1140"/>
      <c r="C62" s="1159"/>
      <c r="D62" s="1160"/>
      <c r="E62" s="320"/>
      <c r="F62" s="321">
        <f>C61</f>
        <v>0</v>
      </c>
      <c r="G62" s="320"/>
      <c r="H62" s="321">
        <f>I61</f>
        <v>0</v>
      </c>
      <c r="I62" s="1161"/>
      <c r="J62" s="1162"/>
      <c r="K62" s="1163"/>
      <c r="L62" s="1164"/>
      <c r="M62" s="1164"/>
      <c r="N62" s="1160"/>
      <c r="O62" s="1132"/>
      <c r="P62" s="1133"/>
      <c r="Q62" s="1133"/>
      <c r="R62" s="1133"/>
      <c r="S62" s="1134"/>
      <c r="T62" s="337" t="s">
        <v>1050</v>
      </c>
      <c r="U62" s="338"/>
      <c r="V62" s="339"/>
      <c r="W62" s="325" t="str">
        <f>IF(W61="","",VLOOKUP(W61,'シフト記号表（従来型・ユニット型共通）'!$C$6:$L$47,10,FALSE))</f>
        <v/>
      </c>
      <c r="X62" s="326" t="str">
        <f>IF(X61="","",VLOOKUP(X61,'シフト記号表（従来型・ユニット型共通）'!$C$6:$L$47,10,FALSE))</f>
        <v/>
      </c>
      <c r="Y62" s="326" t="str">
        <f>IF(Y61="","",VLOOKUP(Y61,'シフト記号表（従来型・ユニット型共通）'!$C$6:$L$47,10,FALSE))</f>
        <v/>
      </c>
      <c r="Z62" s="326" t="str">
        <f>IF(Z61="","",VLOOKUP(Z61,'シフト記号表（従来型・ユニット型共通）'!$C$6:$L$47,10,FALSE))</f>
        <v/>
      </c>
      <c r="AA62" s="326" t="str">
        <f>IF(AA61="","",VLOOKUP(AA61,'シフト記号表（従来型・ユニット型共通）'!$C$6:$L$47,10,FALSE))</f>
        <v/>
      </c>
      <c r="AB62" s="326" t="str">
        <f>IF(AB61="","",VLOOKUP(AB61,'シフト記号表（従来型・ユニット型共通）'!$C$6:$L$47,10,FALSE))</f>
        <v/>
      </c>
      <c r="AC62" s="327" t="str">
        <f>IF(AC61="","",VLOOKUP(AC61,'シフト記号表（従来型・ユニット型共通）'!$C$6:$L$47,10,FALSE))</f>
        <v/>
      </c>
      <c r="AD62" s="325" t="str">
        <f>IF(AD61="","",VLOOKUP(AD61,'シフト記号表（従来型・ユニット型共通）'!$C$6:$L$47,10,FALSE))</f>
        <v/>
      </c>
      <c r="AE62" s="326" t="str">
        <f>IF(AE61="","",VLOOKUP(AE61,'シフト記号表（従来型・ユニット型共通）'!$C$6:$L$47,10,FALSE))</f>
        <v/>
      </c>
      <c r="AF62" s="326" t="str">
        <f>IF(AF61="","",VLOOKUP(AF61,'シフト記号表（従来型・ユニット型共通）'!$C$6:$L$47,10,FALSE))</f>
        <v/>
      </c>
      <c r="AG62" s="326" t="str">
        <f>IF(AG61="","",VLOOKUP(AG61,'シフト記号表（従来型・ユニット型共通）'!$C$6:$L$47,10,FALSE))</f>
        <v/>
      </c>
      <c r="AH62" s="326" t="str">
        <f>IF(AH61="","",VLOOKUP(AH61,'シフト記号表（従来型・ユニット型共通）'!$C$6:$L$47,10,FALSE))</f>
        <v/>
      </c>
      <c r="AI62" s="326" t="str">
        <f>IF(AI61="","",VLOOKUP(AI61,'シフト記号表（従来型・ユニット型共通）'!$C$6:$L$47,10,FALSE))</f>
        <v/>
      </c>
      <c r="AJ62" s="327" t="str">
        <f>IF(AJ61="","",VLOOKUP(AJ61,'シフト記号表（従来型・ユニット型共通）'!$C$6:$L$47,10,FALSE))</f>
        <v/>
      </c>
      <c r="AK62" s="325" t="str">
        <f>IF(AK61="","",VLOOKUP(AK61,'シフト記号表（従来型・ユニット型共通）'!$C$6:$L$47,10,FALSE))</f>
        <v/>
      </c>
      <c r="AL62" s="326" t="str">
        <f>IF(AL61="","",VLOOKUP(AL61,'シフト記号表（従来型・ユニット型共通）'!$C$6:$L$47,10,FALSE))</f>
        <v/>
      </c>
      <c r="AM62" s="326" t="str">
        <f>IF(AM61="","",VLOOKUP(AM61,'シフト記号表（従来型・ユニット型共通）'!$C$6:$L$47,10,FALSE))</f>
        <v/>
      </c>
      <c r="AN62" s="326" t="str">
        <f>IF(AN61="","",VLOOKUP(AN61,'シフト記号表（従来型・ユニット型共通）'!$C$6:$L$47,10,FALSE))</f>
        <v/>
      </c>
      <c r="AO62" s="326" t="str">
        <f>IF(AO61="","",VLOOKUP(AO61,'シフト記号表（従来型・ユニット型共通）'!$C$6:$L$47,10,FALSE))</f>
        <v/>
      </c>
      <c r="AP62" s="326" t="str">
        <f>IF(AP61="","",VLOOKUP(AP61,'シフト記号表（従来型・ユニット型共通）'!$C$6:$L$47,10,FALSE))</f>
        <v/>
      </c>
      <c r="AQ62" s="327" t="str">
        <f>IF(AQ61="","",VLOOKUP(AQ61,'シフト記号表（従来型・ユニット型共通）'!$C$6:$L$47,10,FALSE))</f>
        <v/>
      </c>
      <c r="AR62" s="325" t="str">
        <f>IF(AR61="","",VLOOKUP(AR61,'シフト記号表（従来型・ユニット型共通）'!$C$6:$L$47,10,FALSE))</f>
        <v/>
      </c>
      <c r="AS62" s="326" t="str">
        <f>IF(AS61="","",VLOOKUP(AS61,'シフト記号表（従来型・ユニット型共通）'!$C$6:$L$47,10,FALSE))</f>
        <v/>
      </c>
      <c r="AT62" s="326" t="str">
        <f>IF(AT61="","",VLOOKUP(AT61,'シフト記号表（従来型・ユニット型共通）'!$C$6:$L$47,10,FALSE))</f>
        <v/>
      </c>
      <c r="AU62" s="326" t="str">
        <f>IF(AU61="","",VLOOKUP(AU61,'シフト記号表（従来型・ユニット型共通）'!$C$6:$L$47,10,FALSE))</f>
        <v/>
      </c>
      <c r="AV62" s="326" t="str">
        <f>IF(AV61="","",VLOOKUP(AV61,'シフト記号表（従来型・ユニット型共通）'!$C$6:$L$47,10,FALSE))</f>
        <v/>
      </c>
      <c r="AW62" s="326" t="str">
        <f>IF(AW61="","",VLOOKUP(AW61,'シフト記号表（従来型・ユニット型共通）'!$C$6:$L$47,10,FALSE))</f>
        <v/>
      </c>
      <c r="AX62" s="327" t="str">
        <f>IF(AX61="","",VLOOKUP(AX61,'シフト記号表（従来型・ユニット型共通）'!$C$6:$L$47,10,FALSE))</f>
        <v/>
      </c>
      <c r="AY62" s="325" t="str">
        <f>IF(AY61="","",VLOOKUP(AY61,'シフト記号表（従来型・ユニット型共通）'!$C$6:$L$47,10,FALSE))</f>
        <v/>
      </c>
      <c r="AZ62" s="326" t="str">
        <f>IF(AZ61="","",VLOOKUP(AZ61,'シフト記号表（従来型・ユニット型共通）'!$C$6:$L$47,10,FALSE))</f>
        <v/>
      </c>
      <c r="BA62" s="326" t="str">
        <f>IF(BA61="","",VLOOKUP(BA61,'シフト記号表（従来型・ユニット型共通）'!$C$6:$L$47,10,FALSE))</f>
        <v/>
      </c>
      <c r="BB62" s="1156">
        <f>IF($BE$3="４週",SUM(W62:AX62),IF($BE$3="暦月",SUM(W62:BA62),""))</f>
        <v>0</v>
      </c>
      <c r="BC62" s="1157"/>
      <c r="BD62" s="1158">
        <f>IF($BE$3="４週",BB62/4,IF($BE$3="暦月",(BB62/($BE$8/7)),""))</f>
        <v>0</v>
      </c>
      <c r="BE62" s="1157"/>
      <c r="BF62" s="1153"/>
      <c r="BG62" s="1154"/>
      <c r="BH62" s="1154"/>
      <c r="BI62" s="1154"/>
      <c r="BJ62" s="1155"/>
    </row>
    <row r="63" spans="2:62" ht="20.25" customHeight="1" x14ac:dyDescent="0.15">
      <c r="B63" s="1118">
        <f>B61+1</f>
        <v>24</v>
      </c>
      <c r="C63" s="1120"/>
      <c r="D63" s="1121"/>
      <c r="E63" s="320"/>
      <c r="F63" s="321"/>
      <c r="G63" s="320"/>
      <c r="H63" s="321"/>
      <c r="I63" s="1124"/>
      <c r="J63" s="1125"/>
      <c r="K63" s="1128"/>
      <c r="L63" s="1129"/>
      <c r="M63" s="1129"/>
      <c r="N63" s="1121"/>
      <c r="O63" s="1132"/>
      <c r="P63" s="1133"/>
      <c r="Q63" s="1133"/>
      <c r="R63" s="1133"/>
      <c r="S63" s="1134"/>
      <c r="T63" s="340" t="s">
        <v>696</v>
      </c>
      <c r="V63" s="341"/>
      <c r="W63" s="333"/>
      <c r="X63" s="334"/>
      <c r="Y63" s="334"/>
      <c r="Z63" s="334"/>
      <c r="AA63" s="334"/>
      <c r="AB63" s="334"/>
      <c r="AC63" s="335"/>
      <c r="AD63" s="333"/>
      <c r="AE63" s="334"/>
      <c r="AF63" s="334"/>
      <c r="AG63" s="334"/>
      <c r="AH63" s="334"/>
      <c r="AI63" s="334"/>
      <c r="AJ63" s="335"/>
      <c r="AK63" s="333"/>
      <c r="AL63" s="334"/>
      <c r="AM63" s="334"/>
      <c r="AN63" s="334"/>
      <c r="AO63" s="334"/>
      <c r="AP63" s="334"/>
      <c r="AQ63" s="335"/>
      <c r="AR63" s="333"/>
      <c r="AS63" s="334"/>
      <c r="AT63" s="334"/>
      <c r="AU63" s="334"/>
      <c r="AV63" s="334"/>
      <c r="AW63" s="334"/>
      <c r="AX63" s="335"/>
      <c r="AY63" s="333"/>
      <c r="AZ63" s="334"/>
      <c r="BA63" s="336"/>
      <c r="BB63" s="1138"/>
      <c r="BC63" s="1139"/>
      <c r="BD63" s="1105"/>
      <c r="BE63" s="1106"/>
      <c r="BF63" s="1107"/>
      <c r="BG63" s="1108"/>
      <c r="BH63" s="1108"/>
      <c r="BI63" s="1108"/>
      <c r="BJ63" s="1109"/>
    </row>
    <row r="64" spans="2:62" ht="20.25" customHeight="1" x14ac:dyDescent="0.15">
      <c r="B64" s="1140"/>
      <c r="C64" s="1159"/>
      <c r="D64" s="1160"/>
      <c r="E64" s="320"/>
      <c r="F64" s="321">
        <f>C63</f>
        <v>0</v>
      </c>
      <c r="G64" s="320"/>
      <c r="H64" s="321">
        <f>I63</f>
        <v>0</v>
      </c>
      <c r="I64" s="1161"/>
      <c r="J64" s="1162"/>
      <c r="K64" s="1163"/>
      <c r="L64" s="1164"/>
      <c r="M64" s="1164"/>
      <c r="N64" s="1160"/>
      <c r="O64" s="1132"/>
      <c r="P64" s="1133"/>
      <c r="Q64" s="1133"/>
      <c r="R64" s="1133"/>
      <c r="S64" s="1134"/>
      <c r="T64" s="337" t="s">
        <v>1050</v>
      </c>
      <c r="U64" s="338"/>
      <c r="V64" s="339"/>
      <c r="W64" s="325" t="str">
        <f>IF(W63="","",VLOOKUP(W63,'シフト記号表（従来型・ユニット型共通）'!$C$6:$L$47,10,FALSE))</f>
        <v/>
      </c>
      <c r="X64" s="326" t="str">
        <f>IF(X63="","",VLOOKUP(X63,'シフト記号表（従来型・ユニット型共通）'!$C$6:$L$47,10,FALSE))</f>
        <v/>
      </c>
      <c r="Y64" s="326" t="str">
        <f>IF(Y63="","",VLOOKUP(Y63,'シフト記号表（従来型・ユニット型共通）'!$C$6:$L$47,10,FALSE))</f>
        <v/>
      </c>
      <c r="Z64" s="326" t="str">
        <f>IF(Z63="","",VLOOKUP(Z63,'シフト記号表（従来型・ユニット型共通）'!$C$6:$L$47,10,FALSE))</f>
        <v/>
      </c>
      <c r="AA64" s="326" t="str">
        <f>IF(AA63="","",VLOOKUP(AA63,'シフト記号表（従来型・ユニット型共通）'!$C$6:$L$47,10,FALSE))</f>
        <v/>
      </c>
      <c r="AB64" s="326" t="str">
        <f>IF(AB63="","",VLOOKUP(AB63,'シフト記号表（従来型・ユニット型共通）'!$C$6:$L$47,10,FALSE))</f>
        <v/>
      </c>
      <c r="AC64" s="327" t="str">
        <f>IF(AC63="","",VLOOKUP(AC63,'シフト記号表（従来型・ユニット型共通）'!$C$6:$L$47,10,FALSE))</f>
        <v/>
      </c>
      <c r="AD64" s="325" t="str">
        <f>IF(AD63="","",VLOOKUP(AD63,'シフト記号表（従来型・ユニット型共通）'!$C$6:$L$47,10,FALSE))</f>
        <v/>
      </c>
      <c r="AE64" s="326" t="str">
        <f>IF(AE63="","",VLOOKUP(AE63,'シフト記号表（従来型・ユニット型共通）'!$C$6:$L$47,10,FALSE))</f>
        <v/>
      </c>
      <c r="AF64" s="326" t="str">
        <f>IF(AF63="","",VLOOKUP(AF63,'シフト記号表（従来型・ユニット型共通）'!$C$6:$L$47,10,FALSE))</f>
        <v/>
      </c>
      <c r="AG64" s="326" t="str">
        <f>IF(AG63="","",VLOOKUP(AG63,'シフト記号表（従来型・ユニット型共通）'!$C$6:$L$47,10,FALSE))</f>
        <v/>
      </c>
      <c r="AH64" s="326" t="str">
        <f>IF(AH63="","",VLOOKUP(AH63,'シフト記号表（従来型・ユニット型共通）'!$C$6:$L$47,10,FALSE))</f>
        <v/>
      </c>
      <c r="AI64" s="326" t="str">
        <f>IF(AI63="","",VLOOKUP(AI63,'シフト記号表（従来型・ユニット型共通）'!$C$6:$L$47,10,FALSE))</f>
        <v/>
      </c>
      <c r="AJ64" s="327" t="str">
        <f>IF(AJ63="","",VLOOKUP(AJ63,'シフト記号表（従来型・ユニット型共通）'!$C$6:$L$47,10,FALSE))</f>
        <v/>
      </c>
      <c r="AK64" s="325" t="str">
        <f>IF(AK63="","",VLOOKUP(AK63,'シフト記号表（従来型・ユニット型共通）'!$C$6:$L$47,10,FALSE))</f>
        <v/>
      </c>
      <c r="AL64" s="326" t="str">
        <f>IF(AL63="","",VLOOKUP(AL63,'シフト記号表（従来型・ユニット型共通）'!$C$6:$L$47,10,FALSE))</f>
        <v/>
      </c>
      <c r="AM64" s="326" t="str">
        <f>IF(AM63="","",VLOOKUP(AM63,'シフト記号表（従来型・ユニット型共通）'!$C$6:$L$47,10,FALSE))</f>
        <v/>
      </c>
      <c r="AN64" s="326" t="str">
        <f>IF(AN63="","",VLOOKUP(AN63,'シフト記号表（従来型・ユニット型共通）'!$C$6:$L$47,10,FALSE))</f>
        <v/>
      </c>
      <c r="AO64" s="326" t="str">
        <f>IF(AO63="","",VLOOKUP(AO63,'シフト記号表（従来型・ユニット型共通）'!$C$6:$L$47,10,FALSE))</f>
        <v/>
      </c>
      <c r="AP64" s="326" t="str">
        <f>IF(AP63="","",VLOOKUP(AP63,'シフト記号表（従来型・ユニット型共通）'!$C$6:$L$47,10,FALSE))</f>
        <v/>
      </c>
      <c r="AQ64" s="327" t="str">
        <f>IF(AQ63="","",VLOOKUP(AQ63,'シフト記号表（従来型・ユニット型共通）'!$C$6:$L$47,10,FALSE))</f>
        <v/>
      </c>
      <c r="AR64" s="325" t="str">
        <f>IF(AR63="","",VLOOKUP(AR63,'シフト記号表（従来型・ユニット型共通）'!$C$6:$L$47,10,FALSE))</f>
        <v/>
      </c>
      <c r="AS64" s="326" t="str">
        <f>IF(AS63="","",VLOOKUP(AS63,'シフト記号表（従来型・ユニット型共通）'!$C$6:$L$47,10,FALSE))</f>
        <v/>
      </c>
      <c r="AT64" s="326" t="str">
        <f>IF(AT63="","",VLOOKUP(AT63,'シフト記号表（従来型・ユニット型共通）'!$C$6:$L$47,10,FALSE))</f>
        <v/>
      </c>
      <c r="AU64" s="326" t="str">
        <f>IF(AU63="","",VLOOKUP(AU63,'シフト記号表（従来型・ユニット型共通）'!$C$6:$L$47,10,FALSE))</f>
        <v/>
      </c>
      <c r="AV64" s="326" t="str">
        <f>IF(AV63="","",VLOOKUP(AV63,'シフト記号表（従来型・ユニット型共通）'!$C$6:$L$47,10,FALSE))</f>
        <v/>
      </c>
      <c r="AW64" s="326" t="str">
        <f>IF(AW63="","",VLOOKUP(AW63,'シフト記号表（従来型・ユニット型共通）'!$C$6:$L$47,10,FALSE))</f>
        <v/>
      </c>
      <c r="AX64" s="327" t="str">
        <f>IF(AX63="","",VLOOKUP(AX63,'シフト記号表（従来型・ユニット型共通）'!$C$6:$L$47,10,FALSE))</f>
        <v/>
      </c>
      <c r="AY64" s="325" t="str">
        <f>IF(AY63="","",VLOOKUP(AY63,'シフト記号表（従来型・ユニット型共通）'!$C$6:$L$47,10,FALSE))</f>
        <v/>
      </c>
      <c r="AZ64" s="326" t="str">
        <f>IF(AZ63="","",VLOOKUP(AZ63,'シフト記号表（従来型・ユニット型共通）'!$C$6:$L$47,10,FALSE))</f>
        <v/>
      </c>
      <c r="BA64" s="326" t="str">
        <f>IF(BA63="","",VLOOKUP(BA63,'シフト記号表（従来型・ユニット型共通）'!$C$6:$L$47,10,FALSE))</f>
        <v/>
      </c>
      <c r="BB64" s="1156">
        <f>IF($BE$3="４週",SUM(W64:AX64),IF($BE$3="暦月",SUM(W64:BA64),""))</f>
        <v>0</v>
      </c>
      <c r="BC64" s="1157"/>
      <c r="BD64" s="1158">
        <f>IF($BE$3="４週",BB64/4,IF($BE$3="暦月",(BB64/($BE$8/7)),""))</f>
        <v>0</v>
      </c>
      <c r="BE64" s="1157"/>
      <c r="BF64" s="1153"/>
      <c r="BG64" s="1154"/>
      <c r="BH64" s="1154"/>
      <c r="BI64" s="1154"/>
      <c r="BJ64" s="1155"/>
    </row>
    <row r="65" spans="2:62" ht="20.25" customHeight="1" x14ac:dyDescent="0.15">
      <c r="B65" s="1118">
        <f>B63+1</f>
        <v>25</v>
      </c>
      <c r="C65" s="1120"/>
      <c r="D65" s="1121"/>
      <c r="E65" s="320"/>
      <c r="F65" s="321"/>
      <c r="G65" s="320"/>
      <c r="H65" s="321"/>
      <c r="I65" s="1124"/>
      <c r="J65" s="1125"/>
      <c r="K65" s="1128"/>
      <c r="L65" s="1129"/>
      <c r="M65" s="1129"/>
      <c r="N65" s="1121"/>
      <c r="O65" s="1132"/>
      <c r="P65" s="1133"/>
      <c r="Q65" s="1133"/>
      <c r="R65" s="1133"/>
      <c r="S65" s="1134"/>
      <c r="T65" s="340" t="s">
        <v>696</v>
      </c>
      <c r="V65" s="341"/>
      <c r="W65" s="333"/>
      <c r="X65" s="334"/>
      <c r="Y65" s="334"/>
      <c r="Z65" s="334"/>
      <c r="AA65" s="334"/>
      <c r="AB65" s="334"/>
      <c r="AC65" s="335"/>
      <c r="AD65" s="333"/>
      <c r="AE65" s="334"/>
      <c r="AF65" s="334"/>
      <c r="AG65" s="334"/>
      <c r="AH65" s="334"/>
      <c r="AI65" s="334"/>
      <c r="AJ65" s="335"/>
      <c r="AK65" s="333"/>
      <c r="AL65" s="334"/>
      <c r="AM65" s="334"/>
      <c r="AN65" s="334"/>
      <c r="AO65" s="334"/>
      <c r="AP65" s="334"/>
      <c r="AQ65" s="335"/>
      <c r="AR65" s="333"/>
      <c r="AS65" s="334"/>
      <c r="AT65" s="334"/>
      <c r="AU65" s="334"/>
      <c r="AV65" s="334"/>
      <c r="AW65" s="334"/>
      <c r="AX65" s="335"/>
      <c r="AY65" s="333"/>
      <c r="AZ65" s="334"/>
      <c r="BA65" s="336"/>
      <c r="BB65" s="1138"/>
      <c r="BC65" s="1139"/>
      <c r="BD65" s="1105"/>
      <c r="BE65" s="1106"/>
      <c r="BF65" s="1107"/>
      <c r="BG65" s="1108"/>
      <c r="BH65" s="1108"/>
      <c r="BI65" s="1108"/>
      <c r="BJ65" s="1109"/>
    </row>
    <row r="66" spans="2:62" ht="20.25" customHeight="1" x14ac:dyDescent="0.15">
      <c r="B66" s="1140"/>
      <c r="C66" s="1159"/>
      <c r="D66" s="1160"/>
      <c r="E66" s="320"/>
      <c r="F66" s="321">
        <f>C65</f>
        <v>0</v>
      </c>
      <c r="G66" s="320"/>
      <c r="H66" s="321">
        <f>I65</f>
        <v>0</v>
      </c>
      <c r="I66" s="1161"/>
      <c r="J66" s="1162"/>
      <c r="K66" s="1163"/>
      <c r="L66" s="1164"/>
      <c r="M66" s="1164"/>
      <c r="N66" s="1160"/>
      <c r="O66" s="1132"/>
      <c r="P66" s="1133"/>
      <c r="Q66" s="1133"/>
      <c r="R66" s="1133"/>
      <c r="S66" s="1134"/>
      <c r="T66" s="337" t="s">
        <v>1050</v>
      </c>
      <c r="U66" s="338"/>
      <c r="V66" s="339"/>
      <c r="W66" s="325" t="str">
        <f>IF(W65="","",VLOOKUP(W65,'シフト記号表（従来型・ユニット型共通）'!$C$6:$L$47,10,FALSE))</f>
        <v/>
      </c>
      <c r="X66" s="326" t="str">
        <f>IF(X65="","",VLOOKUP(X65,'シフト記号表（従来型・ユニット型共通）'!$C$6:$L$47,10,FALSE))</f>
        <v/>
      </c>
      <c r="Y66" s="326" t="str">
        <f>IF(Y65="","",VLOOKUP(Y65,'シフト記号表（従来型・ユニット型共通）'!$C$6:$L$47,10,FALSE))</f>
        <v/>
      </c>
      <c r="Z66" s="326" t="str">
        <f>IF(Z65="","",VLOOKUP(Z65,'シフト記号表（従来型・ユニット型共通）'!$C$6:$L$47,10,FALSE))</f>
        <v/>
      </c>
      <c r="AA66" s="326" t="str">
        <f>IF(AA65="","",VLOOKUP(AA65,'シフト記号表（従来型・ユニット型共通）'!$C$6:$L$47,10,FALSE))</f>
        <v/>
      </c>
      <c r="AB66" s="326" t="str">
        <f>IF(AB65="","",VLOOKUP(AB65,'シフト記号表（従来型・ユニット型共通）'!$C$6:$L$47,10,FALSE))</f>
        <v/>
      </c>
      <c r="AC66" s="327" t="str">
        <f>IF(AC65="","",VLOOKUP(AC65,'シフト記号表（従来型・ユニット型共通）'!$C$6:$L$47,10,FALSE))</f>
        <v/>
      </c>
      <c r="AD66" s="325" t="str">
        <f>IF(AD65="","",VLOOKUP(AD65,'シフト記号表（従来型・ユニット型共通）'!$C$6:$L$47,10,FALSE))</f>
        <v/>
      </c>
      <c r="AE66" s="326" t="str">
        <f>IF(AE65="","",VLOOKUP(AE65,'シフト記号表（従来型・ユニット型共通）'!$C$6:$L$47,10,FALSE))</f>
        <v/>
      </c>
      <c r="AF66" s="326" t="str">
        <f>IF(AF65="","",VLOOKUP(AF65,'シフト記号表（従来型・ユニット型共通）'!$C$6:$L$47,10,FALSE))</f>
        <v/>
      </c>
      <c r="AG66" s="326" t="str">
        <f>IF(AG65="","",VLOOKUP(AG65,'シフト記号表（従来型・ユニット型共通）'!$C$6:$L$47,10,FALSE))</f>
        <v/>
      </c>
      <c r="AH66" s="326" t="str">
        <f>IF(AH65="","",VLOOKUP(AH65,'シフト記号表（従来型・ユニット型共通）'!$C$6:$L$47,10,FALSE))</f>
        <v/>
      </c>
      <c r="AI66" s="326" t="str">
        <f>IF(AI65="","",VLOOKUP(AI65,'シフト記号表（従来型・ユニット型共通）'!$C$6:$L$47,10,FALSE))</f>
        <v/>
      </c>
      <c r="AJ66" s="327" t="str">
        <f>IF(AJ65="","",VLOOKUP(AJ65,'シフト記号表（従来型・ユニット型共通）'!$C$6:$L$47,10,FALSE))</f>
        <v/>
      </c>
      <c r="AK66" s="325" t="str">
        <f>IF(AK65="","",VLOOKUP(AK65,'シフト記号表（従来型・ユニット型共通）'!$C$6:$L$47,10,FALSE))</f>
        <v/>
      </c>
      <c r="AL66" s="326" t="str">
        <f>IF(AL65="","",VLOOKUP(AL65,'シフト記号表（従来型・ユニット型共通）'!$C$6:$L$47,10,FALSE))</f>
        <v/>
      </c>
      <c r="AM66" s="326" t="str">
        <f>IF(AM65="","",VLOOKUP(AM65,'シフト記号表（従来型・ユニット型共通）'!$C$6:$L$47,10,FALSE))</f>
        <v/>
      </c>
      <c r="AN66" s="326" t="str">
        <f>IF(AN65="","",VLOOKUP(AN65,'シフト記号表（従来型・ユニット型共通）'!$C$6:$L$47,10,FALSE))</f>
        <v/>
      </c>
      <c r="AO66" s="326" t="str">
        <f>IF(AO65="","",VLOOKUP(AO65,'シフト記号表（従来型・ユニット型共通）'!$C$6:$L$47,10,FALSE))</f>
        <v/>
      </c>
      <c r="AP66" s="326" t="str">
        <f>IF(AP65="","",VLOOKUP(AP65,'シフト記号表（従来型・ユニット型共通）'!$C$6:$L$47,10,FALSE))</f>
        <v/>
      </c>
      <c r="AQ66" s="327" t="str">
        <f>IF(AQ65="","",VLOOKUP(AQ65,'シフト記号表（従来型・ユニット型共通）'!$C$6:$L$47,10,FALSE))</f>
        <v/>
      </c>
      <c r="AR66" s="325" t="str">
        <f>IF(AR65="","",VLOOKUP(AR65,'シフト記号表（従来型・ユニット型共通）'!$C$6:$L$47,10,FALSE))</f>
        <v/>
      </c>
      <c r="AS66" s="326" t="str">
        <f>IF(AS65="","",VLOOKUP(AS65,'シフト記号表（従来型・ユニット型共通）'!$C$6:$L$47,10,FALSE))</f>
        <v/>
      </c>
      <c r="AT66" s="326" t="str">
        <f>IF(AT65="","",VLOOKUP(AT65,'シフト記号表（従来型・ユニット型共通）'!$C$6:$L$47,10,FALSE))</f>
        <v/>
      </c>
      <c r="AU66" s="326" t="str">
        <f>IF(AU65="","",VLOOKUP(AU65,'シフト記号表（従来型・ユニット型共通）'!$C$6:$L$47,10,FALSE))</f>
        <v/>
      </c>
      <c r="AV66" s="326" t="str">
        <f>IF(AV65="","",VLOOKUP(AV65,'シフト記号表（従来型・ユニット型共通）'!$C$6:$L$47,10,FALSE))</f>
        <v/>
      </c>
      <c r="AW66" s="326" t="str">
        <f>IF(AW65="","",VLOOKUP(AW65,'シフト記号表（従来型・ユニット型共通）'!$C$6:$L$47,10,FALSE))</f>
        <v/>
      </c>
      <c r="AX66" s="327" t="str">
        <f>IF(AX65="","",VLOOKUP(AX65,'シフト記号表（従来型・ユニット型共通）'!$C$6:$L$47,10,FALSE))</f>
        <v/>
      </c>
      <c r="AY66" s="325" t="str">
        <f>IF(AY65="","",VLOOKUP(AY65,'シフト記号表（従来型・ユニット型共通）'!$C$6:$L$47,10,FALSE))</f>
        <v/>
      </c>
      <c r="AZ66" s="326" t="str">
        <f>IF(AZ65="","",VLOOKUP(AZ65,'シフト記号表（従来型・ユニット型共通）'!$C$6:$L$47,10,FALSE))</f>
        <v/>
      </c>
      <c r="BA66" s="326" t="str">
        <f>IF(BA65="","",VLOOKUP(BA65,'シフト記号表（従来型・ユニット型共通）'!$C$6:$L$47,10,FALSE))</f>
        <v/>
      </c>
      <c r="BB66" s="1156">
        <f>IF($BE$3="４週",SUM(W66:AX66),IF($BE$3="暦月",SUM(W66:BA66),""))</f>
        <v>0</v>
      </c>
      <c r="BC66" s="1157"/>
      <c r="BD66" s="1158">
        <f>IF($BE$3="４週",BB66/4,IF($BE$3="暦月",(BB66/($BE$8/7)),""))</f>
        <v>0</v>
      </c>
      <c r="BE66" s="1157"/>
      <c r="BF66" s="1153"/>
      <c r="BG66" s="1154"/>
      <c r="BH66" s="1154"/>
      <c r="BI66" s="1154"/>
      <c r="BJ66" s="1155"/>
    </row>
    <row r="67" spans="2:62" ht="20.25" customHeight="1" x14ac:dyDescent="0.15">
      <c r="B67" s="1118">
        <f>B65+1</f>
        <v>26</v>
      </c>
      <c r="C67" s="1120"/>
      <c r="D67" s="1121"/>
      <c r="E67" s="320"/>
      <c r="F67" s="321"/>
      <c r="G67" s="320"/>
      <c r="H67" s="321"/>
      <c r="I67" s="1124"/>
      <c r="J67" s="1125"/>
      <c r="K67" s="1128"/>
      <c r="L67" s="1129"/>
      <c r="M67" s="1129"/>
      <c r="N67" s="1121"/>
      <c r="O67" s="1132"/>
      <c r="P67" s="1133"/>
      <c r="Q67" s="1133"/>
      <c r="R67" s="1133"/>
      <c r="S67" s="1134"/>
      <c r="T67" s="340" t="s">
        <v>696</v>
      </c>
      <c r="V67" s="341"/>
      <c r="W67" s="333"/>
      <c r="X67" s="334"/>
      <c r="Y67" s="334"/>
      <c r="Z67" s="334"/>
      <c r="AA67" s="334"/>
      <c r="AB67" s="334"/>
      <c r="AC67" s="335"/>
      <c r="AD67" s="333"/>
      <c r="AE67" s="334"/>
      <c r="AF67" s="334"/>
      <c r="AG67" s="334"/>
      <c r="AH67" s="334"/>
      <c r="AI67" s="334"/>
      <c r="AJ67" s="335"/>
      <c r="AK67" s="333"/>
      <c r="AL67" s="334"/>
      <c r="AM67" s="334"/>
      <c r="AN67" s="334"/>
      <c r="AO67" s="334"/>
      <c r="AP67" s="334"/>
      <c r="AQ67" s="335"/>
      <c r="AR67" s="333"/>
      <c r="AS67" s="334"/>
      <c r="AT67" s="334"/>
      <c r="AU67" s="334"/>
      <c r="AV67" s="334"/>
      <c r="AW67" s="334"/>
      <c r="AX67" s="335"/>
      <c r="AY67" s="333"/>
      <c r="AZ67" s="334"/>
      <c r="BA67" s="336"/>
      <c r="BB67" s="1138"/>
      <c r="BC67" s="1139"/>
      <c r="BD67" s="1105"/>
      <c r="BE67" s="1106"/>
      <c r="BF67" s="1107"/>
      <c r="BG67" s="1108"/>
      <c r="BH67" s="1108"/>
      <c r="BI67" s="1108"/>
      <c r="BJ67" s="1109"/>
    </row>
    <row r="68" spans="2:62" ht="20.25" customHeight="1" x14ac:dyDescent="0.15">
      <c r="B68" s="1140"/>
      <c r="C68" s="1159"/>
      <c r="D68" s="1160"/>
      <c r="E68" s="320"/>
      <c r="F68" s="321">
        <f>C67</f>
        <v>0</v>
      </c>
      <c r="G68" s="320"/>
      <c r="H68" s="321">
        <f>I67</f>
        <v>0</v>
      </c>
      <c r="I68" s="1161"/>
      <c r="J68" s="1162"/>
      <c r="K68" s="1163"/>
      <c r="L68" s="1164"/>
      <c r="M68" s="1164"/>
      <c r="N68" s="1160"/>
      <c r="O68" s="1132"/>
      <c r="P68" s="1133"/>
      <c r="Q68" s="1133"/>
      <c r="R68" s="1133"/>
      <c r="S68" s="1134"/>
      <c r="T68" s="337" t="s">
        <v>1050</v>
      </c>
      <c r="U68" s="338"/>
      <c r="V68" s="339"/>
      <c r="W68" s="325" t="str">
        <f>IF(W67="","",VLOOKUP(W67,'シフト記号表（従来型・ユニット型共通）'!$C$6:$L$47,10,FALSE))</f>
        <v/>
      </c>
      <c r="X68" s="326" t="str">
        <f>IF(X67="","",VLOOKUP(X67,'シフト記号表（従来型・ユニット型共通）'!$C$6:$L$47,10,FALSE))</f>
        <v/>
      </c>
      <c r="Y68" s="326" t="str">
        <f>IF(Y67="","",VLOOKUP(Y67,'シフト記号表（従来型・ユニット型共通）'!$C$6:$L$47,10,FALSE))</f>
        <v/>
      </c>
      <c r="Z68" s="326" t="str">
        <f>IF(Z67="","",VLOOKUP(Z67,'シフト記号表（従来型・ユニット型共通）'!$C$6:$L$47,10,FALSE))</f>
        <v/>
      </c>
      <c r="AA68" s="326" t="str">
        <f>IF(AA67="","",VLOOKUP(AA67,'シフト記号表（従来型・ユニット型共通）'!$C$6:$L$47,10,FALSE))</f>
        <v/>
      </c>
      <c r="AB68" s="326" t="str">
        <f>IF(AB67="","",VLOOKUP(AB67,'シフト記号表（従来型・ユニット型共通）'!$C$6:$L$47,10,FALSE))</f>
        <v/>
      </c>
      <c r="AC68" s="327" t="str">
        <f>IF(AC67="","",VLOOKUP(AC67,'シフト記号表（従来型・ユニット型共通）'!$C$6:$L$47,10,FALSE))</f>
        <v/>
      </c>
      <c r="AD68" s="325" t="str">
        <f>IF(AD67="","",VLOOKUP(AD67,'シフト記号表（従来型・ユニット型共通）'!$C$6:$L$47,10,FALSE))</f>
        <v/>
      </c>
      <c r="AE68" s="326" t="str">
        <f>IF(AE67="","",VLOOKUP(AE67,'シフト記号表（従来型・ユニット型共通）'!$C$6:$L$47,10,FALSE))</f>
        <v/>
      </c>
      <c r="AF68" s="326" t="str">
        <f>IF(AF67="","",VLOOKUP(AF67,'シフト記号表（従来型・ユニット型共通）'!$C$6:$L$47,10,FALSE))</f>
        <v/>
      </c>
      <c r="AG68" s="326" t="str">
        <f>IF(AG67="","",VLOOKUP(AG67,'シフト記号表（従来型・ユニット型共通）'!$C$6:$L$47,10,FALSE))</f>
        <v/>
      </c>
      <c r="AH68" s="326" t="str">
        <f>IF(AH67="","",VLOOKUP(AH67,'シフト記号表（従来型・ユニット型共通）'!$C$6:$L$47,10,FALSE))</f>
        <v/>
      </c>
      <c r="AI68" s="326" t="str">
        <f>IF(AI67="","",VLOOKUP(AI67,'シフト記号表（従来型・ユニット型共通）'!$C$6:$L$47,10,FALSE))</f>
        <v/>
      </c>
      <c r="AJ68" s="327" t="str">
        <f>IF(AJ67="","",VLOOKUP(AJ67,'シフト記号表（従来型・ユニット型共通）'!$C$6:$L$47,10,FALSE))</f>
        <v/>
      </c>
      <c r="AK68" s="325" t="str">
        <f>IF(AK67="","",VLOOKUP(AK67,'シフト記号表（従来型・ユニット型共通）'!$C$6:$L$47,10,FALSE))</f>
        <v/>
      </c>
      <c r="AL68" s="326" t="str">
        <f>IF(AL67="","",VLOOKUP(AL67,'シフト記号表（従来型・ユニット型共通）'!$C$6:$L$47,10,FALSE))</f>
        <v/>
      </c>
      <c r="AM68" s="326" t="str">
        <f>IF(AM67="","",VLOOKUP(AM67,'シフト記号表（従来型・ユニット型共通）'!$C$6:$L$47,10,FALSE))</f>
        <v/>
      </c>
      <c r="AN68" s="326" t="str">
        <f>IF(AN67="","",VLOOKUP(AN67,'シフト記号表（従来型・ユニット型共通）'!$C$6:$L$47,10,FALSE))</f>
        <v/>
      </c>
      <c r="AO68" s="326" t="str">
        <f>IF(AO67="","",VLOOKUP(AO67,'シフト記号表（従来型・ユニット型共通）'!$C$6:$L$47,10,FALSE))</f>
        <v/>
      </c>
      <c r="AP68" s="326" t="str">
        <f>IF(AP67="","",VLOOKUP(AP67,'シフト記号表（従来型・ユニット型共通）'!$C$6:$L$47,10,FALSE))</f>
        <v/>
      </c>
      <c r="AQ68" s="327" t="str">
        <f>IF(AQ67="","",VLOOKUP(AQ67,'シフト記号表（従来型・ユニット型共通）'!$C$6:$L$47,10,FALSE))</f>
        <v/>
      </c>
      <c r="AR68" s="325" t="str">
        <f>IF(AR67="","",VLOOKUP(AR67,'シフト記号表（従来型・ユニット型共通）'!$C$6:$L$47,10,FALSE))</f>
        <v/>
      </c>
      <c r="AS68" s="326" t="str">
        <f>IF(AS67="","",VLOOKUP(AS67,'シフト記号表（従来型・ユニット型共通）'!$C$6:$L$47,10,FALSE))</f>
        <v/>
      </c>
      <c r="AT68" s="326" t="str">
        <f>IF(AT67="","",VLOOKUP(AT67,'シフト記号表（従来型・ユニット型共通）'!$C$6:$L$47,10,FALSE))</f>
        <v/>
      </c>
      <c r="AU68" s="326" t="str">
        <f>IF(AU67="","",VLOOKUP(AU67,'シフト記号表（従来型・ユニット型共通）'!$C$6:$L$47,10,FALSE))</f>
        <v/>
      </c>
      <c r="AV68" s="326" t="str">
        <f>IF(AV67="","",VLOOKUP(AV67,'シフト記号表（従来型・ユニット型共通）'!$C$6:$L$47,10,FALSE))</f>
        <v/>
      </c>
      <c r="AW68" s="326" t="str">
        <f>IF(AW67="","",VLOOKUP(AW67,'シフト記号表（従来型・ユニット型共通）'!$C$6:$L$47,10,FALSE))</f>
        <v/>
      </c>
      <c r="AX68" s="327" t="str">
        <f>IF(AX67="","",VLOOKUP(AX67,'シフト記号表（従来型・ユニット型共通）'!$C$6:$L$47,10,FALSE))</f>
        <v/>
      </c>
      <c r="AY68" s="325" t="str">
        <f>IF(AY67="","",VLOOKUP(AY67,'シフト記号表（従来型・ユニット型共通）'!$C$6:$L$47,10,FALSE))</f>
        <v/>
      </c>
      <c r="AZ68" s="326" t="str">
        <f>IF(AZ67="","",VLOOKUP(AZ67,'シフト記号表（従来型・ユニット型共通）'!$C$6:$L$47,10,FALSE))</f>
        <v/>
      </c>
      <c r="BA68" s="326" t="str">
        <f>IF(BA67="","",VLOOKUP(BA67,'シフト記号表（従来型・ユニット型共通）'!$C$6:$L$47,10,FALSE))</f>
        <v/>
      </c>
      <c r="BB68" s="1156">
        <f>IF($BE$3="４週",SUM(W68:AX68),IF($BE$3="暦月",SUM(W68:BA68),""))</f>
        <v>0</v>
      </c>
      <c r="BC68" s="1157"/>
      <c r="BD68" s="1158">
        <f>IF($BE$3="４週",BB68/4,IF($BE$3="暦月",(BB68/($BE$8/7)),""))</f>
        <v>0</v>
      </c>
      <c r="BE68" s="1157"/>
      <c r="BF68" s="1153"/>
      <c r="BG68" s="1154"/>
      <c r="BH68" s="1154"/>
      <c r="BI68" s="1154"/>
      <c r="BJ68" s="1155"/>
    </row>
    <row r="69" spans="2:62" ht="20.25" customHeight="1" x14ac:dyDescent="0.15">
      <c r="B69" s="1118">
        <f>B67+1</f>
        <v>27</v>
      </c>
      <c r="C69" s="1120"/>
      <c r="D69" s="1121"/>
      <c r="E69" s="320"/>
      <c r="F69" s="321"/>
      <c r="G69" s="320"/>
      <c r="H69" s="321"/>
      <c r="I69" s="1124"/>
      <c r="J69" s="1125"/>
      <c r="K69" s="1128"/>
      <c r="L69" s="1129"/>
      <c r="M69" s="1129"/>
      <c r="N69" s="1121"/>
      <c r="O69" s="1132"/>
      <c r="P69" s="1133"/>
      <c r="Q69" s="1133"/>
      <c r="R69" s="1133"/>
      <c r="S69" s="1134"/>
      <c r="T69" s="340" t="s">
        <v>696</v>
      </c>
      <c r="V69" s="341"/>
      <c r="W69" s="333"/>
      <c r="X69" s="334"/>
      <c r="Y69" s="334"/>
      <c r="Z69" s="334"/>
      <c r="AA69" s="334"/>
      <c r="AB69" s="334"/>
      <c r="AC69" s="335"/>
      <c r="AD69" s="333"/>
      <c r="AE69" s="334"/>
      <c r="AF69" s="334"/>
      <c r="AG69" s="334"/>
      <c r="AH69" s="334"/>
      <c r="AI69" s="334"/>
      <c r="AJ69" s="335"/>
      <c r="AK69" s="333"/>
      <c r="AL69" s="334"/>
      <c r="AM69" s="334"/>
      <c r="AN69" s="334"/>
      <c r="AO69" s="334"/>
      <c r="AP69" s="334"/>
      <c r="AQ69" s="335"/>
      <c r="AR69" s="333"/>
      <c r="AS69" s="334"/>
      <c r="AT69" s="334"/>
      <c r="AU69" s="334"/>
      <c r="AV69" s="334"/>
      <c r="AW69" s="334"/>
      <c r="AX69" s="335"/>
      <c r="AY69" s="333"/>
      <c r="AZ69" s="334"/>
      <c r="BA69" s="336"/>
      <c r="BB69" s="1138"/>
      <c r="BC69" s="1139"/>
      <c r="BD69" s="1105"/>
      <c r="BE69" s="1106"/>
      <c r="BF69" s="1107"/>
      <c r="BG69" s="1108"/>
      <c r="BH69" s="1108"/>
      <c r="BI69" s="1108"/>
      <c r="BJ69" s="1109"/>
    </row>
    <row r="70" spans="2:62" ht="20.25" customHeight="1" x14ac:dyDescent="0.15">
      <c r="B70" s="1140"/>
      <c r="C70" s="1159"/>
      <c r="D70" s="1160"/>
      <c r="E70" s="320"/>
      <c r="F70" s="321">
        <f>C69</f>
        <v>0</v>
      </c>
      <c r="G70" s="320"/>
      <c r="H70" s="321">
        <f>I69</f>
        <v>0</v>
      </c>
      <c r="I70" s="1161"/>
      <c r="J70" s="1162"/>
      <c r="K70" s="1163"/>
      <c r="L70" s="1164"/>
      <c r="M70" s="1164"/>
      <c r="N70" s="1160"/>
      <c r="O70" s="1132"/>
      <c r="P70" s="1133"/>
      <c r="Q70" s="1133"/>
      <c r="R70" s="1133"/>
      <c r="S70" s="1134"/>
      <c r="T70" s="337" t="s">
        <v>1050</v>
      </c>
      <c r="U70" s="338"/>
      <c r="V70" s="339"/>
      <c r="W70" s="325" t="str">
        <f>IF(W69="","",VLOOKUP(W69,'シフト記号表（従来型・ユニット型共通）'!$C$6:$L$47,10,FALSE))</f>
        <v/>
      </c>
      <c r="X70" s="326" t="str">
        <f>IF(X69="","",VLOOKUP(X69,'シフト記号表（従来型・ユニット型共通）'!$C$6:$L$47,10,FALSE))</f>
        <v/>
      </c>
      <c r="Y70" s="326" t="str">
        <f>IF(Y69="","",VLOOKUP(Y69,'シフト記号表（従来型・ユニット型共通）'!$C$6:$L$47,10,FALSE))</f>
        <v/>
      </c>
      <c r="Z70" s="326" t="str">
        <f>IF(Z69="","",VLOOKUP(Z69,'シフト記号表（従来型・ユニット型共通）'!$C$6:$L$47,10,FALSE))</f>
        <v/>
      </c>
      <c r="AA70" s="326" t="str">
        <f>IF(AA69="","",VLOOKUP(AA69,'シフト記号表（従来型・ユニット型共通）'!$C$6:$L$47,10,FALSE))</f>
        <v/>
      </c>
      <c r="AB70" s="326" t="str">
        <f>IF(AB69="","",VLOOKUP(AB69,'シフト記号表（従来型・ユニット型共通）'!$C$6:$L$47,10,FALSE))</f>
        <v/>
      </c>
      <c r="AC70" s="327" t="str">
        <f>IF(AC69="","",VLOOKUP(AC69,'シフト記号表（従来型・ユニット型共通）'!$C$6:$L$47,10,FALSE))</f>
        <v/>
      </c>
      <c r="AD70" s="325" t="str">
        <f>IF(AD69="","",VLOOKUP(AD69,'シフト記号表（従来型・ユニット型共通）'!$C$6:$L$47,10,FALSE))</f>
        <v/>
      </c>
      <c r="AE70" s="326" t="str">
        <f>IF(AE69="","",VLOOKUP(AE69,'シフト記号表（従来型・ユニット型共通）'!$C$6:$L$47,10,FALSE))</f>
        <v/>
      </c>
      <c r="AF70" s="326" t="str">
        <f>IF(AF69="","",VLOOKUP(AF69,'シフト記号表（従来型・ユニット型共通）'!$C$6:$L$47,10,FALSE))</f>
        <v/>
      </c>
      <c r="AG70" s="326" t="str">
        <f>IF(AG69="","",VLOOKUP(AG69,'シフト記号表（従来型・ユニット型共通）'!$C$6:$L$47,10,FALSE))</f>
        <v/>
      </c>
      <c r="AH70" s="326" t="str">
        <f>IF(AH69="","",VLOOKUP(AH69,'シフト記号表（従来型・ユニット型共通）'!$C$6:$L$47,10,FALSE))</f>
        <v/>
      </c>
      <c r="AI70" s="326" t="str">
        <f>IF(AI69="","",VLOOKUP(AI69,'シフト記号表（従来型・ユニット型共通）'!$C$6:$L$47,10,FALSE))</f>
        <v/>
      </c>
      <c r="AJ70" s="327" t="str">
        <f>IF(AJ69="","",VLOOKUP(AJ69,'シフト記号表（従来型・ユニット型共通）'!$C$6:$L$47,10,FALSE))</f>
        <v/>
      </c>
      <c r="AK70" s="325" t="str">
        <f>IF(AK69="","",VLOOKUP(AK69,'シフト記号表（従来型・ユニット型共通）'!$C$6:$L$47,10,FALSE))</f>
        <v/>
      </c>
      <c r="AL70" s="326" t="str">
        <f>IF(AL69="","",VLOOKUP(AL69,'シフト記号表（従来型・ユニット型共通）'!$C$6:$L$47,10,FALSE))</f>
        <v/>
      </c>
      <c r="AM70" s="326" t="str">
        <f>IF(AM69="","",VLOOKUP(AM69,'シフト記号表（従来型・ユニット型共通）'!$C$6:$L$47,10,FALSE))</f>
        <v/>
      </c>
      <c r="AN70" s="326" t="str">
        <f>IF(AN69="","",VLOOKUP(AN69,'シフト記号表（従来型・ユニット型共通）'!$C$6:$L$47,10,FALSE))</f>
        <v/>
      </c>
      <c r="AO70" s="326" t="str">
        <f>IF(AO69="","",VLOOKUP(AO69,'シフト記号表（従来型・ユニット型共通）'!$C$6:$L$47,10,FALSE))</f>
        <v/>
      </c>
      <c r="AP70" s="326" t="str">
        <f>IF(AP69="","",VLOOKUP(AP69,'シフト記号表（従来型・ユニット型共通）'!$C$6:$L$47,10,FALSE))</f>
        <v/>
      </c>
      <c r="AQ70" s="327" t="str">
        <f>IF(AQ69="","",VLOOKUP(AQ69,'シフト記号表（従来型・ユニット型共通）'!$C$6:$L$47,10,FALSE))</f>
        <v/>
      </c>
      <c r="AR70" s="325" t="str">
        <f>IF(AR69="","",VLOOKUP(AR69,'シフト記号表（従来型・ユニット型共通）'!$C$6:$L$47,10,FALSE))</f>
        <v/>
      </c>
      <c r="AS70" s="326" t="str">
        <f>IF(AS69="","",VLOOKUP(AS69,'シフト記号表（従来型・ユニット型共通）'!$C$6:$L$47,10,FALSE))</f>
        <v/>
      </c>
      <c r="AT70" s="326" t="str">
        <f>IF(AT69="","",VLOOKUP(AT69,'シフト記号表（従来型・ユニット型共通）'!$C$6:$L$47,10,FALSE))</f>
        <v/>
      </c>
      <c r="AU70" s="326" t="str">
        <f>IF(AU69="","",VLOOKUP(AU69,'シフト記号表（従来型・ユニット型共通）'!$C$6:$L$47,10,FALSE))</f>
        <v/>
      </c>
      <c r="AV70" s="326" t="str">
        <f>IF(AV69="","",VLOOKUP(AV69,'シフト記号表（従来型・ユニット型共通）'!$C$6:$L$47,10,FALSE))</f>
        <v/>
      </c>
      <c r="AW70" s="326" t="str">
        <f>IF(AW69="","",VLOOKUP(AW69,'シフト記号表（従来型・ユニット型共通）'!$C$6:$L$47,10,FALSE))</f>
        <v/>
      </c>
      <c r="AX70" s="327" t="str">
        <f>IF(AX69="","",VLOOKUP(AX69,'シフト記号表（従来型・ユニット型共通）'!$C$6:$L$47,10,FALSE))</f>
        <v/>
      </c>
      <c r="AY70" s="325" t="str">
        <f>IF(AY69="","",VLOOKUP(AY69,'シフト記号表（従来型・ユニット型共通）'!$C$6:$L$47,10,FALSE))</f>
        <v/>
      </c>
      <c r="AZ70" s="326" t="str">
        <f>IF(AZ69="","",VLOOKUP(AZ69,'シフト記号表（従来型・ユニット型共通）'!$C$6:$L$47,10,FALSE))</f>
        <v/>
      </c>
      <c r="BA70" s="326" t="str">
        <f>IF(BA69="","",VLOOKUP(BA69,'シフト記号表（従来型・ユニット型共通）'!$C$6:$L$47,10,FALSE))</f>
        <v/>
      </c>
      <c r="BB70" s="1156">
        <f>IF($BE$3="４週",SUM(W70:AX70),IF($BE$3="暦月",SUM(W70:BA70),""))</f>
        <v>0</v>
      </c>
      <c r="BC70" s="1157"/>
      <c r="BD70" s="1158">
        <f>IF($BE$3="４週",BB70/4,IF($BE$3="暦月",(BB70/($BE$8/7)),""))</f>
        <v>0</v>
      </c>
      <c r="BE70" s="1157"/>
      <c r="BF70" s="1153"/>
      <c r="BG70" s="1154"/>
      <c r="BH70" s="1154"/>
      <c r="BI70" s="1154"/>
      <c r="BJ70" s="1155"/>
    </row>
    <row r="71" spans="2:62" ht="20.25" customHeight="1" x14ac:dyDescent="0.15">
      <c r="B71" s="1118">
        <f>B69+1</f>
        <v>28</v>
      </c>
      <c r="C71" s="1120"/>
      <c r="D71" s="1121"/>
      <c r="E71" s="320"/>
      <c r="F71" s="321"/>
      <c r="G71" s="320"/>
      <c r="H71" s="321"/>
      <c r="I71" s="1124"/>
      <c r="J71" s="1125"/>
      <c r="K71" s="1128"/>
      <c r="L71" s="1129"/>
      <c r="M71" s="1129"/>
      <c r="N71" s="1121"/>
      <c r="O71" s="1132"/>
      <c r="P71" s="1133"/>
      <c r="Q71" s="1133"/>
      <c r="R71" s="1133"/>
      <c r="S71" s="1134"/>
      <c r="T71" s="340" t="s">
        <v>696</v>
      </c>
      <c r="V71" s="341"/>
      <c r="W71" s="333"/>
      <c r="X71" s="334"/>
      <c r="Y71" s="334"/>
      <c r="Z71" s="334"/>
      <c r="AA71" s="334"/>
      <c r="AB71" s="334"/>
      <c r="AC71" s="335"/>
      <c r="AD71" s="333"/>
      <c r="AE71" s="334"/>
      <c r="AF71" s="334"/>
      <c r="AG71" s="334"/>
      <c r="AH71" s="334"/>
      <c r="AI71" s="334"/>
      <c r="AJ71" s="335"/>
      <c r="AK71" s="333"/>
      <c r="AL71" s="334"/>
      <c r="AM71" s="334"/>
      <c r="AN71" s="334"/>
      <c r="AO71" s="334"/>
      <c r="AP71" s="334"/>
      <c r="AQ71" s="335"/>
      <c r="AR71" s="333"/>
      <c r="AS71" s="334"/>
      <c r="AT71" s="334"/>
      <c r="AU71" s="334"/>
      <c r="AV71" s="334"/>
      <c r="AW71" s="334"/>
      <c r="AX71" s="335"/>
      <c r="AY71" s="333"/>
      <c r="AZ71" s="334"/>
      <c r="BA71" s="336"/>
      <c r="BB71" s="1138"/>
      <c r="BC71" s="1139"/>
      <c r="BD71" s="1105"/>
      <c r="BE71" s="1106"/>
      <c r="BF71" s="1107"/>
      <c r="BG71" s="1108"/>
      <c r="BH71" s="1108"/>
      <c r="BI71" s="1108"/>
      <c r="BJ71" s="1109"/>
    </row>
    <row r="72" spans="2:62" ht="20.25" customHeight="1" x14ac:dyDescent="0.15">
      <c r="B72" s="1140"/>
      <c r="C72" s="1159"/>
      <c r="D72" s="1160"/>
      <c r="E72" s="320"/>
      <c r="F72" s="321">
        <f>C71</f>
        <v>0</v>
      </c>
      <c r="G72" s="320"/>
      <c r="H72" s="321">
        <f>I71</f>
        <v>0</v>
      </c>
      <c r="I72" s="1161"/>
      <c r="J72" s="1162"/>
      <c r="K72" s="1163"/>
      <c r="L72" s="1164"/>
      <c r="M72" s="1164"/>
      <c r="N72" s="1160"/>
      <c r="O72" s="1132"/>
      <c r="P72" s="1133"/>
      <c r="Q72" s="1133"/>
      <c r="R72" s="1133"/>
      <c r="S72" s="1134"/>
      <c r="T72" s="337" t="s">
        <v>1050</v>
      </c>
      <c r="U72" s="338"/>
      <c r="V72" s="339"/>
      <c r="W72" s="325" t="str">
        <f>IF(W71="","",VLOOKUP(W71,'シフト記号表（従来型・ユニット型共通）'!$C$6:$L$47,10,FALSE))</f>
        <v/>
      </c>
      <c r="X72" s="326" t="str">
        <f>IF(X71="","",VLOOKUP(X71,'シフト記号表（従来型・ユニット型共通）'!$C$6:$L$47,10,FALSE))</f>
        <v/>
      </c>
      <c r="Y72" s="326" t="str">
        <f>IF(Y71="","",VLOOKUP(Y71,'シフト記号表（従来型・ユニット型共通）'!$C$6:$L$47,10,FALSE))</f>
        <v/>
      </c>
      <c r="Z72" s="326" t="str">
        <f>IF(Z71="","",VLOOKUP(Z71,'シフト記号表（従来型・ユニット型共通）'!$C$6:$L$47,10,FALSE))</f>
        <v/>
      </c>
      <c r="AA72" s="326" t="str">
        <f>IF(AA71="","",VLOOKUP(AA71,'シフト記号表（従来型・ユニット型共通）'!$C$6:$L$47,10,FALSE))</f>
        <v/>
      </c>
      <c r="AB72" s="326" t="str">
        <f>IF(AB71="","",VLOOKUP(AB71,'シフト記号表（従来型・ユニット型共通）'!$C$6:$L$47,10,FALSE))</f>
        <v/>
      </c>
      <c r="AC72" s="327" t="str">
        <f>IF(AC71="","",VLOOKUP(AC71,'シフト記号表（従来型・ユニット型共通）'!$C$6:$L$47,10,FALSE))</f>
        <v/>
      </c>
      <c r="AD72" s="325" t="str">
        <f>IF(AD71="","",VLOOKUP(AD71,'シフト記号表（従来型・ユニット型共通）'!$C$6:$L$47,10,FALSE))</f>
        <v/>
      </c>
      <c r="AE72" s="326" t="str">
        <f>IF(AE71="","",VLOOKUP(AE71,'シフト記号表（従来型・ユニット型共通）'!$C$6:$L$47,10,FALSE))</f>
        <v/>
      </c>
      <c r="AF72" s="326" t="str">
        <f>IF(AF71="","",VLOOKUP(AF71,'シフト記号表（従来型・ユニット型共通）'!$C$6:$L$47,10,FALSE))</f>
        <v/>
      </c>
      <c r="AG72" s="326" t="str">
        <f>IF(AG71="","",VLOOKUP(AG71,'シフト記号表（従来型・ユニット型共通）'!$C$6:$L$47,10,FALSE))</f>
        <v/>
      </c>
      <c r="AH72" s="326" t="str">
        <f>IF(AH71="","",VLOOKUP(AH71,'シフト記号表（従来型・ユニット型共通）'!$C$6:$L$47,10,FALSE))</f>
        <v/>
      </c>
      <c r="AI72" s="326" t="str">
        <f>IF(AI71="","",VLOOKUP(AI71,'シフト記号表（従来型・ユニット型共通）'!$C$6:$L$47,10,FALSE))</f>
        <v/>
      </c>
      <c r="AJ72" s="327" t="str">
        <f>IF(AJ71="","",VLOOKUP(AJ71,'シフト記号表（従来型・ユニット型共通）'!$C$6:$L$47,10,FALSE))</f>
        <v/>
      </c>
      <c r="AK72" s="325" t="str">
        <f>IF(AK71="","",VLOOKUP(AK71,'シフト記号表（従来型・ユニット型共通）'!$C$6:$L$47,10,FALSE))</f>
        <v/>
      </c>
      <c r="AL72" s="326" t="str">
        <f>IF(AL71="","",VLOOKUP(AL71,'シフト記号表（従来型・ユニット型共通）'!$C$6:$L$47,10,FALSE))</f>
        <v/>
      </c>
      <c r="AM72" s="326" t="str">
        <f>IF(AM71="","",VLOOKUP(AM71,'シフト記号表（従来型・ユニット型共通）'!$C$6:$L$47,10,FALSE))</f>
        <v/>
      </c>
      <c r="AN72" s="326" t="str">
        <f>IF(AN71="","",VLOOKUP(AN71,'シフト記号表（従来型・ユニット型共通）'!$C$6:$L$47,10,FALSE))</f>
        <v/>
      </c>
      <c r="AO72" s="326" t="str">
        <f>IF(AO71="","",VLOOKUP(AO71,'シフト記号表（従来型・ユニット型共通）'!$C$6:$L$47,10,FALSE))</f>
        <v/>
      </c>
      <c r="AP72" s="326" t="str">
        <f>IF(AP71="","",VLOOKUP(AP71,'シフト記号表（従来型・ユニット型共通）'!$C$6:$L$47,10,FALSE))</f>
        <v/>
      </c>
      <c r="AQ72" s="327" t="str">
        <f>IF(AQ71="","",VLOOKUP(AQ71,'シフト記号表（従来型・ユニット型共通）'!$C$6:$L$47,10,FALSE))</f>
        <v/>
      </c>
      <c r="AR72" s="325" t="str">
        <f>IF(AR71="","",VLOOKUP(AR71,'シフト記号表（従来型・ユニット型共通）'!$C$6:$L$47,10,FALSE))</f>
        <v/>
      </c>
      <c r="AS72" s="326" t="str">
        <f>IF(AS71="","",VLOOKUP(AS71,'シフト記号表（従来型・ユニット型共通）'!$C$6:$L$47,10,FALSE))</f>
        <v/>
      </c>
      <c r="AT72" s="326" t="str">
        <f>IF(AT71="","",VLOOKUP(AT71,'シフト記号表（従来型・ユニット型共通）'!$C$6:$L$47,10,FALSE))</f>
        <v/>
      </c>
      <c r="AU72" s="326" t="str">
        <f>IF(AU71="","",VLOOKUP(AU71,'シフト記号表（従来型・ユニット型共通）'!$C$6:$L$47,10,FALSE))</f>
        <v/>
      </c>
      <c r="AV72" s="326" t="str">
        <f>IF(AV71="","",VLOOKUP(AV71,'シフト記号表（従来型・ユニット型共通）'!$C$6:$L$47,10,FALSE))</f>
        <v/>
      </c>
      <c r="AW72" s="326" t="str">
        <f>IF(AW71="","",VLOOKUP(AW71,'シフト記号表（従来型・ユニット型共通）'!$C$6:$L$47,10,FALSE))</f>
        <v/>
      </c>
      <c r="AX72" s="327" t="str">
        <f>IF(AX71="","",VLOOKUP(AX71,'シフト記号表（従来型・ユニット型共通）'!$C$6:$L$47,10,FALSE))</f>
        <v/>
      </c>
      <c r="AY72" s="325" t="str">
        <f>IF(AY71="","",VLOOKUP(AY71,'シフト記号表（従来型・ユニット型共通）'!$C$6:$L$47,10,FALSE))</f>
        <v/>
      </c>
      <c r="AZ72" s="326" t="str">
        <f>IF(AZ71="","",VLOOKUP(AZ71,'シフト記号表（従来型・ユニット型共通）'!$C$6:$L$47,10,FALSE))</f>
        <v/>
      </c>
      <c r="BA72" s="326" t="str">
        <f>IF(BA71="","",VLOOKUP(BA71,'シフト記号表（従来型・ユニット型共通）'!$C$6:$L$47,10,FALSE))</f>
        <v/>
      </c>
      <c r="BB72" s="1156">
        <f>IF($BE$3="４週",SUM(W72:AX72),IF($BE$3="暦月",SUM(W72:BA72),""))</f>
        <v>0</v>
      </c>
      <c r="BC72" s="1157"/>
      <c r="BD72" s="1158">
        <f>IF($BE$3="４週",BB72/4,IF($BE$3="暦月",(BB72/($BE$8/7)),""))</f>
        <v>0</v>
      </c>
      <c r="BE72" s="1157"/>
      <c r="BF72" s="1153"/>
      <c r="BG72" s="1154"/>
      <c r="BH72" s="1154"/>
      <c r="BI72" s="1154"/>
      <c r="BJ72" s="1155"/>
    </row>
    <row r="73" spans="2:62" ht="20.25" customHeight="1" x14ac:dyDescent="0.15">
      <c r="B73" s="1118">
        <f>B71+1</f>
        <v>29</v>
      </c>
      <c r="C73" s="1120"/>
      <c r="D73" s="1121"/>
      <c r="E73" s="320"/>
      <c r="F73" s="321"/>
      <c r="G73" s="320"/>
      <c r="H73" s="321"/>
      <c r="I73" s="1124"/>
      <c r="J73" s="1125"/>
      <c r="K73" s="1128"/>
      <c r="L73" s="1129"/>
      <c r="M73" s="1129"/>
      <c r="N73" s="1121"/>
      <c r="O73" s="1132"/>
      <c r="P73" s="1133"/>
      <c r="Q73" s="1133"/>
      <c r="R73" s="1133"/>
      <c r="S73" s="1134"/>
      <c r="T73" s="340" t="s">
        <v>696</v>
      </c>
      <c r="V73" s="341"/>
      <c r="W73" s="333"/>
      <c r="X73" s="334"/>
      <c r="Y73" s="334"/>
      <c r="Z73" s="334"/>
      <c r="AA73" s="334"/>
      <c r="AB73" s="334"/>
      <c r="AC73" s="335"/>
      <c r="AD73" s="333"/>
      <c r="AE73" s="334"/>
      <c r="AF73" s="334"/>
      <c r="AG73" s="334"/>
      <c r="AH73" s="334"/>
      <c r="AI73" s="334"/>
      <c r="AJ73" s="335"/>
      <c r="AK73" s="333"/>
      <c r="AL73" s="334"/>
      <c r="AM73" s="334"/>
      <c r="AN73" s="334"/>
      <c r="AO73" s="334"/>
      <c r="AP73" s="334"/>
      <c r="AQ73" s="335"/>
      <c r="AR73" s="333"/>
      <c r="AS73" s="334"/>
      <c r="AT73" s="334"/>
      <c r="AU73" s="334"/>
      <c r="AV73" s="334"/>
      <c r="AW73" s="334"/>
      <c r="AX73" s="335"/>
      <c r="AY73" s="333"/>
      <c r="AZ73" s="334"/>
      <c r="BA73" s="336"/>
      <c r="BB73" s="1138"/>
      <c r="BC73" s="1139"/>
      <c r="BD73" s="1105"/>
      <c r="BE73" s="1106"/>
      <c r="BF73" s="1107"/>
      <c r="BG73" s="1108"/>
      <c r="BH73" s="1108"/>
      <c r="BI73" s="1108"/>
      <c r="BJ73" s="1109"/>
    </row>
    <row r="74" spans="2:62" ht="20.25" customHeight="1" x14ac:dyDescent="0.15">
      <c r="B74" s="1140"/>
      <c r="C74" s="1141"/>
      <c r="D74" s="1142"/>
      <c r="E74" s="342"/>
      <c r="F74" s="343">
        <f>C73</f>
        <v>0</v>
      </c>
      <c r="G74" s="342"/>
      <c r="H74" s="343">
        <f>I73</f>
        <v>0</v>
      </c>
      <c r="I74" s="1143"/>
      <c r="J74" s="1144"/>
      <c r="K74" s="1145"/>
      <c r="L74" s="1146"/>
      <c r="M74" s="1146"/>
      <c r="N74" s="1142"/>
      <c r="O74" s="1132"/>
      <c r="P74" s="1133"/>
      <c r="Q74" s="1133"/>
      <c r="R74" s="1133"/>
      <c r="S74" s="1134"/>
      <c r="T74" s="337" t="s">
        <v>1050</v>
      </c>
      <c r="U74" s="338"/>
      <c r="V74" s="339"/>
      <c r="W74" s="325" t="str">
        <f>IF(W73="","",VLOOKUP(W73,'シフト記号表（従来型・ユニット型共通）'!$C$6:$L$47,10,FALSE))</f>
        <v/>
      </c>
      <c r="X74" s="326" t="str">
        <f>IF(X73="","",VLOOKUP(X73,'シフト記号表（従来型・ユニット型共通）'!$C$6:$L$47,10,FALSE))</f>
        <v/>
      </c>
      <c r="Y74" s="326" t="str">
        <f>IF(Y73="","",VLOOKUP(Y73,'シフト記号表（従来型・ユニット型共通）'!$C$6:$L$47,10,FALSE))</f>
        <v/>
      </c>
      <c r="Z74" s="326" t="str">
        <f>IF(Z73="","",VLOOKUP(Z73,'シフト記号表（従来型・ユニット型共通）'!$C$6:$L$47,10,FALSE))</f>
        <v/>
      </c>
      <c r="AA74" s="326" t="str">
        <f>IF(AA73="","",VLOOKUP(AA73,'シフト記号表（従来型・ユニット型共通）'!$C$6:$L$47,10,FALSE))</f>
        <v/>
      </c>
      <c r="AB74" s="326" t="str">
        <f>IF(AB73="","",VLOOKUP(AB73,'シフト記号表（従来型・ユニット型共通）'!$C$6:$L$47,10,FALSE))</f>
        <v/>
      </c>
      <c r="AC74" s="327" t="str">
        <f>IF(AC73="","",VLOOKUP(AC73,'シフト記号表（従来型・ユニット型共通）'!$C$6:$L$47,10,FALSE))</f>
        <v/>
      </c>
      <c r="AD74" s="325" t="str">
        <f>IF(AD73="","",VLOOKUP(AD73,'シフト記号表（従来型・ユニット型共通）'!$C$6:$L$47,10,FALSE))</f>
        <v/>
      </c>
      <c r="AE74" s="326" t="str">
        <f>IF(AE73="","",VLOOKUP(AE73,'シフト記号表（従来型・ユニット型共通）'!$C$6:$L$47,10,FALSE))</f>
        <v/>
      </c>
      <c r="AF74" s="326" t="str">
        <f>IF(AF73="","",VLOOKUP(AF73,'シフト記号表（従来型・ユニット型共通）'!$C$6:$L$47,10,FALSE))</f>
        <v/>
      </c>
      <c r="AG74" s="326" t="str">
        <f>IF(AG73="","",VLOOKUP(AG73,'シフト記号表（従来型・ユニット型共通）'!$C$6:$L$47,10,FALSE))</f>
        <v/>
      </c>
      <c r="AH74" s="326" t="str">
        <f>IF(AH73="","",VLOOKUP(AH73,'シフト記号表（従来型・ユニット型共通）'!$C$6:$L$47,10,FALSE))</f>
        <v/>
      </c>
      <c r="AI74" s="326" t="str">
        <f>IF(AI73="","",VLOOKUP(AI73,'シフト記号表（従来型・ユニット型共通）'!$C$6:$L$47,10,FALSE))</f>
        <v/>
      </c>
      <c r="AJ74" s="327" t="str">
        <f>IF(AJ73="","",VLOOKUP(AJ73,'シフト記号表（従来型・ユニット型共通）'!$C$6:$L$47,10,FALSE))</f>
        <v/>
      </c>
      <c r="AK74" s="325" t="str">
        <f>IF(AK73="","",VLOOKUP(AK73,'シフト記号表（従来型・ユニット型共通）'!$C$6:$L$47,10,FALSE))</f>
        <v/>
      </c>
      <c r="AL74" s="326" t="str">
        <f>IF(AL73="","",VLOOKUP(AL73,'シフト記号表（従来型・ユニット型共通）'!$C$6:$L$47,10,FALSE))</f>
        <v/>
      </c>
      <c r="AM74" s="326" t="str">
        <f>IF(AM73="","",VLOOKUP(AM73,'シフト記号表（従来型・ユニット型共通）'!$C$6:$L$47,10,FALSE))</f>
        <v/>
      </c>
      <c r="AN74" s="326" t="str">
        <f>IF(AN73="","",VLOOKUP(AN73,'シフト記号表（従来型・ユニット型共通）'!$C$6:$L$47,10,FALSE))</f>
        <v/>
      </c>
      <c r="AO74" s="326" t="str">
        <f>IF(AO73="","",VLOOKUP(AO73,'シフト記号表（従来型・ユニット型共通）'!$C$6:$L$47,10,FALSE))</f>
        <v/>
      </c>
      <c r="AP74" s="326" t="str">
        <f>IF(AP73="","",VLOOKUP(AP73,'シフト記号表（従来型・ユニット型共通）'!$C$6:$L$47,10,FALSE))</f>
        <v/>
      </c>
      <c r="AQ74" s="327" t="str">
        <f>IF(AQ73="","",VLOOKUP(AQ73,'シフト記号表（従来型・ユニット型共通）'!$C$6:$L$47,10,FALSE))</f>
        <v/>
      </c>
      <c r="AR74" s="325" t="str">
        <f>IF(AR73="","",VLOOKUP(AR73,'シフト記号表（従来型・ユニット型共通）'!$C$6:$L$47,10,FALSE))</f>
        <v/>
      </c>
      <c r="AS74" s="326" t="str">
        <f>IF(AS73="","",VLOOKUP(AS73,'シフト記号表（従来型・ユニット型共通）'!$C$6:$L$47,10,FALSE))</f>
        <v/>
      </c>
      <c r="AT74" s="326" t="str">
        <f>IF(AT73="","",VLOOKUP(AT73,'シフト記号表（従来型・ユニット型共通）'!$C$6:$L$47,10,FALSE))</f>
        <v/>
      </c>
      <c r="AU74" s="326" t="str">
        <f>IF(AU73="","",VLOOKUP(AU73,'シフト記号表（従来型・ユニット型共通）'!$C$6:$L$47,10,FALSE))</f>
        <v/>
      </c>
      <c r="AV74" s="326" t="str">
        <f>IF(AV73="","",VLOOKUP(AV73,'シフト記号表（従来型・ユニット型共通）'!$C$6:$L$47,10,FALSE))</f>
        <v/>
      </c>
      <c r="AW74" s="326" t="str">
        <f>IF(AW73="","",VLOOKUP(AW73,'シフト記号表（従来型・ユニット型共通）'!$C$6:$L$47,10,FALSE))</f>
        <v/>
      </c>
      <c r="AX74" s="327" t="str">
        <f>IF(AX73="","",VLOOKUP(AX73,'シフト記号表（従来型・ユニット型共通）'!$C$6:$L$47,10,FALSE))</f>
        <v/>
      </c>
      <c r="AY74" s="325" t="str">
        <f>IF(AY73="","",VLOOKUP(AY73,'シフト記号表（従来型・ユニット型共通）'!$C$6:$L$47,10,FALSE))</f>
        <v/>
      </c>
      <c r="AZ74" s="326" t="str">
        <f>IF(AZ73="","",VLOOKUP(AZ73,'シフト記号表（従来型・ユニット型共通）'!$C$6:$L$47,10,FALSE))</f>
        <v/>
      </c>
      <c r="BA74" s="326" t="str">
        <f>IF(BA73="","",VLOOKUP(BA73,'シフト記号表（従来型・ユニット型共通）'!$C$6:$L$47,10,FALSE))</f>
        <v/>
      </c>
      <c r="BB74" s="1113">
        <f>IF($BE$3="４週",SUM(W74:AX74),IF($BE$3="暦月",SUM(W74:BA74),""))</f>
        <v>0</v>
      </c>
      <c r="BC74" s="1114"/>
      <c r="BD74" s="1115">
        <f>IF($BE$3="４週",BB74/4,IF($BE$3="暦月",(BB74/($BE$8/7)),""))</f>
        <v>0</v>
      </c>
      <c r="BE74" s="1114"/>
      <c r="BF74" s="1110"/>
      <c r="BG74" s="1111"/>
      <c r="BH74" s="1111"/>
      <c r="BI74" s="1111"/>
      <c r="BJ74" s="1112"/>
    </row>
    <row r="75" spans="2:62" ht="20.25" customHeight="1" x14ac:dyDescent="0.15">
      <c r="B75" s="1118">
        <f>B73+1</f>
        <v>30</v>
      </c>
      <c r="C75" s="1120"/>
      <c r="D75" s="1121"/>
      <c r="E75" s="320"/>
      <c r="F75" s="321"/>
      <c r="G75" s="320"/>
      <c r="H75" s="321"/>
      <c r="I75" s="1124"/>
      <c r="J75" s="1125"/>
      <c r="K75" s="1128"/>
      <c r="L75" s="1129"/>
      <c r="M75" s="1129"/>
      <c r="N75" s="1121"/>
      <c r="O75" s="1132"/>
      <c r="P75" s="1133"/>
      <c r="Q75" s="1133"/>
      <c r="R75" s="1133"/>
      <c r="S75" s="1134"/>
      <c r="T75" s="340" t="s">
        <v>696</v>
      </c>
      <c r="V75" s="341"/>
      <c r="W75" s="333"/>
      <c r="X75" s="334"/>
      <c r="Y75" s="334"/>
      <c r="Z75" s="334"/>
      <c r="AA75" s="334"/>
      <c r="AB75" s="334"/>
      <c r="AC75" s="335"/>
      <c r="AD75" s="333"/>
      <c r="AE75" s="334"/>
      <c r="AF75" s="334"/>
      <c r="AG75" s="334"/>
      <c r="AH75" s="334"/>
      <c r="AI75" s="334"/>
      <c r="AJ75" s="335"/>
      <c r="AK75" s="333"/>
      <c r="AL75" s="334"/>
      <c r="AM75" s="334"/>
      <c r="AN75" s="334"/>
      <c r="AO75" s="334"/>
      <c r="AP75" s="334"/>
      <c r="AQ75" s="335"/>
      <c r="AR75" s="333"/>
      <c r="AS75" s="334"/>
      <c r="AT75" s="334"/>
      <c r="AU75" s="334"/>
      <c r="AV75" s="334"/>
      <c r="AW75" s="334"/>
      <c r="AX75" s="335"/>
      <c r="AY75" s="333"/>
      <c r="AZ75" s="334"/>
      <c r="BA75" s="336"/>
      <c r="BB75" s="1138"/>
      <c r="BC75" s="1139"/>
      <c r="BD75" s="1105"/>
      <c r="BE75" s="1106"/>
      <c r="BF75" s="1107"/>
      <c r="BG75" s="1108"/>
      <c r="BH75" s="1108"/>
      <c r="BI75" s="1108"/>
      <c r="BJ75" s="1109"/>
    </row>
    <row r="76" spans="2:62" ht="20.25" customHeight="1" x14ac:dyDescent="0.15">
      <c r="B76" s="1140"/>
      <c r="C76" s="1141"/>
      <c r="D76" s="1142"/>
      <c r="E76" s="342"/>
      <c r="F76" s="343">
        <f>C75</f>
        <v>0</v>
      </c>
      <c r="G76" s="342"/>
      <c r="H76" s="343">
        <f>I75</f>
        <v>0</v>
      </c>
      <c r="I76" s="1143"/>
      <c r="J76" s="1144"/>
      <c r="K76" s="1145"/>
      <c r="L76" s="1146"/>
      <c r="M76" s="1146"/>
      <c r="N76" s="1142"/>
      <c r="O76" s="1132"/>
      <c r="P76" s="1133"/>
      <c r="Q76" s="1133"/>
      <c r="R76" s="1133"/>
      <c r="S76" s="1134"/>
      <c r="T76" s="337" t="s">
        <v>1050</v>
      </c>
      <c r="U76" s="338"/>
      <c r="V76" s="339"/>
      <c r="W76" s="325" t="str">
        <f>IF(W75="","",VLOOKUP(W75,'シフト記号表（従来型・ユニット型共通）'!$C$6:$L$47,10,FALSE))</f>
        <v/>
      </c>
      <c r="X76" s="326" t="str">
        <f>IF(X75="","",VLOOKUP(X75,'シフト記号表（従来型・ユニット型共通）'!$C$6:$L$47,10,FALSE))</f>
        <v/>
      </c>
      <c r="Y76" s="326" t="str">
        <f>IF(Y75="","",VLOOKUP(Y75,'シフト記号表（従来型・ユニット型共通）'!$C$6:$L$47,10,FALSE))</f>
        <v/>
      </c>
      <c r="Z76" s="326" t="str">
        <f>IF(Z75="","",VLOOKUP(Z75,'シフト記号表（従来型・ユニット型共通）'!$C$6:$L$47,10,FALSE))</f>
        <v/>
      </c>
      <c r="AA76" s="326" t="str">
        <f>IF(AA75="","",VLOOKUP(AA75,'シフト記号表（従来型・ユニット型共通）'!$C$6:$L$47,10,FALSE))</f>
        <v/>
      </c>
      <c r="AB76" s="326" t="str">
        <f>IF(AB75="","",VLOOKUP(AB75,'シフト記号表（従来型・ユニット型共通）'!$C$6:$L$47,10,FALSE))</f>
        <v/>
      </c>
      <c r="AC76" s="327" t="str">
        <f>IF(AC75="","",VLOOKUP(AC75,'シフト記号表（従来型・ユニット型共通）'!$C$6:$L$47,10,FALSE))</f>
        <v/>
      </c>
      <c r="AD76" s="325" t="str">
        <f>IF(AD75="","",VLOOKUP(AD75,'シフト記号表（従来型・ユニット型共通）'!$C$6:$L$47,10,FALSE))</f>
        <v/>
      </c>
      <c r="AE76" s="326" t="str">
        <f>IF(AE75="","",VLOOKUP(AE75,'シフト記号表（従来型・ユニット型共通）'!$C$6:$L$47,10,FALSE))</f>
        <v/>
      </c>
      <c r="AF76" s="326" t="str">
        <f>IF(AF75="","",VLOOKUP(AF75,'シフト記号表（従来型・ユニット型共通）'!$C$6:$L$47,10,FALSE))</f>
        <v/>
      </c>
      <c r="AG76" s="326" t="str">
        <f>IF(AG75="","",VLOOKUP(AG75,'シフト記号表（従来型・ユニット型共通）'!$C$6:$L$47,10,FALSE))</f>
        <v/>
      </c>
      <c r="AH76" s="326" t="str">
        <f>IF(AH75="","",VLOOKUP(AH75,'シフト記号表（従来型・ユニット型共通）'!$C$6:$L$47,10,FALSE))</f>
        <v/>
      </c>
      <c r="AI76" s="326" t="str">
        <f>IF(AI75="","",VLOOKUP(AI75,'シフト記号表（従来型・ユニット型共通）'!$C$6:$L$47,10,FALSE))</f>
        <v/>
      </c>
      <c r="AJ76" s="327" t="str">
        <f>IF(AJ75="","",VLOOKUP(AJ75,'シフト記号表（従来型・ユニット型共通）'!$C$6:$L$47,10,FALSE))</f>
        <v/>
      </c>
      <c r="AK76" s="325" t="str">
        <f>IF(AK75="","",VLOOKUP(AK75,'シフト記号表（従来型・ユニット型共通）'!$C$6:$L$47,10,FALSE))</f>
        <v/>
      </c>
      <c r="AL76" s="326" t="str">
        <f>IF(AL75="","",VLOOKUP(AL75,'シフト記号表（従来型・ユニット型共通）'!$C$6:$L$47,10,FALSE))</f>
        <v/>
      </c>
      <c r="AM76" s="326" t="str">
        <f>IF(AM75="","",VLOOKUP(AM75,'シフト記号表（従来型・ユニット型共通）'!$C$6:$L$47,10,FALSE))</f>
        <v/>
      </c>
      <c r="AN76" s="326" t="str">
        <f>IF(AN75="","",VLOOKUP(AN75,'シフト記号表（従来型・ユニット型共通）'!$C$6:$L$47,10,FALSE))</f>
        <v/>
      </c>
      <c r="AO76" s="326" t="str">
        <f>IF(AO75="","",VLOOKUP(AO75,'シフト記号表（従来型・ユニット型共通）'!$C$6:$L$47,10,FALSE))</f>
        <v/>
      </c>
      <c r="AP76" s="326" t="str">
        <f>IF(AP75="","",VLOOKUP(AP75,'シフト記号表（従来型・ユニット型共通）'!$C$6:$L$47,10,FALSE))</f>
        <v/>
      </c>
      <c r="AQ76" s="327" t="str">
        <f>IF(AQ75="","",VLOOKUP(AQ75,'シフト記号表（従来型・ユニット型共通）'!$C$6:$L$47,10,FALSE))</f>
        <v/>
      </c>
      <c r="AR76" s="325" t="str">
        <f>IF(AR75="","",VLOOKUP(AR75,'シフト記号表（従来型・ユニット型共通）'!$C$6:$L$47,10,FALSE))</f>
        <v/>
      </c>
      <c r="AS76" s="326" t="str">
        <f>IF(AS75="","",VLOOKUP(AS75,'シフト記号表（従来型・ユニット型共通）'!$C$6:$L$47,10,FALSE))</f>
        <v/>
      </c>
      <c r="AT76" s="326" t="str">
        <f>IF(AT75="","",VLOOKUP(AT75,'シフト記号表（従来型・ユニット型共通）'!$C$6:$L$47,10,FALSE))</f>
        <v/>
      </c>
      <c r="AU76" s="326" t="str">
        <f>IF(AU75="","",VLOOKUP(AU75,'シフト記号表（従来型・ユニット型共通）'!$C$6:$L$47,10,FALSE))</f>
        <v/>
      </c>
      <c r="AV76" s="326" t="str">
        <f>IF(AV75="","",VLOOKUP(AV75,'シフト記号表（従来型・ユニット型共通）'!$C$6:$L$47,10,FALSE))</f>
        <v/>
      </c>
      <c r="AW76" s="326" t="str">
        <f>IF(AW75="","",VLOOKUP(AW75,'シフト記号表（従来型・ユニット型共通）'!$C$6:$L$47,10,FALSE))</f>
        <v/>
      </c>
      <c r="AX76" s="327" t="str">
        <f>IF(AX75="","",VLOOKUP(AX75,'シフト記号表（従来型・ユニット型共通）'!$C$6:$L$47,10,FALSE))</f>
        <v/>
      </c>
      <c r="AY76" s="325" t="str">
        <f>IF(AY75="","",VLOOKUP(AY75,'シフト記号表（従来型・ユニット型共通）'!$C$6:$L$47,10,FALSE))</f>
        <v/>
      </c>
      <c r="AZ76" s="326" t="str">
        <f>IF(AZ75="","",VLOOKUP(AZ75,'シフト記号表（従来型・ユニット型共通）'!$C$6:$L$47,10,FALSE))</f>
        <v/>
      </c>
      <c r="BA76" s="326" t="str">
        <f>IF(BA75="","",VLOOKUP(BA75,'シフト記号表（従来型・ユニット型共通）'!$C$6:$L$47,10,FALSE))</f>
        <v/>
      </c>
      <c r="BB76" s="1113">
        <f>IF($BE$3="４週",SUM(W76:AX76),IF($BE$3="暦月",SUM(W76:BA76),""))</f>
        <v>0</v>
      </c>
      <c r="BC76" s="1114"/>
      <c r="BD76" s="1115">
        <f>IF($BE$3="４週",BB76/4,IF($BE$3="暦月",(BB76/($BE$8/7)),""))</f>
        <v>0</v>
      </c>
      <c r="BE76" s="1114"/>
      <c r="BF76" s="1110"/>
      <c r="BG76" s="1111"/>
      <c r="BH76" s="1111"/>
      <c r="BI76" s="1111"/>
      <c r="BJ76" s="1112"/>
    </row>
    <row r="77" spans="2:62" ht="20.25" customHeight="1" x14ac:dyDescent="0.15">
      <c r="B77" s="1118">
        <f>B75+1</f>
        <v>31</v>
      </c>
      <c r="C77" s="1120"/>
      <c r="D77" s="1121"/>
      <c r="E77" s="320"/>
      <c r="F77" s="321"/>
      <c r="G77" s="320"/>
      <c r="H77" s="321"/>
      <c r="I77" s="1124"/>
      <c r="J77" s="1125"/>
      <c r="K77" s="1128"/>
      <c r="L77" s="1129"/>
      <c r="M77" s="1129"/>
      <c r="N77" s="1121"/>
      <c r="O77" s="1132"/>
      <c r="P77" s="1133"/>
      <c r="Q77" s="1133"/>
      <c r="R77" s="1133"/>
      <c r="S77" s="1134"/>
      <c r="T77" s="340" t="s">
        <v>696</v>
      </c>
      <c r="V77" s="341"/>
      <c r="W77" s="333"/>
      <c r="X77" s="334"/>
      <c r="Y77" s="334"/>
      <c r="Z77" s="334"/>
      <c r="AA77" s="334"/>
      <c r="AB77" s="334"/>
      <c r="AC77" s="335"/>
      <c r="AD77" s="333"/>
      <c r="AE77" s="334"/>
      <c r="AF77" s="334"/>
      <c r="AG77" s="334"/>
      <c r="AH77" s="334"/>
      <c r="AI77" s="334"/>
      <c r="AJ77" s="335"/>
      <c r="AK77" s="333"/>
      <c r="AL77" s="334"/>
      <c r="AM77" s="334"/>
      <c r="AN77" s="334"/>
      <c r="AO77" s="334"/>
      <c r="AP77" s="334"/>
      <c r="AQ77" s="335"/>
      <c r="AR77" s="333"/>
      <c r="AS77" s="334"/>
      <c r="AT77" s="334"/>
      <c r="AU77" s="334"/>
      <c r="AV77" s="334"/>
      <c r="AW77" s="334"/>
      <c r="AX77" s="335"/>
      <c r="AY77" s="333"/>
      <c r="AZ77" s="334"/>
      <c r="BA77" s="336"/>
      <c r="BB77" s="1138"/>
      <c r="BC77" s="1139"/>
      <c r="BD77" s="1105"/>
      <c r="BE77" s="1106"/>
      <c r="BF77" s="1107"/>
      <c r="BG77" s="1108"/>
      <c r="BH77" s="1108"/>
      <c r="BI77" s="1108"/>
      <c r="BJ77" s="1109"/>
    </row>
    <row r="78" spans="2:62" ht="20.25" customHeight="1" x14ac:dyDescent="0.15">
      <c r="B78" s="1140"/>
      <c r="C78" s="1141"/>
      <c r="D78" s="1142"/>
      <c r="E78" s="342"/>
      <c r="F78" s="343">
        <f>C77</f>
        <v>0</v>
      </c>
      <c r="G78" s="342"/>
      <c r="H78" s="343">
        <f>I77</f>
        <v>0</v>
      </c>
      <c r="I78" s="1143"/>
      <c r="J78" s="1144"/>
      <c r="K78" s="1145"/>
      <c r="L78" s="1146"/>
      <c r="M78" s="1146"/>
      <c r="N78" s="1142"/>
      <c r="O78" s="1132"/>
      <c r="P78" s="1133"/>
      <c r="Q78" s="1133"/>
      <c r="R78" s="1133"/>
      <c r="S78" s="1134"/>
      <c r="T78" s="337" t="s">
        <v>1050</v>
      </c>
      <c r="U78" s="338"/>
      <c r="V78" s="339"/>
      <c r="W78" s="325" t="str">
        <f>IF(W77="","",VLOOKUP(W77,'シフト記号表（従来型・ユニット型共通）'!$C$6:$L$47,10,FALSE))</f>
        <v/>
      </c>
      <c r="X78" s="326" t="str">
        <f>IF(X77="","",VLOOKUP(X77,'シフト記号表（従来型・ユニット型共通）'!$C$6:$L$47,10,FALSE))</f>
        <v/>
      </c>
      <c r="Y78" s="326" t="str">
        <f>IF(Y77="","",VLOOKUP(Y77,'シフト記号表（従来型・ユニット型共通）'!$C$6:$L$47,10,FALSE))</f>
        <v/>
      </c>
      <c r="Z78" s="326" t="str">
        <f>IF(Z77="","",VLOOKUP(Z77,'シフト記号表（従来型・ユニット型共通）'!$C$6:$L$47,10,FALSE))</f>
        <v/>
      </c>
      <c r="AA78" s="326" t="str">
        <f>IF(AA77="","",VLOOKUP(AA77,'シフト記号表（従来型・ユニット型共通）'!$C$6:$L$47,10,FALSE))</f>
        <v/>
      </c>
      <c r="AB78" s="326" t="str">
        <f>IF(AB77="","",VLOOKUP(AB77,'シフト記号表（従来型・ユニット型共通）'!$C$6:$L$47,10,FALSE))</f>
        <v/>
      </c>
      <c r="AC78" s="327" t="str">
        <f>IF(AC77="","",VLOOKUP(AC77,'シフト記号表（従来型・ユニット型共通）'!$C$6:$L$47,10,FALSE))</f>
        <v/>
      </c>
      <c r="AD78" s="325" t="str">
        <f>IF(AD77="","",VLOOKUP(AD77,'シフト記号表（従来型・ユニット型共通）'!$C$6:$L$47,10,FALSE))</f>
        <v/>
      </c>
      <c r="AE78" s="326" t="str">
        <f>IF(AE77="","",VLOOKUP(AE77,'シフト記号表（従来型・ユニット型共通）'!$C$6:$L$47,10,FALSE))</f>
        <v/>
      </c>
      <c r="AF78" s="326" t="str">
        <f>IF(AF77="","",VLOOKUP(AF77,'シフト記号表（従来型・ユニット型共通）'!$C$6:$L$47,10,FALSE))</f>
        <v/>
      </c>
      <c r="AG78" s="326" t="str">
        <f>IF(AG77="","",VLOOKUP(AG77,'シフト記号表（従来型・ユニット型共通）'!$C$6:$L$47,10,FALSE))</f>
        <v/>
      </c>
      <c r="AH78" s="326" t="str">
        <f>IF(AH77="","",VLOOKUP(AH77,'シフト記号表（従来型・ユニット型共通）'!$C$6:$L$47,10,FALSE))</f>
        <v/>
      </c>
      <c r="AI78" s="326" t="str">
        <f>IF(AI77="","",VLOOKUP(AI77,'シフト記号表（従来型・ユニット型共通）'!$C$6:$L$47,10,FALSE))</f>
        <v/>
      </c>
      <c r="AJ78" s="327" t="str">
        <f>IF(AJ77="","",VLOOKUP(AJ77,'シフト記号表（従来型・ユニット型共通）'!$C$6:$L$47,10,FALSE))</f>
        <v/>
      </c>
      <c r="AK78" s="325" t="str">
        <f>IF(AK77="","",VLOOKUP(AK77,'シフト記号表（従来型・ユニット型共通）'!$C$6:$L$47,10,FALSE))</f>
        <v/>
      </c>
      <c r="AL78" s="326" t="str">
        <f>IF(AL77="","",VLOOKUP(AL77,'シフト記号表（従来型・ユニット型共通）'!$C$6:$L$47,10,FALSE))</f>
        <v/>
      </c>
      <c r="AM78" s="326" t="str">
        <f>IF(AM77="","",VLOOKUP(AM77,'シフト記号表（従来型・ユニット型共通）'!$C$6:$L$47,10,FALSE))</f>
        <v/>
      </c>
      <c r="AN78" s="326" t="str">
        <f>IF(AN77="","",VLOOKUP(AN77,'シフト記号表（従来型・ユニット型共通）'!$C$6:$L$47,10,FALSE))</f>
        <v/>
      </c>
      <c r="AO78" s="326" t="str">
        <f>IF(AO77="","",VLOOKUP(AO77,'シフト記号表（従来型・ユニット型共通）'!$C$6:$L$47,10,FALSE))</f>
        <v/>
      </c>
      <c r="AP78" s="326" t="str">
        <f>IF(AP77="","",VLOOKUP(AP77,'シフト記号表（従来型・ユニット型共通）'!$C$6:$L$47,10,FALSE))</f>
        <v/>
      </c>
      <c r="AQ78" s="327" t="str">
        <f>IF(AQ77="","",VLOOKUP(AQ77,'シフト記号表（従来型・ユニット型共通）'!$C$6:$L$47,10,FALSE))</f>
        <v/>
      </c>
      <c r="AR78" s="325" t="str">
        <f>IF(AR77="","",VLOOKUP(AR77,'シフト記号表（従来型・ユニット型共通）'!$C$6:$L$47,10,FALSE))</f>
        <v/>
      </c>
      <c r="AS78" s="326" t="str">
        <f>IF(AS77="","",VLOOKUP(AS77,'シフト記号表（従来型・ユニット型共通）'!$C$6:$L$47,10,FALSE))</f>
        <v/>
      </c>
      <c r="AT78" s="326" t="str">
        <f>IF(AT77="","",VLOOKUP(AT77,'シフト記号表（従来型・ユニット型共通）'!$C$6:$L$47,10,FALSE))</f>
        <v/>
      </c>
      <c r="AU78" s="326" t="str">
        <f>IF(AU77="","",VLOOKUP(AU77,'シフト記号表（従来型・ユニット型共通）'!$C$6:$L$47,10,FALSE))</f>
        <v/>
      </c>
      <c r="AV78" s="326" t="str">
        <f>IF(AV77="","",VLOOKUP(AV77,'シフト記号表（従来型・ユニット型共通）'!$C$6:$L$47,10,FALSE))</f>
        <v/>
      </c>
      <c r="AW78" s="326" t="str">
        <f>IF(AW77="","",VLOOKUP(AW77,'シフト記号表（従来型・ユニット型共通）'!$C$6:$L$47,10,FALSE))</f>
        <v/>
      </c>
      <c r="AX78" s="327" t="str">
        <f>IF(AX77="","",VLOOKUP(AX77,'シフト記号表（従来型・ユニット型共通）'!$C$6:$L$47,10,FALSE))</f>
        <v/>
      </c>
      <c r="AY78" s="325" t="str">
        <f>IF(AY77="","",VLOOKUP(AY77,'シフト記号表（従来型・ユニット型共通）'!$C$6:$L$47,10,FALSE))</f>
        <v/>
      </c>
      <c r="AZ78" s="326" t="str">
        <f>IF(AZ77="","",VLOOKUP(AZ77,'シフト記号表（従来型・ユニット型共通）'!$C$6:$L$47,10,FALSE))</f>
        <v/>
      </c>
      <c r="BA78" s="326" t="str">
        <f>IF(BA77="","",VLOOKUP(BA77,'シフト記号表（従来型・ユニット型共通）'!$C$6:$L$47,10,FALSE))</f>
        <v/>
      </c>
      <c r="BB78" s="1113">
        <f>IF($BE$3="４週",SUM(W78:AX78),IF($BE$3="暦月",SUM(W78:BA78),""))</f>
        <v>0</v>
      </c>
      <c r="BC78" s="1114"/>
      <c r="BD78" s="1115">
        <f>IF($BE$3="４週",BB78/4,IF($BE$3="暦月",(BB78/($BE$8/7)),""))</f>
        <v>0</v>
      </c>
      <c r="BE78" s="1114"/>
      <c r="BF78" s="1110"/>
      <c r="BG78" s="1111"/>
      <c r="BH78" s="1111"/>
      <c r="BI78" s="1111"/>
      <c r="BJ78" s="1112"/>
    </row>
    <row r="79" spans="2:62" ht="20.25" customHeight="1" x14ac:dyDescent="0.15">
      <c r="B79" s="1118">
        <f>B77+1</f>
        <v>32</v>
      </c>
      <c r="C79" s="1120"/>
      <c r="D79" s="1121"/>
      <c r="E79" s="320"/>
      <c r="F79" s="321"/>
      <c r="G79" s="320"/>
      <c r="H79" s="321"/>
      <c r="I79" s="1124"/>
      <c r="J79" s="1125"/>
      <c r="K79" s="1128"/>
      <c r="L79" s="1129"/>
      <c r="M79" s="1129"/>
      <c r="N79" s="1121"/>
      <c r="O79" s="1132"/>
      <c r="P79" s="1133"/>
      <c r="Q79" s="1133"/>
      <c r="R79" s="1133"/>
      <c r="S79" s="1134"/>
      <c r="T79" s="340" t="s">
        <v>696</v>
      </c>
      <c r="V79" s="341"/>
      <c r="W79" s="333"/>
      <c r="X79" s="334"/>
      <c r="Y79" s="334"/>
      <c r="Z79" s="334"/>
      <c r="AA79" s="334"/>
      <c r="AB79" s="334"/>
      <c r="AC79" s="335"/>
      <c r="AD79" s="333"/>
      <c r="AE79" s="334"/>
      <c r="AF79" s="334"/>
      <c r="AG79" s="334"/>
      <c r="AH79" s="334"/>
      <c r="AI79" s="334"/>
      <c r="AJ79" s="335"/>
      <c r="AK79" s="333"/>
      <c r="AL79" s="334"/>
      <c r="AM79" s="334"/>
      <c r="AN79" s="334"/>
      <c r="AO79" s="334"/>
      <c r="AP79" s="334"/>
      <c r="AQ79" s="335"/>
      <c r="AR79" s="333"/>
      <c r="AS79" s="334"/>
      <c r="AT79" s="334"/>
      <c r="AU79" s="334"/>
      <c r="AV79" s="334"/>
      <c r="AW79" s="334"/>
      <c r="AX79" s="335"/>
      <c r="AY79" s="333"/>
      <c r="AZ79" s="334"/>
      <c r="BA79" s="336"/>
      <c r="BB79" s="1138"/>
      <c r="BC79" s="1139"/>
      <c r="BD79" s="1105"/>
      <c r="BE79" s="1106"/>
      <c r="BF79" s="1107"/>
      <c r="BG79" s="1108"/>
      <c r="BH79" s="1108"/>
      <c r="BI79" s="1108"/>
      <c r="BJ79" s="1109"/>
    </row>
    <row r="80" spans="2:62" ht="20.25" customHeight="1" x14ac:dyDescent="0.15">
      <c r="B80" s="1140"/>
      <c r="C80" s="1141"/>
      <c r="D80" s="1142"/>
      <c r="E80" s="342"/>
      <c r="F80" s="343">
        <f>C79</f>
        <v>0</v>
      </c>
      <c r="G80" s="342"/>
      <c r="H80" s="343">
        <f>I79</f>
        <v>0</v>
      </c>
      <c r="I80" s="1143"/>
      <c r="J80" s="1144"/>
      <c r="K80" s="1145"/>
      <c r="L80" s="1146"/>
      <c r="M80" s="1146"/>
      <c r="N80" s="1142"/>
      <c r="O80" s="1132"/>
      <c r="P80" s="1133"/>
      <c r="Q80" s="1133"/>
      <c r="R80" s="1133"/>
      <c r="S80" s="1134"/>
      <c r="T80" s="337" t="s">
        <v>1050</v>
      </c>
      <c r="U80" s="338"/>
      <c r="V80" s="339"/>
      <c r="W80" s="325" t="str">
        <f>IF(W79="","",VLOOKUP(W79,'シフト記号表（従来型・ユニット型共通）'!$C$6:$L$47,10,FALSE))</f>
        <v/>
      </c>
      <c r="X80" s="326" t="str">
        <f>IF(X79="","",VLOOKUP(X79,'シフト記号表（従来型・ユニット型共通）'!$C$6:$L$47,10,FALSE))</f>
        <v/>
      </c>
      <c r="Y80" s="326" t="str">
        <f>IF(Y79="","",VLOOKUP(Y79,'シフト記号表（従来型・ユニット型共通）'!$C$6:$L$47,10,FALSE))</f>
        <v/>
      </c>
      <c r="Z80" s="326" t="str">
        <f>IF(Z79="","",VLOOKUP(Z79,'シフト記号表（従来型・ユニット型共通）'!$C$6:$L$47,10,FALSE))</f>
        <v/>
      </c>
      <c r="AA80" s="326" t="str">
        <f>IF(AA79="","",VLOOKUP(AA79,'シフト記号表（従来型・ユニット型共通）'!$C$6:$L$47,10,FALSE))</f>
        <v/>
      </c>
      <c r="AB80" s="326" t="str">
        <f>IF(AB79="","",VLOOKUP(AB79,'シフト記号表（従来型・ユニット型共通）'!$C$6:$L$47,10,FALSE))</f>
        <v/>
      </c>
      <c r="AC80" s="327" t="str">
        <f>IF(AC79="","",VLOOKUP(AC79,'シフト記号表（従来型・ユニット型共通）'!$C$6:$L$47,10,FALSE))</f>
        <v/>
      </c>
      <c r="AD80" s="325" t="str">
        <f>IF(AD79="","",VLOOKUP(AD79,'シフト記号表（従来型・ユニット型共通）'!$C$6:$L$47,10,FALSE))</f>
        <v/>
      </c>
      <c r="AE80" s="326" t="str">
        <f>IF(AE79="","",VLOOKUP(AE79,'シフト記号表（従来型・ユニット型共通）'!$C$6:$L$47,10,FALSE))</f>
        <v/>
      </c>
      <c r="AF80" s="326" t="str">
        <f>IF(AF79="","",VLOOKUP(AF79,'シフト記号表（従来型・ユニット型共通）'!$C$6:$L$47,10,FALSE))</f>
        <v/>
      </c>
      <c r="AG80" s="326" t="str">
        <f>IF(AG79="","",VLOOKUP(AG79,'シフト記号表（従来型・ユニット型共通）'!$C$6:$L$47,10,FALSE))</f>
        <v/>
      </c>
      <c r="AH80" s="326" t="str">
        <f>IF(AH79="","",VLOOKUP(AH79,'シフト記号表（従来型・ユニット型共通）'!$C$6:$L$47,10,FALSE))</f>
        <v/>
      </c>
      <c r="AI80" s="326" t="str">
        <f>IF(AI79="","",VLOOKUP(AI79,'シフト記号表（従来型・ユニット型共通）'!$C$6:$L$47,10,FALSE))</f>
        <v/>
      </c>
      <c r="AJ80" s="327" t="str">
        <f>IF(AJ79="","",VLOOKUP(AJ79,'シフト記号表（従来型・ユニット型共通）'!$C$6:$L$47,10,FALSE))</f>
        <v/>
      </c>
      <c r="AK80" s="325" t="str">
        <f>IF(AK79="","",VLOOKUP(AK79,'シフト記号表（従来型・ユニット型共通）'!$C$6:$L$47,10,FALSE))</f>
        <v/>
      </c>
      <c r="AL80" s="326" t="str">
        <f>IF(AL79="","",VLOOKUP(AL79,'シフト記号表（従来型・ユニット型共通）'!$C$6:$L$47,10,FALSE))</f>
        <v/>
      </c>
      <c r="AM80" s="326" t="str">
        <f>IF(AM79="","",VLOOKUP(AM79,'シフト記号表（従来型・ユニット型共通）'!$C$6:$L$47,10,FALSE))</f>
        <v/>
      </c>
      <c r="AN80" s="326" t="str">
        <f>IF(AN79="","",VLOOKUP(AN79,'シフト記号表（従来型・ユニット型共通）'!$C$6:$L$47,10,FALSE))</f>
        <v/>
      </c>
      <c r="AO80" s="326" t="str">
        <f>IF(AO79="","",VLOOKUP(AO79,'シフト記号表（従来型・ユニット型共通）'!$C$6:$L$47,10,FALSE))</f>
        <v/>
      </c>
      <c r="AP80" s="326" t="str">
        <f>IF(AP79="","",VLOOKUP(AP79,'シフト記号表（従来型・ユニット型共通）'!$C$6:$L$47,10,FALSE))</f>
        <v/>
      </c>
      <c r="AQ80" s="327" t="str">
        <f>IF(AQ79="","",VLOOKUP(AQ79,'シフト記号表（従来型・ユニット型共通）'!$C$6:$L$47,10,FALSE))</f>
        <v/>
      </c>
      <c r="AR80" s="325" t="str">
        <f>IF(AR79="","",VLOOKUP(AR79,'シフト記号表（従来型・ユニット型共通）'!$C$6:$L$47,10,FALSE))</f>
        <v/>
      </c>
      <c r="AS80" s="326" t="str">
        <f>IF(AS79="","",VLOOKUP(AS79,'シフト記号表（従来型・ユニット型共通）'!$C$6:$L$47,10,FALSE))</f>
        <v/>
      </c>
      <c r="AT80" s="326" t="str">
        <f>IF(AT79="","",VLOOKUP(AT79,'シフト記号表（従来型・ユニット型共通）'!$C$6:$L$47,10,FALSE))</f>
        <v/>
      </c>
      <c r="AU80" s="326" t="str">
        <f>IF(AU79="","",VLOOKUP(AU79,'シフト記号表（従来型・ユニット型共通）'!$C$6:$L$47,10,FALSE))</f>
        <v/>
      </c>
      <c r="AV80" s="326" t="str">
        <f>IF(AV79="","",VLOOKUP(AV79,'シフト記号表（従来型・ユニット型共通）'!$C$6:$L$47,10,FALSE))</f>
        <v/>
      </c>
      <c r="AW80" s="326" t="str">
        <f>IF(AW79="","",VLOOKUP(AW79,'シフト記号表（従来型・ユニット型共通）'!$C$6:$L$47,10,FALSE))</f>
        <v/>
      </c>
      <c r="AX80" s="327" t="str">
        <f>IF(AX79="","",VLOOKUP(AX79,'シフト記号表（従来型・ユニット型共通）'!$C$6:$L$47,10,FALSE))</f>
        <v/>
      </c>
      <c r="AY80" s="325" t="str">
        <f>IF(AY79="","",VLOOKUP(AY79,'シフト記号表（従来型・ユニット型共通）'!$C$6:$L$47,10,FALSE))</f>
        <v/>
      </c>
      <c r="AZ80" s="326" t="str">
        <f>IF(AZ79="","",VLOOKUP(AZ79,'シフト記号表（従来型・ユニット型共通）'!$C$6:$L$47,10,FALSE))</f>
        <v/>
      </c>
      <c r="BA80" s="326" t="str">
        <f>IF(BA79="","",VLOOKUP(BA79,'シフト記号表（従来型・ユニット型共通）'!$C$6:$L$47,10,FALSE))</f>
        <v/>
      </c>
      <c r="BB80" s="1113">
        <f>IF($BE$3="４週",SUM(W80:AX80),IF($BE$3="暦月",SUM(W80:BA80),""))</f>
        <v>0</v>
      </c>
      <c r="BC80" s="1114"/>
      <c r="BD80" s="1115">
        <f>IF($BE$3="４週",BB80/4,IF($BE$3="暦月",(BB80/($BE$8/7)),""))</f>
        <v>0</v>
      </c>
      <c r="BE80" s="1114"/>
      <c r="BF80" s="1110"/>
      <c r="BG80" s="1111"/>
      <c r="BH80" s="1111"/>
      <c r="BI80" s="1111"/>
      <c r="BJ80" s="1112"/>
    </row>
    <row r="81" spans="2:62" ht="20.25" customHeight="1" x14ac:dyDescent="0.15">
      <c r="B81" s="1118">
        <f>B79+1</f>
        <v>33</v>
      </c>
      <c r="C81" s="1120"/>
      <c r="D81" s="1121"/>
      <c r="E81" s="320"/>
      <c r="F81" s="321"/>
      <c r="G81" s="320"/>
      <c r="H81" s="321"/>
      <c r="I81" s="1124"/>
      <c r="J81" s="1125"/>
      <c r="K81" s="1128"/>
      <c r="L81" s="1129"/>
      <c r="M81" s="1129"/>
      <c r="N81" s="1121"/>
      <c r="O81" s="1132"/>
      <c r="P81" s="1133"/>
      <c r="Q81" s="1133"/>
      <c r="R81" s="1133"/>
      <c r="S81" s="1134"/>
      <c r="T81" s="340" t="s">
        <v>696</v>
      </c>
      <c r="V81" s="341"/>
      <c r="W81" s="333"/>
      <c r="X81" s="334"/>
      <c r="Y81" s="334"/>
      <c r="Z81" s="334"/>
      <c r="AA81" s="334"/>
      <c r="AB81" s="334"/>
      <c r="AC81" s="335"/>
      <c r="AD81" s="333"/>
      <c r="AE81" s="334"/>
      <c r="AF81" s="334"/>
      <c r="AG81" s="334"/>
      <c r="AH81" s="334"/>
      <c r="AI81" s="334"/>
      <c r="AJ81" s="335"/>
      <c r="AK81" s="333"/>
      <c r="AL81" s="334"/>
      <c r="AM81" s="334"/>
      <c r="AN81" s="334"/>
      <c r="AO81" s="334"/>
      <c r="AP81" s="334"/>
      <c r="AQ81" s="335"/>
      <c r="AR81" s="333"/>
      <c r="AS81" s="334"/>
      <c r="AT81" s="334"/>
      <c r="AU81" s="334"/>
      <c r="AV81" s="334"/>
      <c r="AW81" s="334"/>
      <c r="AX81" s="335"/>
      <c r="AY81" s="333"/>
      <c r="AZ81" s="334"/>
      <c r="BA81" s="336"/>
      <c r="BB81" s="1138"/>
      <c r="BC81" s="1139"/>
      <c r="BD81" s="1105"/>
      <c r="BE81" s="1106"/>
      <c r="BF81" s="1107"/>
      <c r="BG81" s="1108"/>
      <c r="BH81" s="1108"/>
      <c r="BI81" s="1108"/>
      <c r="BJ81" s="1109"/>
    </row>
    <row r="82" spans="2:62" ht="20.25" customHeight="1" x14ac:dyDescent="0.15">
      <c r="B82" s="1140"/>
      <c r="C82" s="1141"/>
      <c r="D82" s="1142"/>
      <c r="E82" s="342"/>
      <c r="F82" s="343">
        <f>C81</f>
        <v>0</v>
      </c>
      <c r="G82" s="342"/>
      <c r="H82" s="343">
        <f>I81</f>
        <v>0</v>
      </c>
      <c r="I82" s="1143"/>
      <c r="J82" s="1144"/>
      <c r="K82" s="1145"/>
      <c r="L82" s="1146"/>
      <c r="M82" s="1146"/>
      <c r="N82" s="1142"/>
      <c r="O82" s="1132"/>
      <c r="P82" s="1133"/>
      <c r="Q82" s="1133"/>
      <c r="R82" s="1133"/>
      <c r="S82" s="1134"/>
      <c r="T82" s="337" t="s">
        <v>1050</v>
      </c>
      <c r="U82" s="338"/>
      <c r="V82" s="339"/>
      <c r="W82" s="325" t="str">
        <f>IF(W81="","",VLOOKUP(W81,'シフト記号表（従来型・ユニット型共通）'!$C$6:$L$47,10,FALSE))</f>
        <v/>
      </c>
      <c r="X82" s="326" t="str">
        <f>IF(X81="","",VLOOKUP(X81,'シフト記号表（従来型・ユニット型共通）'!$C$6:$L$47,10,FALSE))</f>
        <v/>
      </c>
      <c r="Y82" s="326" t="str">
        <f>IF(Y81="","",VLOOKUP(Y81,'シフト記号表（従来型・ユニット型共通）'!$C$6:$L$47,10,FALSE))</f>
        <v/>
      </c>
      <c r="Z82" s="326" t="str">
        <f>IF(Z81="","",VLOOKUP(Z81,'シフト記号表（従来型・ユニット型共通）'!$C$6:$L$47,10,FALSE))</f>
        <v/>
      </c>
      <c r="AA82" s="326" t="str">
        <f>IF(AA81="","",VLOOKUP(AA81,'シフト記号表（従来型・ユニット型共通）'!$C$6:$L$47,10,FALSE))</f>
        <v/>
      </c>
      <c r="AB82" s="326" t="str">
        <f>IF(AB81="","",VLOOKUP(AB81,'シフト記号表（従来型・ユニット型共通）'!$C$6:$L$47,10,FALSE))</f>
        <v/>
      </c>
      <c r="AC82" s="327" t="str">
        <f>IF(AC81="","",VLOOKUP(AC81,'シフト記号表（従来型・ユニット型共通）'!$C$6:$L$47,10,FALSE))</f>
        <v/>
      </c>
      <c r="AD82" s="325" t="str">
        <f>IF(AD81="","",VLOOKUP(AD81,'シフト記号表（従来型・ユニット型共通）'!$C$6:$L$47,10,FALSE))</f>
        <v/>
      </c>
      <c r="AE82" s="326" t="str">
        <f>IF(AE81="","",VLOOKUP(AE81,'シフト記号表（従来型・ユニット型共通）'!$C$6:$L$47,10,FALSE))</f>
        <v/>
      </c>
      <c r="AF82" s="326" t="str">
        <f>IF(AF81="","",VLOOKUP(AF81,'シフト記号表（従来型・ユニット型共通）'!$C$6:$L$47,10,FALSE))</f>
        <v/>
      </c>
      <c r="AG82" s="326" t="str">
        <f>IF(AG81="","",VLOOKUP(AG81,'シフト記号表（従来型・ユニット型共通）'!$C$6:$L$47,10,FALSE))</f>
        <v/>
      </c>
      <c r="AH82" s="326" t="str">
        <f>IF(AH81="","",VLOOKUP(AH81,'シフト記号表（従来型・ユニット型共通）'!$C$6:$L$47,10,FALSE))</f>
        <v/>
      </c>
      <c r="AI82" s="326" t="str">
        <f>IF(AI81="","",VLOOKUP(AI81,'シフト記号表（従来型・ユニット型共通）'!$C$6:$L$47,10,FALSE))</f>
        <v/>
      </c>
      <c r="AJ82" s="327" t="str">
        <f>IF(AJ81="","",VLOOKUP(AJ81,'シフト記号表（従来型・ユニット型共通）'!$C$6:$L$47,10,FALSE))</f>
        <v/>
      </c>
      <c r="AK82" s="325" t="str">
        <f>IF(AK81="","",VLOOKUP(AK81,'シフト記号表（従来型・ユニット型共通）'!$C$6:$L$47,10,FALSE))</f>
        <v/>
      </c>
      <c r="AL82" s="326" t="str">
        <f>IF(AL81="","",VLOOKUP(AL81,'シフト記号表（従来型・ユニット型共通）'!$C$6:$L$47,10,FALSE))</f>
        <v/>
      </c>
      <c r="AM82" s="326" t="str">
        <f>IF(AM81="","",VLOOKUP(AM81,'シフト記号表（従来型・ユニット型共通）'!$C$6:$L$47,10,FALSE))</f>
        <v/>
      </c>
      <c r="AN82" s="326" t="str">
        <f>IF(AN81="","",VLOOKUP(AN81,'シフト記号表（従来型・ユニット型共通）'!$C$6:$L$47,10,FALSE))</f>
        <v/>
      </c>
      <c r="AO82" s="326" t="str">
        <f>IF(AO81="","",VLOOKUP(AO81,'シフト記号表（従来型・ユニット型共通）'!$C$6:$L$47,10,FALSE))</f>
        <v/>
      </c>
      <c r="AP82" s="326" t="str">
        <f>IF(AP81="","",VLOOKUP(AP81,'シフト記号表（従来型・ユニット型共通）'!$C$6:$L$47,10,FALSE))</f>
        <v/>
      </c>
      <c r="AQ82" s="327" t="str">
        <f>IF(AQ81="","",VLOOKUP(AQ81,'シフト記号表（従来型・ユニット型共通）'!$C$6:$L$47,10,FALSE))</f>
        <v/>
      </c>
      <c r="AR82" s="325" t="str">
        <f>IF(AR81="","",VLOOKUP(AR81,'シフト記号表（従来型・ユニット型共通）'!$C$6:$L$47,10,FALSE))</f>
        <v/>
      </c>
      <c r="AS82" s="326" t="str">
        <f>IF(AS81="","",VLOOKUP(AS81,'シフト記号表（従来型・ユニット型共通）'!$C$6:$L$47,10,FALSE))</f>
        <v/>
      </c>
      <c r="AT82" s="326" t="str">
        <f>IF(AT81="","",VLOOKUP(AT81,'シフト記号表（従来型・ユニット型共通）'!$C$6:$L$47,10,FALSE))</f>
        <v/>
      </c>
      <c r="AU82" s="326" t="str">
        <f>IF(AU81="","",VLOOKUP(AU81,'シフト記号表（従来型・ユニット型共通）'!$C$6:$L$47,10,FALSE))</f>
        <v/>
      </c>
      <c r="AV82" s="326" t="str">
        <f>IF(AV81="","",VLOOKUP(AV81,'シフト記号表（従来型・ユニット型共通）'!$C$6:$L$47,10,FALSE))</f>
        <v/>
      </c>
      <c r="AW82" s="326" t="str">
        <f>IF(AW81="","",VLOOKUP(AW81,'シフト記号表（従来型・ユニット型共通）'!$C$6:$L$47,10,FALSE))</f>
        <v/>
      </c>
      <c r="AX82" s="327" t="str">
        <f>IF(AX81="","",VLOOKUP(AX81,'シフト記号表（従来型・ユニット型共通）'!$C$6:$L$47,10,FALSE))</f>
        <v/>
      </c>
      <c r="AY82" s="325" t="str">
        <f>IF(AY81="","",VLOOKUP(AY81,'シフト記号表（従来型・ユニット型共通）'!$C$6:$L$47,10,FALSE))</f>
        <v/>
      </c>
      <c r="AZ82" s="326" t="str">
        <f>IF(AZ81="","",VLOOKUP(AZ81,'シフト記号表（従来型・ユニット型共通）'!$C$6:$L$47,10,FALSE))</f>
        <v/>
      </c>
      <c r="BA82" s="326" t="str">
        <f>IF(BA81="","",VLOOKUP(BA81,'シフト記号表（従来型・ユニット型共通）'!$C$6:$L$47,10,FALSE))</f>
        <v/>
      </c>
      <c r="BB82" s="1113">
        <f>IF($BE$3="４週",SUM(W82:AX82),IF($BE$3="暦月",SUM(W82:BA82),""))</f>
        <v>0</v>
      </c>
      <c r="BC82" s="1114"/>
      <c r="BD82" s="1115">
        <f>IF($BE$3="４週",BB82/4,IF($BE$3="暦月",(BB82/($BE$8/7)),""))</f>
        <v>0</v>
      </c>
      <c r="BE82" s="1114"/>
      <c r="BF82" s="1110"/>
      <c r="BG82" s="1111"/>
      <c r="BH82" s="1111"/>
      <c r="BI82" s="1111"/>
      <c r="BJ82" s="1112"/>
    </row>
    <row r="83" spans="2:62" ht="20.25" customHeight="1" x14ac:dyDescent="0.15">
      <c r="B83" s="1118">
        <f>B81+1</f>
        <v>34</v>
      </c>
      <c r="C83" s="1120"/>
      <c r="D83" s="1121"/>
      <c r="E83" s="320"/>
      <c r="F83" s="321"/>
      <c r="G83" s="320"/>
      <c r="H83" s="321"/>
      <c r="I83" s="1124"/>
      <c r="J83" s="1125"/>
      <c r="K83" s="1128"/>
      <c r="L83" s="1129"/>
      <c r="M83" s="1129"/>
      <c r="N83" s="1121"/>
      <c r="O83" s="1132"/>
      <c r="P83" s="1133"/>
      <c r="Q83" s="1133"/>
      <c r="R83" s="1133"/>
      <c r="S83" s="1134"/>
      <c r="T83" s="340" t="s">
        <v>696</v>
      </c>
      <c r="V83" s="341"/>
      <c r="W83" s="333"/>
      <c r="X83" s="334"/>
      <c r="Y83" s="334"/>
      <c r="Z83" s="334"/>
      <c r="AA83" s="334"/>
      <c r="AB83" s="334"/>
      <c r="AC83" s="335"/>
      <c r="AD83" s="333"/>
      <c r="AE83" s="334"/>
      <c r="AF83" s="334"/>
      <c r="AG83" s="334"/>
      <c r="AH83" s="334"/>
      <c r="AI83" s="334"/>
      <c r="AJ83" s="335"/>
      <c r="AK83" s="333"/>
      <c r="AL83" s="334"/>
      <c r="AM83" s="334"/>
      <c r="AN83" s="334"/>
      <c r="AO83" s="334"/>
      <c r="AP83" s="334"/>
      <c r="AQ83" s="335"/>
      <c r="AR83" s="333"/>
      <c r="AS83" s="334"/>
      <c r="AT83" s="334"/>
      <c r="AU83" s="334"/>
      <c r="AV83" s="334"/>
      <c r="AW83" s="334"/>
      <c r="AX83" s="335"/>
      <c r="AY83" s="333"/>
      <c r="AZ83" s="334"/>
      <c r="BA83" s="336"/>
      <c r="BB83" s="1138"/>
      <c r="BC83" s="1139"/>
      <c r="BD83" s="1105"/>
      <c r="BE83" s="1106"/>
      <c r="BF83" s="1107"/>
      <c r="BG83" s="1108"/>
      <c r="BH83" s="1108"/>
      <c r="BI83" s="1108"/>
      <c r="BJ83" s="1109"/>
    </row>
    <row r="84" spans="2:62" ht="20.25" customHeight="1" x14ac:dyDescent="0.15">
      <c r="B84" s="1140"/>
      <c r="C84" s="1141"/>
      <c r="D84" s="1142"/>
      <c r="E84" s="342"/>
      <c r="F84" s="343">
        <f>C83</f>
        <v>0</v>
      </c>
      <c r="G84" s="342"/>
      <c r="H84" s="343">
        <f>I83</f>
        <v>0</v>
      </c>
      <c r="I84" s="1143"/>
      <c r="J84" s="1144"/>
      <c r="K84" s="1145"/>
      <c r="L84" s="1146"/>
      <c r="M84" s="1146"/>
      <c r="N84" s="1142"/>
      <c r="O84" s="1132"/>
      <c r="P84" s="1133"/>
      <c r="Q84" s="1133"/>
      <c r="R84" s="1133"/>
      <c r="S84" s="1134"/>
      <c r="T84" s="337" t="s">
        <v>1050</v>
      </c>
      <c r="U84" s="338"/>
      <c r="V84" s="339"/>
      <c r="W84" s="325" t="str">
        <f>IF(W83="","",VLOOKUP(W83,'シフト記号表（従来型・ユニット型共通）'!$C$6:$L$47,10,FALSE))</f>
        <v/>
      </c>
      <c r="X84" s="326" t="str">
        <f>IF(X83="","",VLOOKUP(X83,'シフト記号表（従来型・ユニット型共通）'!$C$6:$L$47,10,FALSE))</f>
        <v/>
      </c>
      <c r="Y84" s="326" t="str">
        <f>IF(Y83="","",VLOOKUP(Y83,'シフト記号表（従来型・ユニット型共通）'!$C$6:$L$47,10,FALSE))</f>
        <v/>
      </c>
      <c r="Z84" s="326" t="str">
        <f>IF(Z83="","",VLOOKUP(Z83,'シフト記号表（従来型・ユニット型共通）'!$C$6:$L$47,10,FALSE))</f>
        <v/>
      </c>
      <c r="AA84" s="326" t="str">
        <f>IF(AA83="","",VLOOKUP(AA83,'シフト記号表（従来型・ユニット型共通）'!$C$6:$L$47,10,FALSE))</f>
        <v/>
      </c>
      <c r="AB84" s="326" t="str">
        <f>IF(AB83="","",VLOOKUP(AB83,'シフト記号表（従来型・ユニット型共通）'!$C$6:$L$47,10,FALSE))</f>
        <v/>
      </c>
      <c r="AC84" s="327" t="str">
        <f>IF(AC83="","",VLOOKUP(AC83,'シフト記号表（従来型・ユニット型共通）'!$C$6:$L$47,10,FALSE))</f>
        <v/>
      </c>
      <c r="AD84" s="325" t="str">
        <f>IF(AD83="","",VLOOKUP(AD83,'シフト記号表（従来型・ユニット型共通）'!$C$6:$L$47,10,FALSE))</f>
        <v/>
      </c>
      <c r="AE84" s="326" t="str">
        <f>IF(AE83="","",VLOOKUP(AE83,'シフト記号表（従来型・ユニット型共通）'!$C$6:$L$47,10,FALSE))</f>
        <v/>
      </c>
      <c r="AF84" s="326" t="str">
        <f>IF(AF83="","",VLOOKUP(AF83,'シフト記号表（従来型・ユニット型共通）'!$C$6:$L$47,10,FALSE))</f>
        <v/>
      </c>
      <c r="AG84" s="326" t="str">
        <f>IF(AG83="","",VLOOKUP(AG83,'シフト記号表（従来型・ユニット型共通）'!$C$6:$L$47,10,FALSE))</f>
        <v/>
      </c>
      <c r="AH84" s="326" t="str">
        <f>IF(AH83="","",VLOOKUP(AH83,'シフト記号表（従来型・ユニット型共通）'!$C$6:$L$47,10,FALSE))</f>
        <v/>
      </c>
      <c r="AI84" s="326" t="str">
        <f>IF(AI83="","",VLOOKUP(AI83,'シフト記号表（従来型・ユニット型共通）'!$C$6:$L$47,10,FALSE))</f>
        <v/>
      </c>
      <c r="AJ84" s="327" t="str">
        <f>IF(AJ83="","",VLOOKUP(AJ83,'シフト記号表（従来型・ユニット型共通）'!$C$6:$L$47,10,FALSE))</f>
        <v/>
      </c>
      <c r="AK84" s="325" t="str">
        <f>IF(AK83="","",VLOOKUP(AK83,'シフト記号表（従来型・ユニット型共通）'!$C$6:$L$47,10,FALSE))</f>
        <v/>
      </c>
      <c r="AL84" s="326" t="str">
        <f>IF(AL83="","",VLOOKUP(AL83,'シフト記号表（従来型・ユニット型共通）'!$C$6:$L$47,10,FALSE))</f>
        <v/>
      </c>
      <c r="AM84" s="326" t="str">
        <f>IF(AM83="","",VLOOKUP(AM83,'シフト記号表（従来型・ユニット型共通）'!$C$6:$L$47,10,FALSE))</f>
        <v/>
      </c>
      <c r="AN84" s="326" t="str">
        <f>IF(AN83="","",VLOOKUP(AN83,'シフト記号表（従来型・ユニット型共通）'!$C$6:$L$47,10,FALSE))</f>
        <v/>
      </c>
      <c r="AO84" s="326" t="str">
        <f>IF(AO83="","",VLOOKUP(AO83,'シフト記号表（従来型・ユニット型共通）'!$C$6:$L$47,10,FALSE))</f>
        <v/>
      </c>
      <c r="AP84" s="326" t="str">
        <f>IF(AP83="","",VLOOKUP(AP83,'シフト記号表（従来型・ユニット型共通）'!$C$6:$L$47,10,FALSE))</f>
        <v/>
      </c>
      <c r="AQ84" s="327" t="str">
        <f>IF(AQ83="","",VLOOKUP(AQ83,'シフト記号表（従来型・ユニット型共通）'!$C$6:$L$47,10,FALSE))</f>
        <v/>
      </c>
      <c r="AR84" s="325" t="str">
        <f>IF(AR83="","",VLOOKUP(AR83,'シフト記号表（従来型・ユニット型共通）'!$C$6:$L$47,10,FALSE))</f>
        <v/>
      </c>
      <c r="AS84" s="326" t="str">
        <f>IF(AS83="","",VLOOKUP(AS83,'シフト記号表（従来型・ユニット型共通）'!$C$6:$L$47,10,FALSE))</f>
        <v/>
      </c>
      <c r="AT84" s="326" t="str">
        <f>IF(AT83="","",VLOOKUP(AT83,'シフト記号表（従来型・ユニット型共通）'!$C$6:$L$47,10,FALSE))</f>
        <v/>
      </c>
      <c r="AU84" s="326" t="str">
        <f>IF(AU83="","",VLOOKUP(AU83,'シフト記号表（従来型・ユニット型共通）'!$C$6:$L$47,10,FALSE))</f>
        <v/>
      </c>
      <c r="AV84" s="326" t="str">
        <f>IF(AV83="","",VLOOKUP(AV83,'シフト記号表（従来型・ユニット型共通）'!$C$6:$L$47,10,FALSE))</f>
        <v/>
      </c>
      <c r="AW84" s="326" t="str">
        <f>IF(AW83="","",VLOOKUP(AW83,'シフト記号表（従来型・ユニット型共通）'!$C$6:$L$47,10,FALSE))</f>
        <v/>
      </c>
      <c r="AX84" s="327" t="str">
        <f>IF(AX83="","",VLOOKUP(AX83,'シフト記号表（従来型・ユニット型共通）'!$C$6:$L$47,10,FALSE))</f>
        <v/>
      </c>
      <c r="AY84" s="325" t="str">
        <f>IF(AY83="","",VLOOKUP(AY83,'シフト記号表（従来型・ユニット型共通）'!$C$6:$L$47,10,FALSE))</f>
        <v/>
      </c>
      <c r="AZ84" s="326" t="str">
        <f>IF(AZ83="","",VLOOKUP(AZ83,'シフト記号表（従来型・ユニット型共通）'!$C$6:$L$47,10,FALSE))</f>
        <v/>
      </c>
      <c r="BA84" s="326" t="str">
        <f>IF(BA83="","",VLOOKUP(BA83,'シフト記号表（従来型・ユニット型共通）'!$C$6:$L$47,10,FALSE))</f>
        <v/>
      </c>
      <c r="BB84" s="1113">
        <f>IF($BE$3="４週",SUM(W84:AX84),IF($BE$3="暦月",SUM(W84:BA84),""))</f>
        <v>0</v>
      </c>
      <c r="BC84" s="1114"/>
      <c r="BD84" s="1115">
        <f>IF($BE$3="４週",BB84/4,IF($BE$3="暦月",(BB84/($BE$8/7)),""))</f>
        <v>0</v>
      </c>
      <c r="BE84" s="1114"/>
      <c r="BF84" s="1110"/>
      <c r="BG84" s="1111"/>
      <c r="BH84" s="1111"/>
      <c r="BI84" s="1111"/>
      <c r="BJ84" s="1112"/>
    </row>
    <row r="85" spans="2:62" ht="20.25" customHeight="1" x14ac:dyDescent="0.15">
      <c r="B85" s="1118">
        <f>B83+1</f>
        <v>35</v>
      </c>
      <c r="C85" s="1120"/>
      <c r="D85" s="1121"/>
      <c r="E85" s="320"/>
      <c r="F85" s="321"/>
      <c r="G85" s="320"/>
      <c r="H85" s="321"/>
      <c r="I85" s="1124"/>
      <c r="J85" s="1125"/>
      <c r="K85" s="1128"/>
      <c r="L85" s="1129"/>
      <c r="M85" s="1129"/>
      <c r="N85" s="1121"/>
      <c r="O85" s="1132"/>
      <c r="P85" s="1133"/>
      <c r="Q85" s="1133"/>
      <c r="R85" s="1133"/>
      <c r="S85" s="1134"/>
      <c r="T85" s="340" t="s">
        <v>696</v>
      </c>
      <c r="V85" s="341"/>
      <c r="W85" s="333"/>
      <c r="X85" s="334"/>
      <c r="Y85" s="334"/>
      <c r="Z85" s="334"/>
      <c r="AA85" s="334"/>
      <c r="AB85" s="334"/>
      <c r="AC85" s="335"/>
      <c r="AD85" s="333"/>
      <c r="AE85" s="334"/>
      <c r="AF85" s="334"/>
      <c r="AG85" s="334"/>
      <c r="AH85" s="334"/>
      <c r="AI85" s="334"/>
      <c r="AJ85" s="335"/>
      <c r="AK85" s="333"/>
      <c r="AL85" s="334"/>
      <c r="AM85" s="334"/>
      <c r="AN85" s="334"/>
      <c r="AO85" s="334"/>
      <c r="AP85" s="334"/>
      <c r="AQ85" s="335"/>
      <c r="AR85" s="333"/>
      <c r="AS85" s="334"/>
      <c r="AT85" s="334"/>
      <c r="AU85" s="334"/>
      <c r="AV85" s="334"/>
      <c r="AW85" s="334"/>
      <c r="AX85" s="335"/>
      <c r="AY85" s="333"/>
      <c r="AZ85" s="334"/>
      <c r="BA85" s="336"/>
      <c r="BB85" s="1138"/>
      <c r="BC85" s="1139"/>
      <c r="BD85" s="1105"/>
      <c r="BE85" s="1106"/>
      <c r="BF85" s="1107"/>
      <c r="BG85" s="1108"/>
      <c r="BH85" s="1108"/>
      <c r="BI85" s="1108"/>
      <c r="BJ85" s="1109"/>
    </row>
    <row r="86" spans="2:62" ht="20.25" customHeight="1" x14ac:dyDescent="0.15">
      <c r="B86" s="1140"/>
      <c r="C86" s="1141"/>
      <c r="D86" s="1142"/>
      <c r="E86" s="342"/>
      <c r="F86" s="343">
        <f>C85</f>
        <v>0</v>
      </c>
      <c r="G86" s="342"/>
      <c r="H86" s="343">
        <f>I85</f>
        <v>0</v>
      </c>
      <c r="I86" s="1143"/>
      <c r="J86" s="1144"/>
      <c r="K86" s="1145"/>
      <c r="L86" s="1146"/>
      <c r="M86" s="1146"/>
      <c r="N86" s="1142"/>
      <c r="O86" s="1132"/>
      <c r="P86" s="1133"/>
      <c r="Q86" s="1133"/>
      <c r="R86" s="1133"/>
      <c r="S86" s="1134"/>
      <c r="T86" s="337" t="s">
        <v>1050</v>
      </c>
      <c r="U86" s="338"/>
      <c r="V86" s="339"/>
      <c r="W86" s="325" t="str">
        <f>IF(W85="","",VLOOKUP(W85,'シフト記号表（従来型・ユニット型共通）'!$C$6:$L$47,10,FALSE))</f>
        <v/>
      </c>
      <c r="X86" s="326" t="str">
        <f>IF(X85="","",VLOOKUP(X85,'シフト記号表（従来型・ユニット型共通）'!$C$6:$L$47,10,FALSE))</f>
        <v/>
      </c>
      <c r="Y86" s="326" t="str">
        <f>IF(Y85="","",VLOOKUP(Y85,'シフト記号表（従来型・ユニット型共通）'!$C$6:$L$47,10,FALSE))</f>
        <v/>
      </c>
      <c r="Z86" s="326" t="str">
        <f>IF(Z85="","",VLOOKUP(Z85,'シフト記号表（従来型・ユニット型共通）'!$C$6:$L$47,10,FALSE))</f>
        <v/>
      </c>
      <c r="AA86" s="326" t="str">
        <f>IF(AA85="","",VLOOKUP(AA85,'シフト記号表（従来型・ユニット型共通）'!$C$6:$L$47,10,FALSE))</f>
        <v/>
      </c>
      <c r="AB86" s="326" t="str">
        <f>IF(AB85="","",VLOOKUP(AB85,'シフト記号表（従来型・ユニット型共通）'!$C$6:$L$47,10,FALSE))</f>
        <v/>
      </c>
      <c r="AC86" s="327" t="str">
        <f>IF(AC85="","",VLOOKUP(AC85,'シフト記号表（従来型・ユニット型共通）'!$C$6:$L$47,10,FALSE))</f>
        <v/>
      </c>
      <c r="AD86" s="325" t="str">
        <f>IF(AD85="","",VLOOKUP(AD85,'シフト記号表（従来型・ユニット型共通）'!$C$6:$L$47,10,FALSE))</f>
        <v/>
      </c>
      <c r="AE86" s="326" t="str">
        <f>IF(AE85="","",VLOOKUP(AE85,'シフト記号表（従来型・ユニット型共通）'!$C$6:$L$47,10,FALSE))</f>
        <v/>
      </c>
      <c r="AF86" s="326" t="str">
        <f>IF(AF85="","",VLOOKUP(AF85,'シフト記号表（従来型・ユニット型共通）'!$C$6:$L$47,10,FALSE))</f>
        <v/>
      </c>
      <c r="AG86" s="326" t="str">
        <f>IF(AG85="","",VLOOKUP(AG85,'シフト記号表（従来型・ユニット型共通）'!$C$6:$L$47,10,FALSE))</f>
        <v/>
      </c>
      <c r="AH86" s="326" t="str">
        <f>IF(AH85="","",VLOOKUP(AH85,'シフト記号表（従来型・ユニット型共通）'!$C$6:$L$47,10,FALSE))</f>
        <v/>
      </c>
      <c r="AI86" s="326" t="str">
        <f>IF(AI85="","",VLOOKUP(AI85,'シフト記号表（従来型・ユニット型共通）'!$C$6:$L$47,10,FALSE))</f>
        <v/>
      </c>
      <c r="AJ86" s="327" t="str">
        <f>IF(AJ85="","",VLOOKUP(AJ85,'シフト記号表（従来型・ユニット型共通）'!$C$6:$L$47,10,FALSE))</f>
        <v/>
      </c>
      <c r="AK86" s="325" t="str">
        <f>IF(AK85="","",VLOOKUP(AK85,'シフト記号表（従来型・ユニット型共通）'!$C$6:$L$47,10,FALSE))</f>
        <v/>
      </c>
      <c r="AL86" s="326" t="str">
        <f>IF(AL85="","",VLOOKUP(AL85,'シフト記号表（従来型・ユニット型共通）'!$C$6:$L$47,10,FALSE))</f>
        <v/>
      </c>
      <c r="AM86" s="326" t="str">
        <f>IF(AM85="","",VLOOKUP(AM85,'シフト記号表（従来型・ユニット型共通）'!$C$6:$L$47,10,FALSE))</f>
        <v/>
      </c>
      <c r="AN86" s="326" t="str">
        <f>IF(AN85="","",VLOOKUP(AN85,'シフト記号表（従来型・ユニット型共通）'!$C$6:$L$47,10,FALSE))</f>
        <v/>
      </c>
      <c r="AO86" s="326" t="str">
        <f>IF(AO85="","",VLOOKUP(AO85,'シフト記号表（従来型・ユニット型共通）'!$C$6:$L$47,10,FALSE))</f>
        <v/>
      </c>
      <c r="AP86" s="326" t="str">
        <f>IF(AP85="","",VLOOKUP(AP85,'シフト記号表（従来型・ユニット型共通）'!$C$6:$L$47,10,FALSE))</f>
        <v/>
      </c>
      <c r="AQ86" s="327" t="str">
        <f>IF(AQ85="","",VLOOKUP(AQ85,'シフト記号表（従来型・ユニット型共通）'!$C$6:$L$47,10,FALSE))</f>
        <v/>
      </c>
      <c r="AR86" s="325" t="str">
        <f>IF(AR85="","",VLOOKUP(AR85,'シフト記号表（従来型・ユニット型共通）'!$C$6:$L$47,10,FALSE))</f>
        <v/>
      </c>
      <c r="AS86" s="326" t="str">
        <f>IF(AS85="","",VLOOKUP(AS85,'シフト記号表（従来型・ユニット型共通）'!$C$6:$L$47,10,FALSE))</f>
        <v/>
      </c>
      <c r="AT86" s="326" t="str">
        <f>IF(AT85="","",VLOOKUP(AT85,'シフト記号表（従来型・ユニット型共通）'!$C$6:$L$47,10,FALSE))</f>
        <v/>
      </c>
      <c r="AU86" s="326" t="str">
        <f>IF(AU85="","",VLOOKUP(AU85,'シフト記号表（従来型・ユニット型共通）'!$C$6:$L$47,10,FALSE))</f>
        <v/>
      </c>
      <c r="AV86" s="326" t="str">
        <f>IF(AV85="","",VLOOKUP(AV85,'シフト記号表（従来型・ユニット型共通）'!$C$6:$L$47,10,FALSE))</f>
        <v/>
      </c>
      <c r="AW86" s="326" t="str">
        <f>IF(AW85="","",VLOOKUP(AW85,'シフト記号表（従来型・ユニット型共通）'!$C$6:$L$47,10,FALSE))</f>
        <v/>
      </c>
      <c r="AX86" s="327" t="str">
        <f>IF(AX85="","",VLOOKUP(AX85,'シフト記号表（従来型・ユニット型共通）'!$C$6:$L$47,10,FALSE))</f>
        <v/>
      </c>
      <c r="AY86" s="325" t="str">
        <f>IF(AY85="","",VLOOKUP(AY85,'シフト記号表（従来型・ユニット型共通）'!$C$6:$L$47,10,FALSE))</f>
        <v/>
      </c>
      <c r="AZ86" s="326" t="str">
        <f>IF(AZ85="","",VLOOKUP(AZ85,'シフト記号表（従来型・ユニット型共通）'!$C$6:$L$47,10,FALSE))</f>
        <v/>
      </c>
      <c r="BA86" s="326" t="str">
        <f>IF(BA85="","",VLOOKUP(BA85,'シフト記号表（従来型・ユニット型共通）'!$C$6:$L$47,10,FALSE))</f>
        <v/>
      </c>
      <c r="BB86" s="1113">
        <f>IF($BE$3="４週",SUM(W86:AX86),IF($BE$3="暦月",SUM(W86:BA86),""))</f>
        <v>0</v>
      </c>
      <c r="BC86" s="1114"/>
      <c r="BD86" s="1115">
        <f>IF($BE$3="４週",BB86/4,IF($BE$3="暦月",(BB86/($BE$8/7)),""))</f>
        <v>0</v>
      </c>
      <c r="BE86" s="1114"/>
      <c r="BF86" s="1110"/>
      <c r="BG86" s="1111"/>
      <c r="BH86" s="1111"/>
      <c r="BI86" s="1111"/>
      <c r="BJ86" s="1112"/>
    </row>
    <row r="87" spans="2:62" ht="20.25" customHeight="1" x14ac:dyDescent="0.15">
      <c r="B87" s="1118">
        <f>B85+1</f>
        <v>36</v>
      </c>
      <c r="C87" s="1120"/>
      <c r="D87" s="1121"/>
      <c r="E87" s="320"/>
      <c r="F87" s="321"/>
      <c r="G87" s="320"/>
      <c r="H87" s="321"/>
      <c r="I87" s="1124"/>
      <c r="J87" s="1125"/>
      <c r="K87" s="1128"/>
      <c r="L87" s="1129"/>
      <c r="M87" s="1129"/>
      <c r="N87" s="1121"/>
      <c r="O87" s="1132"/>
      <c r="P87" s="1133"/>
      <c r="Q87" s="1133"/>
      <c r="R87" s="1133"/>
      <c r="S87" s="1134"/>
      <c r="T87" s="340" t="s">
        <v>696</v>
      </c>
      <c r="V87" s="341"/>
      <c r="W87" s="333"/>
      <c r="X87" s="334"/>
      <c r="Y87" s="334"/>
      <c r="Z87" s="334"/>
      <c r="AA87" s="334"/>
      <c r="AB87" s="334"/>
      <c r="AC87" s="335"/>
      <c r="AD87" s="333"/>
      <c r="AE87" s="334"/>
      <c r="AF87" s="334"/>
      <c r="AG87" s="334"/>
      <c r="AH87" s="334"/>
      <c r="AI87" s="334"/>
      <c r="AJ87" s="335"/>
      <c r="AK87" s="333"/>
      <c r="AL87" s="334"/>
      <c r="AM87" s="334"/>
      <c r="AN87" s="334"/>
      <c r="AO87" s="334"/>
      <c r="AP87" s="334"/>
      <c r="AQ87" s="335"/>
      <c r="AR87" s="333"/>
      <c r="AS87" s="334"/>
      <c r="AT87" s="334"/>
      <c r="AU87" s="334"/>
      <c r="AV87" s="334"/>
      <c r="AW87" s="334"/>
      <c r="AX87" s="335"/>
      <c r="AY87" s="333"/>
      <c r="AZ87" s="334"/>
      <c r="BA87" s="336"/>
      <c r="BB87" s="1138"/>
      <c r="BC87" s="1139"/>
      <c r="BD87" s="1105"/>
      <c r="BE87" s="1106"/>
      <c r="BF87" s="1107"/>
      <c r="BG87" s="1108"/>
      <c r="BH87" s="1108"/>
      <c r="BI87" s="1108"/>
      <c r="BJ87" s="1109"/>
    </row>
    <row r="88" spans="2:62" ht="20.25" customHeight="1" x14ac:dyDescent="0.15">
      <c r="B88" s="1140"/>
      <c r="C88" s="1141"/>
      <c r="D88" s="1142"/>
      <c r="E88" s="342"/>
      <c r="F88" s="343">
        <f>C87</f>
        <v>0</v>
      </c>
      <c r="G88" s="342"/>
      <c r="H88" s="343">
        <f>I87</f>
        <v>0</v>
      </c>
      <c r="I88" s="1143"/>
      <c r="J88" s="1144"/>
      <c r="K88" s="1145"/>
      <c r="L88" s="1146"/>
      <c r="M88" s="1146"/>
      <c r="N88" s="1142"/>
      <c r="O88" s="1132"/>
      <c r="P88" s="1133"/>
      <c r="Q88" s="1133"/>
      <c r="R88" s="1133"/>
      <c r="S88" s="1134"/>
      <c r="T88" s="337" t="s">
        <v>1050</v>
      </c>
      <c r="U88" s="338"/>
      <c r="V88" s="339"/>
      <c r="W88" s="325" t="str">
        <f>IF(W87="","",VLOOKUP(W87,'シフト記号表（従来型・ユニット型共通）'!$C$6:$L$47,10,FALSE))</f>
        <v/>
      </c>
      <c r="X88" s="326" t="str">
        <f>IF(X87="","",VLOOKUP(X87,'シフト記号表（従来型・ユニット型共通）'!$C$6:$L$47,10,FALSE))</f>
        <v/>
      </c>
      <c r="Y88" s="326" t="str">
        <f>IF(Y87="","",VLOOKUP(Y87,'シフト記号表（従来型・ユニット型共通）'!$C$6:$L$47,10,FALSE))</f>
        <v/>
      </c>
      <c r="Z88" s="326" t="str">
        <f>IF(Z87="","",VLOOKUP(Z87,'シフト記号表（従来型・ユニット型共通）'!$C$6:$L$47,10,FALSE))</f>
        <v/>
      </c>
      <c r="AA88" s="326" t="str">
        <f>IF(AA87="","",VLOOKUP(AA87,'シフト記号表（従来型・ユニット型共通）'!$C$6:$L$47,10,FALSE))</f>
        <v/>
      </c>
      <c r="AB88" s="326" t="str">
        <f>IF(AB87="","",VLOOKUP(AB87,'シフト記号表（従来型・ユニット型共通）'!$C$6:$L$47,10,FALSE))</f>
        <v/>
      </c>
      <c r="AC88" s="327" t="str">
        <f>IF(AC87="","",VLOOKUP(AC87,'シフト記号表（従来型・ユニット型共通）'!$C$6:$L$47,10,FALSE))</f>
        <v/>
      </c>
      <c r="AD88" s="325" t="str">
        <f>IF(AD87="","",VLOOKUP(AD87,'シフト記号表（従来型・ユニット型共通）'!$C$6:$L$47,10,FALSE))</f>
        <v/>
      </c>
      <c r="AE88" s="326" t="str">
        <f>IF(AE87="","",VLOOKUP(AE87,'シフト記号表（従来型・ユニット型共通）'!$C$6:$L$47,10,FALSE))</f>
        <v/>
      </c>
      <c r="AF88" s="326" t="str">
        <f>IF(AF87="","",VLOOKUP(AF87,'シフト記号表（従来型・ユニット型共通）'!$C$6:$L$47,10,FALSE))</f>
        <v/>
      </c>
      <c r="AG88" s="326" t="str">
        <f>IF(AG87="","",VLOOKUP(AG87,'シフト記号表（従来型・ユニット型共通）'!$C$6:$L$47,10,FALSE))</f>
        <v/>
      </c>
      <c r="AH88" s="326" t="str">
        <f>IF(AH87="","",VLOOKUP(AH87,'シフト記号表（従来型・ユニット型共通）'!$C$6:$L$47,10,FALSE))</f>
        <v/>
      </c>
      <c r="AI88" s="326" t="str">
        <f>IF(AI87="","",VLOOKUP(AI87,'シフト記号表（従来型・ユニット型共通）'!$C$6:$L$47,10,FALSE))</f>
        <v/>
      </c>
      <c r="AJ88" s="327" t="str">
        <f>IF(AJ87="","",VLOOKUP(AJ87,'シフト記号表（従来型・ユニット型共通）'!$C$6:$L$47,10,FALSE))</f>
        <v/>
      </c>
      <c r="AK88" s="325" t="str">
        <f>IF(AK87="","",VLOOKUP(AK87,'シフト記号表（従来型・ユニット型共通）'!$C$6:$L$47,10,FALSE))</f>
        <v/>
      </c>
      <c r="AL88" s="326" t="str">
        <f>IF(AL87="","",VLOOKUP(AL87,'シフト記号表（従来型・ユニット型共通）'!$C$6:$L$47,10,FALSE))</f>
        <v/>
      </c>
      <c r="AM88" s="326" t="str">
        <f>IF(AM87="","",VLOOKUP(AM87,'シフト記号表（従来型・ユニット型共通）'!$C$6:$L$47,10,FALSE))</f>
        <v/>
      </c>
      <c r="AN88" s="326" t="str">
        <f>IF(AN87="","",VLOOKUP(AN87,'シフト記号表（従来型・ユニット型共通）'!$C$6:$L$47,10,FALSE))</f>
        <v/>
      </c>
      <c r="AO88" s="326" t="str">
        <f>IF(AO87="","",VLOOKUP(AO87,'シフト記号表（従来型・ユニット型共通）'!$C$6:$L$47,10,FALSE))</f>
        <v/>
      </c>
      <c r="AP88" s="326" t="str">
        <f>IF(AP87="","",VLOOKUP(AP87,'シフト記号表（従来型・ユニット型共通）'!$C$6:$L$47,10,FALSE))</f>
        <v/>
      </c>
      <c r="AQ88" s="327" t="str">
        <f>IF(AQ87="","",VLOOKUP(AQ87,'シフト記号表（従来型・ユニット型共通）'!$C$6:$L$47,10,FALSE))</f>
        <v/>
      </c>
      <c r="AR88" s="325" t="str">
        <f>IF(AR87="","",VLOOKUP(AR87,'シフト記号表（従来型・ユニット型共通）'!$C$6:$L$47,10,FALSE))</f>
        <v/>
      </c>
      <c r="AS88" s="326" t="str">
        <f>IF(AS87="","",VLOOKUP(AS87,'シフト記号表（従来型・ユニット型共通）'!$C$6:$L$47,10,FALSE))</f>
        <v/>
      </c>
      <c r="AT88" s="326" t="str">
        <f>IF(AT87="","",VLOOKUP(AT87,'シフト記号表（従来型・ユニット型共通）'!$C$6:$L$47,10,FALSE))</f>
        <v/>
      </c>
      <c r="AU88" s="326" t="str">
        <f>IF(AU87="","",VLOOKUP(AU87,'シフト記号表（従来型・ユニット型共通）'!$C$6:$L$47,10,FALSE))</f>
        <v/>
      </c>
      <c r="AV88" s="326" t="str">
        <f>IF(AV87="","",VLOOKUP(AV87,'シフト記号表（従来型・ユニット型共通）'!$C$6:$L$47,10,FALSE))</f>
        <v/>
      </c>
      <c r="AW88" s="326" t="str">
        <f>IF(AW87="","",VLOOKUP(AW87,'シフト記号表（従来型・ユニット型共通）'!$C$6:$L$47,10,FALSE))</f>
        <v/>
      </c>
      <c r="AX88" s="327" t="str">
        <f>IF(AX87="","",VLOOKUP(AX87,'シフト記号表（従来型・ユニット型共通）'!$C$6:$L$47,10,FALSE))</f>
        <v/>
      </c>
      <c r="AY88" s="325" t="str">
        <f>IF(AY87="","",VLOOKUP(AY87,'シフト記号表（従来型・ユニット型共通）'!$C$6:$L$47,10,FALSE))</f>
        <v/>
      </c>
      <c r="AZ88" s="326" t="str">
        <f>IF(AZ87="","",VLOOKUP(AZ87,'シフト記号表（従来型・ユニット型共通）'!$C$6:$L$47,10,FALSE))</f>
        <v/>
      </c>
      <c r="BA88" s="326" t="str">
        <f>IF(BA87="","",VLOOKUP(BA87,'シフト記号表（従来型・ユニット型共通）'!$C$6:$L$47,10,FALSE))</f>
        <v/>
      </c>
      <c r="BB88" s="1113">
        <f>IF($BE$3="４週",SUM(W88:AX88),IF($BE$3="暦月",SUM(W88:BA88),""))</f>
        <v>0</v>
      </c>
      <c r="BC88" s="1114"/>
      <c r="BD88" s="1115">
        <f>IF($BE$3="４週",BB88/4,IF($BE$3="暦月",(BB88/($BE$8/7)),""))</f>
        <v>0</v>
      </c>
      <c r="BE88" s="1114"/>
      <c r="BF88" s="1110"/>
      <c r="BG88" s="1111"/>
      <c r="BH88" s="1111"/>
      <c r="BI88" s="1111"/>
      <c r="BJ88" s="1112"/>
    </row>
    <row r="89" spans="2:62" ht="20.25" customHeight="1" x14ac:dyDescent="0.15">
      <c r="B89" s="1118">
        <f>B87+1</f>
        <v>37</v>
      </c>
      <c r="C89" s="1120"/>
      <c r="D89" s="1121"/>
      <c r="E89" s="320"/>
      <c r="F89" s="321"/>
      <c r="G89" s="320"/>
      <c r="H89" s="321"/>
      <c r="I89" s="1124"/>
      <c r="J89" s="1125"/>
      <c r="K89" s="1128"/>
      <c r="L89" s="1129"/>
      <c r="M89" s="1129"/>
      <c r="N89" s="1121"/>
      <c r="O89" s="1132"/>
      <c r="P89" s="1133"/>
      <c r="Q89" s="1133"/>
      <c r="R89" s="1133"/>
      <c r="S89" s="1134"/>
      <c r="T89" s="340" t="s">
        <v>696</v>
      </c>
      <c r="V89" s="341"/>
      <c r="W89" s="333"/>
      <c r="X89" s="334"/>
      <c r="Y89" s="334"/>
      <c r="Z89" s="334"/>
      <c r="AA89" s="334"/>
      <c r="AB89" s="334"/>
      <c r="AC89" s="335"/>
      <c r="AD89" s="333"/>
      <c r="AE89" s="334"/>
      <c r="AF89" s="334"/>
      <c r="AG89" s="334"/>
      <c r="AH89" s="334"/>
      <c r="AI89" s="334"/>
      <c r="AJ89" s="335"/>
      <c r="AK89" s="333"/>
      <c r="AL89" s="334"/>
      <c r="AM89" s="334"/>
      <c r="AN89" s="334"/>
      <c r="AO89" s="334"/>
      <c r="AP89" s="334"/>
      <c r="AQ89" s="335"/>
      <c r="AR89" s="333"/>
      <c r="AS89" s="334"/>
      <c r="AT89" s="334"/>
      <c r="AU89" s="334"/>
      <c r="AV89" s="334"/>
      <c r="AW89" s="334"/>
      <c r="AX89" s="335"/>
      <c r="AY89" s="333"/>
      <c r="AZ89" s="334"/>
      <c r="BA89" s="336"/>
      <c r="BB89" s="1138"/>
      <c r="BC89" s="1139"/>
      <c r="BD89" s="1105"/>
      <c r="BE89" s="1106"/>
      <c r="BF89" s="1107"/>
      <c r="BG89" s="1108"/>
      <c r="BH89" s="1108"/>
      <c r="BI89" s="1108"/>
      <c r="BJ89" s="1109"/>
    </row>
    <row r="90" spans="2:62" ht="20.25" customHeight="1" x14ac:dyDescent="0.15">
      <c r="B90" s="1140"/>
      <c r="C90" s="1141"/>
      <c r="D90" s="1142"/>
      <c r="E90" s="342"/>
      <c r="F90" s="343">
        <f>C89</f>
        <v>0</v>
      </c>
      <c r="G90" s="342"/>
      <c r="H90" s="343">
        <f>I89</f>
        <v>0</v>
      </c>
      <c r="I90" s="1143"/>
      <c r="J90" s="1144"/>
      <c r="K90" s="1145"/>
      <c r="L90" s="1146"/>
      <c r="M90" s="1146"/>
      <c r="N90" s="1142"/>
      <c r="O90" s="1132"/>
      <c r="P90" s="1133"/>
      <c r="Q90" s="1133"/>
      <c r="R90" s="1133"/>
      <c r="S90" s="1134"/>
      <c r="T90" s="337" t="s">
        <v>1050</v>
      </c>
      <c r="U90" s="338"/>
      <c r="V90" s="339"/>
      <c r="W90" s="325" t="str">
        <f>IF(W89="","",VLOOKUP(W89,'シフト記号表（従来型・ユニット型共通）'!$C$6:$L$47,10,FALSE))</f>
        <v/>
      </c>
      <c r="X90" s="326" t="str">
        <f>IF(X89="","",VLOOKUP(X89,'シフト記号表（従来型・ユニット型共通）'!$C$6:$L$47,10,FALSE))</f>
        <v/>
      </c>
      <c r="Y90" s="326" t="str">
        <f>IF(Y89="","",VLOOKUP(Y89,'シフト記号表（従来型・ユニット型共通）'!$C$6:$L$47,10,FALSE))</f>
        <v/>
      </c>
      <c r="Z90" s="326" t="str">
        <f>IF(Z89="","",VLOOKUP(Z89,'シフト記号表（従来型・ユニット型共通）'!$C$6:$L$47,10,FALSE))</f>
        <v/>
      </c>
      <c r="AA90" s="326" t="str">
        <f>IF(AA89="","",VLOOKUP(AA89,'シフト記号表（従来型・ユニット型共通）'!$C$6:$L$47,10,FALSE))</f>
        <v/>
      </c>
      <c r="AB90" s="326" t="str">
        <f>IF(AB89="","",VLOOKUP(AB89,'シフト記号表（従来型・ユニット型共通）'!$C$6:$L$47,10,FALSE))</f>
        <v/>
      </c>
      <c r="AC90" s="327" t="str">
        <f>IF(AC89="","",VLOOKUP(AC89,'シフト記号表（従来型・ユニット型共通）'!$C$6:$L$47,10,FALSE))</f>
        <v/>
      </c>
      <c r="AD90" s="325" t="str">
        <f>IF(AD89="","",VLOOKUP(AD89,'シフト記号表（従来型・ユニット型共通）'!$C$6:$L$47,10,FALSE))</f>
        <v/>
      </c>
      <c r="AE90" s="326" t="str">
        <f>IF(AE89="","",VLOOKUP(AE89,'シフト記号表（従来型・ユニット型共通）'!$C$6:$L$47,10,FALSE))</f>
        <v/>
      </c>
      <c r="AF90" s="326" t="str">
        <f>IF(AF89="","",VLOOKUP(AF89,'シフト記号表（従来型・ユニット型共通）'!$C$6:$L$47,10,FALSE))</f>
        <v/>
      </c>
      <c r="AG90" s="326" t="str">
        <f>IF(AG89="","",VLOOKUP(AG89,'シフト記号表（従来型・ユニット型共通）'!$C$6:$L$47,10,FALSE))</f>
        <v/>
      </c>
      <c r="AH90" s="326" t="str">
        <f>IF(AH89="","",VLOOKUP(AH89,'シフト記号表（従来型・ユニット型共通）'!$C$6:$L$47,10,FALSE))</f>
        <v/>
      </c>
      <c r="AI90" s="326" t="str">
        <f>IF(AI89="","",VLOOKUP(AI89,'シフト記号表（従来型・ユニット型共通）'!$C$6:$L$47,10,FALSE))</f>
        <v/>
      </c>
      <c r="AJ90" s="327" t="str">
        <f>IF(AJ89="","",VLOOKUP(AJ89,'シフト記号表（従来型・ユニット型共通）'!$C$6:$L$47,10,FALSE))</f>
        <v/>
      </c>
      <c r="AK90" s="325" t="str">
        <f>IF(AK89="","",VLOOKUP(AK89,'シフト記号表（従来型・ユニット型共通）'!$C$6:$L$47,10,FALSE))</f>
        <v/>
      </c>
      <c r="AL90" s="326" t="str">
        <f>IF(AL89="","",VLOOKUP(AL89,'シフト記号表（従来型・ユニット型共通）'!$C$6:$L$47,10,FALSE))</f>
        <v/>
      </c>
      <c r="AM90" s="326" t="str">
        <f>IF(AM89="","",VLOOKUP(AM89,'シフト記号表（従来型・ユニット型共通）'!$C$6:$L$47,10,FALSE))</f>
        <v/>
      </c>
      <c r="AN90" s="326" t="str">
        <f>IF(AN89="","",VLOOKUP(AN89,'シフト記号表（従来型・ユニット型共通）'!$C$6:$L$47,10,FALSE))</f>
        <v/>
      </c>
      <c r="AO90" s="326" t="str">
        <f>IF(AO89="","",VLOOKUP(AO89,'シフト記号表（従来型・ユニット型共通）'!$C$6:$L$47,10,FALSE))</f>
        <v/>
      </c>
      <c r="AP90" s="326" t="str">
        <f>IF(AP89="","",VLOOKUP(AP89,'シフト記号表（従来型・ユニット型共通）'!$C$6:$L$47,10,FALSE))</f>
        <v/>
      </c>
      <c r="AQ90" s="327" t="str">
        <f>IF(AQ89="","",VLOOKUP(AQ89,'シフト記号表（従来型・ユニット型共通）'!$C$6:$L$47,10,FALSE))</f>
        <v/>
      </c>
      <c r="AR90" s="325" t="str">
        <f>IF(AR89="","",VLOOKUP(AR89,'シフト記号表（従来型・ユニット型共通）'!$C$6:$L$47,10,FALSE))</f>
        <v/>
      </c>
      <c r="AS90" s="326" t="str">
        <f>IF(AS89="","",VLOOKUP(AS89,'シフト記号表（従来型・ユニット型共通）'!$C$6:$L$47,10,FALSE))</f>
        <v/>
      </c>
      <c r="AT90" s="326" t="str">
        <f>IF(AT89="","",VLOOKUP(AT89,'シフト記号表（従来型・ユニット型共通）'!$C$6:$L$47,10,FALSE))</f>
        <v/>
      </c>
      <c r="AU90" s="326" t="str">
        <f>IF(AU89="","",VLOOKUP(AU89,'シフト記号表（従来型・ユニット型共通）'!$C$6:$L$47,10,FALSE))</f>
        <v/>
      </c>
      <c r="AV90" s="326" t="str">
        <f>IF(AV89="","",VLOOKUP(AV89,'シフト記号表（従来型・ユニット型共通）'!$C$6:$L$47,10,FALSE))</f>
        <v/>
      </c>
      <c r="AW90" s="326" t="str">
        <f>IF(AW89="","",VLOOKUP(AW89,'シフト記号表（従来型・ユニット型共通）'!$C$6:$L$47,10,FALSE))</f>
        <v/>
      </c>
      <c r="AX90" s="327" t="str">
        <f>IF(AX89="","",VLOOKUP(AX89,'シフト記号表（従来型・ユニット型共通）'!$C$6:$L$47,10,FALSE))</f>
        <v/>
      </c>
      <c r="AY90" s="325" t="str">
        <f>IF(AY89="","",VLOOKUP(AY89,'シフト記号表（従来型・ユニット型共通）'!$C$6:$L$47,10,FALSE))</f>
        <v/>
      </c>
      <c r="AZ90" s="326" t="str">
        <f>IF(AZ89="","",VLOOKUP(AZ89,'シフト記号表（従来型・ユニット型共通）'!$C$6:$L$47,10,FALSE))</f>
        <v/>
      </c>
      <c r="BA90" s="326" t="str">
        <f>IF(BA89="","",VLOOKUP(BA89,'シフト記号表（従来型・ユニット型共通）'!$C$6:$L$47,10,FALSE))</f>
        <v/>
      </c>
      <c r="BB90" s="1113">
        <f>IF($BE$3="４週",SUM(W90:AX90),IF($BE$3="暦月",SUM(W90:BA90),""))</f>
        <v>0</v>
      </c>
      <c r="BC90" s="1114"/>
      <c r="BD90" s="1115">
        <f>IF($BE$3="４週",BB90/4,IF($BE$3="暦月",(BB90/($BE$8/7)),""))</f>
        <v>0</v>
      </c>
      <c r="BE90" s="1114"/>
      <c r="BF90" s="1110"/>
      <c r="BG90" s="1111"/>
      <c r="BH90" s="1111"/>
      <c r="BI90" s="1111"/>
      <c r="BJ90" s="1112"/>
    </row>
    <row r="91" spans="2:62" ht="20.25" customHeight="1" x14ac:dyDescent="0.15">
      <c r="B91" s="1118">
        <f>B89+1</f>
        <v>38</v>
      </c>
      <c r="C91" s="1120"/>
      <c r="D91" s="1121"/>
      <c r="E91" s="320"/>
      <c r="F91" s="321"/>
      <c r="G91" s="320"/>
      <c r="H91" s="321"/>
      <c r="I91" s="1124"/>
      <c r="J91" s="1125"/>
      <c r="K91" s="1128"/>
      <c r="L91" s="1129"/>
      <c r="M91" s="1129"/>
      <c r="N91" s="1121"/>
      <c r="O91" s="1132"/>
      <c r="P91" s="1133"/>
      <c r="Q91" s="1133"/>
      <c r="R91" s="1133"/>
      <c r="S91" s="1134"/>
      <c r="T91" s="340" t="s">
        <v>696</v>
      </c>
      <c r="V91" s="341"/>
      <c r="W91" s="333"/>
      <c r="X91" s="334"/>
      <c r="Y91" s="334"/>
      <c r="Z91" s="334"/>
      <c r="AA91" s="334"/>
      <c r="AB91" s="334"/>
      <c r="AC91" s="335"/>
      <c r="AD91" s="333"/>
      <c r="AE91" s="334"/>
      <c r="AF91" s="334"/>
      <c r="AG91" s="334"/>
      <c r="AH91" s="334"/>
      <c r="AI91" s="334"/>
      <c r="AJ91" s="335"/>
      <c r="AK91" s="333"/>
      <c r="AL91" s="334"/>
      <c r="AM91" s="334"/>
      <c r="AN91" s="334"/>
      <c r="AO91" s="334"/>
      <c r="AP91" s="334"/>
      <c r="AQ91" s="335"/>
      <c r="AR91" s="333"/>
      <c r="AS91" s="334"/>
      <c r="AT91" s="334"/>
      <c r="AU91" s="334"/>
      <c r="AV91" s="334"/>
      <c r="AW91" s="334"/>
      <c r="AX91" s="335"/>
      <c r="AY91" s="333"/>
      <c r="AZ91" s="334"/>
      <c r="BA91" s="336"/>
      <c r="BB91" s="1138"/>
      <c r="BC91" s="1139"/>
      <c r="BD91" s="1105"/>
      <c r="BE91" s="1106"/>
      <c r="BF91" s="1107"/>
      <c r="BG91" s="1108"/>
      <c r="BH91" s="1108"/>
      <c r="BI91" s="1108"/>
      <c r="BJ91" s="1109"/>
    </row>
    <row r="92" spans="2:62" ht="20.25" customHeight="1" x14ac:dyDescent="0.15">
      <c r="B92" s="1140"/>
      <c r="C92" s="1141"/>
      <c r="D92" s="1142"/>
      <c r="E92" s="342"/>
      <c r="F92" s="343">
        <f>C91</f>
        <v>0</v>
      </c>
      <c r="G92" s="342"/>
      <c r="H92" s="343">
        <f>I91</f>
        <v>0</v>
      </c>
      <c r="I92" s="1143"/>
      <c r="J92" s="1144"/>
      <c r="K92" s="1145"/>
      <c r="L92" s="1146"/>
      <c r="M92" s="1146"/>
      <c r="N92" s="1142"/>
      <c r="O92" s="1132"/>
      <c r="P92" s="1133"/>
      <c r="Q92" s="1133"/>
      <c r="R92" s="1133"/>
      <c r="S92" s="1134"/>
      <c r="T92" s="337" t="s">
        <v>1050</v>
      </c>
      <c r="U92" s="338"/>
      <c r="V92" s="339"/>
      <c r="W92" s="325" t="str">
        <f>IF(W91="","",VLOOKUP(W91,'シフト記号表（従来型・ユニット型共通）'!$C$6:$L$47,10,FALSE))</f>
        <v/>
      </c>
      <c r="X92" s="326" t="str">
        <f>IF(X91="","",VLOOKUP(X91,'シフト記号表（従来型・ユニット型共通）'!$C$6:$L$47,10,FALSE))</f>
        <v/>
      </c>
      <c r="Y92" s="326" t="str">
        <f>IF(Y91="","",VLOOKUP(Y91,'シフト記号表（従来型・ユニット型共通）'!$C$6:$L$47,10,FALSE))</f>
        <v/>
      </c>
      <c r="Z92" s="326" t="str">
        <f>IF(Z91="","",VLOOKUP(Z91,'シフト記号表（従来型・ユニット型共通）'!$C$6:$L$47,10,FALSE))</f>
        <v/>
      </c>
      <c r="AA92" s="326" t="str">
        <f>IF(AA91="","",VLOOKUP(AA91,'シフト記号表（従来型・ユニット型共通）'!$C$6:$L$47,10,FALSE))</f>
        <v/>
      </c>
      <c r="AB92" s="326" t="str">
        <f>IF(AB91="","",VLOOKUP(AB91,'シフト記号表（従来型・ユニット型共通）'!$C$6:$L$47,10,FALSE))</f>
        <v/>
      </c>
      <c r="AC92" s="327" t="str">
        <f>IF(AC91="","",VLOOKUP(AC91,'シフト記号表（従来型・ユニット型共通）'!$C$6:$L$47,10,FALSE))</f>
        <v/>
      </c>
      <c r="AD92" s="325" t="str">
        <f>IF(AD91="","",VLOOKUP(AD91,'シフト記号表（従来型・ユニット型共通）'!$C$6:$L$47,10,FALSE))</f>
        <v/>
      </c>
      <c r="AE92" s="326" t="str">
        <f>IF(AE91="","",VLOOKUP(AE91,'シフト記号表（従来型・ユニット型共通）'!$C$6:$L$47,10,FALSE))</f>
        <v/>
      </c>
      <c r="AF92" s="326" t="str">
        <f>IF(AF91="","",VLOOKUP(AF91,'シフト記号表（従来型・ユニット型共通）'!$C$6:$L$47,10,FALSE))</f>
        <v/>
      </c>
      <c r="AG92" s="326" t="str">
        <f>IF(AG91="","",VLOOKUP(AG91,'シフト記号表（従来型・ユニット型共通）'!$C$6:$L$47,10,FALSE))</f>
        <v/>
      </c>
      <c r="AH92" s="326" t="str">
        <f>IF(AH91="","",VLOOKUP(AH91,'シフト記号表（従来型・ユニット型共通）'!$C$6:$L$47,10,FALSE))</f>
        <v/>
      </c>
      <c r="AI92" s="326" t="str">
        <f>IF(AI91="","",VLOOKUP(AI91,'シフト記号表（従来型・ユニット型共通）'!$C$6:$L$47,10,FALSE))</f>
        <v/>
      </c>
      <c r="AJ92" s="327" t="str">
        <f>IF(AJ91="","",VLOOKUP(AJ91,'シフト記号表（従来型・ユニット型共通）'!$C$6:$L$47,10,FALSE))</f>
        <v/>
      </c>
      <c r="AK92" s="325" t="str">
        <f>IF(AK91="","",VLOOKUP(AK91,'シフト記号表（従来型・ユニット型共通）'!$C$6:$L$47,10,FALSE))</f>
        <v/>
      </c>
      <c r="AL92" s="326" t="str">
        <f>IF(AL91="","",VLOOKUP(AL91,'シフト記号表（従来型・ユニット型共通）'!$C$6:$L$47,10,FALSE))</f>
        <v/>
      </c>
      <c r="AM92" s="326" t="str">
        <f>IF(AM91="","",VLOOKUP(AM91,'シフト記号表（従来型・ユニット型共通）'!$C$6:$L$47,10,FALSE))</f>
        <v/>
      </c>
      <c r="AN92" s="326" t="str">
        <f>IF(AN91="","",VLOOKUP(AN91,'シフト記号表（従来型・ユニット型共通）'!$C$6:$L$47,10,FALSE))</f>
        <v/>
      </c>
      <c r="AO92" s="326" t="str">
        <f>IF(AO91="","",VLOOKUP(AO91,'シフト記号表（従来型・ユニット型共通）'!$C$6:$L$47,10,FALSE))</f>
        <v/>
      </c>
      <c r="AP92" s="326" t="str">
        <f>IF(AP91="","",VLOOKUP(AP91,'シフト記号表（従来型・ユニット型共通）'!$C$6:$L$47,10,FALSE))</f>
        <v/>
      </c>
      <c r="AQ92" s="327" t="str">
        <f>IF(AQ91="","",VLOOKUP(AQ91,'シフト記号表（従来型・ユニット型共通）'!$C$6:$L$47,10,FALSE))</f>
        <v/>
      </c>
      <c r="AR92" s="325" t="str">
        <f>IF(AR91="","",VLOOKUP(AR91,'シフト記号表（従来型・ユニット型共通）'!$C$6:$L$47,10,FALSE))</f>
        <v/>
      </c>
      <c r="AS92" s="326" t="str">
        <f>IF(AS91="","",VLOOKUP(AS91,'シフト記号表（従来型・ユニット型共通）'!$C$6:$L$47,10,FALSE))</f>
        <v/>
      </c>
      <c r="AT92" s="326" t="str">
        <f>IF(AT91="","",VLOOKUP(AT91,'シフト記号表（従来型・ユニット型共通）'!$C$6:$L$47,10,FALSE))</f>
        <v/>
      </c>
      <c r="AU92" s="326" t="str">
        <f>IF(AU91="","",VLOOKUP(AU91,'シフト記号表（従来型・ユニット型共通）'!$C$6:$L$47,10,FALSE))</f>
        <v/>
      </c>
      <c r="AV92" s="326" t="str">
        <f>IF(AV91="","",VLOOKUP(AV91,'シフト記号表（従来型・ユニット型共通）'!$C$6:$L$47,10,FALSE))</f>
        <v/>
      </c>
      <c r="AW92" s="326" t="str">
        <f>IF(AW91="","",VLOOKUP(AW91,'シフト記号表（従来型・ユニット型共通）'!$C$6:$L$47,10,FALSE))</f>
        <v/>
      </c>
      <c r="AX92" s="327" t="str">
        <f>IF(AX91="","",VLOOKUP(AX91,'シフト記号表（従来型・ユニット型共通）'!$C$6:$L$47,10,FALSE))</f>
        <v/>
      </c>
      <c r="AY92" s="325" t="str">
        <f>IF(AY91="","",VLOOKUP(AY91,'シフト記号表（従来型・ユニット型共通）'!$C$6:$L$47,10,FALSE))</f>
        <v/>
      </c>
      <c r="AZ92" s="326" t="str">
        <f>IF(AZ91="","",VLOOKUP(AZ91,'シフト記号表（従来型・ユニット型共通）'!$C$6:$L$47,10,FALSE))</f>
        <v/>
      </c>
      <c r="BA92" s="326" t="str">
        <f>IF(BA91="","",VLOOKUP(BA91,'シフト記号表（従来型・ユニット型共通）'!$C$6:$L$47,10,FALSE))</f>
        <v/>
      </c>
      <c r="BB92" s="1113">
        <f>IF($BE$3="４週",SUM(W92:AX92),IF($BE$3="暦月",SUM(W92:BA92),""))</f>
        <v>0</v>
      </c>
      <c r="BC92" s="1114"/>
      <c r="BD92" s="1115">
        <f>IF($BE$3="４週",BB92/4,IF($BE$3="暦月",(BB92/($BE$8/7)),""))</f>
        <v>0</v>
      </c>
      <c r="BE92" s="1114"/>
      <c r="BF92" s="1110"/>
      <c r="BG92" s="1111"/>
      <c r="BH92" s="1111"/>
      <c r="BI92" s="1111"/>
      <c r="BJ92" s="1112"/>
    </row>
    <row r="93" spans="2:62" ht="20.25" customHeight="1" x14ac:dyDescent="0.15">
      <c r="B93" s="1118">
        <f>B91+1</f>
        <v>39</v>
      </c>
      <c r="C93" s="1120"/>
      <c r="D93" s="1121"/>
      <c r="E93" s="320"/>
      <c r="F93" s="321"/>
      <c r="G93" s="320"/>
      <c r="H93" s="321"/>
      <c r="I93" s="1124"/>
      <c r="J93" s="1125"/>
      <c r="K93" s="1128"/>
      <c r="L93" s="1129"/>
      <c r="M93" s="1129"/>
      <c r="N93" s="1121"/>
      <c r="O93" s="1132"/>
      <c r="P93" s="1133"/>
      <c r="Q93" s="1133"/>
      <c r="R93" s="1133"/>
      <c r="S93" s="1134"/>
      <c r="T93" s="340" t="s">
        <v>696</v>
      </c>
      <c r="V93" s="341"/>
      <c r="W93" s="333"/>
      <c r="X93" s="334"/>
      <c r="Y93" s="334"/>
      <c r="Z93" s="334"/>
      <c r="AA93" s="334"/>
      <c r="AB93" s="334"/>
      <c r="AC93" s="335"/>
      <c r="AD93" s="333"/>
      <c r="AE93" s="334"/>
      <c r="AF93" s="334"/>
      <c r="AG93" s="334"/>
      <c r="AH93" s="334"/>
      <c r="AI93" s="334"/>
      <c r="AJ93" s="335"/>
      <c r="AK93" s="333"/>
      <c r="AL93" s="334"/>
      <c r="AM93" s="334"/>
      <c r="AN93" s="334"/>
      <c r="AO93" s="334"/>
      <c r="AP93" s="334"/>
      <c r="AQ93" s="335"/>
      <c r="AR93" s="333"/>
      <c r="AS93" s="334"/>
      <c r="AT93" s="334"/>
      <c r="AU93" s="334"/>
      <c r="AV93" s="334"/>
      <c r="AW93" s="334"/>
      <c r="AX93" s="335"/>
      <c r="AY93" s="333"/>
      <c r="AZ93" s="334"/>
      <c r="BA93" s="336"/>
      <c r="BB93" s="1138"/>
      <c r="BC93" s="1139"/>
      <c r="BD93" s="1105"/>
      <c r="BE93" s="1106"/>
      <c r="BF93" s="1107"/>
      <c r="BG93" s="1108"/>
      <c r="BH93" s="1108"/>
      <c r="BI93" s="1108"/>
      <c r="BJ93" s="1109"/>
    </row>
    <row r="94" spans="2:62" ht="20.25" customHeight="1" x14ac:dyDescent="0.15">
      <c r="B94" s="1140"/>
      <c r="C94" s="1141"/>
      <c r="D94" s="1142"/>
      <c r="E94" s="342"/>
      <c r="F94" s="343">
        <f>C93</f>
        <v>0</v>
      </c>
      <c r="G94" s="342"/>
      <c r="H94" s="343">
        <f>I93</f>
        <v>0</v>
      </c>
      <c r="I94" s="1143"/>
      <c r="J94" s="1144"/>
      <c r="K94" s="1145"/>
      <c r="L94" s="1146"/>
      <c r="M94" s="1146"/>
      <c r="N94" s="1142"/>
      <c r="O94" s="1132"/>
      <c r="P94" s="1133"/>
      <c r="Q94" s="1133"/>
      <c r="R94" s="1133"/>
      <c r="S94" s="1134"/>
      <c r="T94" s="337" t="s">
        <v>1050</v>
      </c>
      <c r="U94" s="338"/>
      <c r="V94" s="339"/>
      <c r="W94" s="325" t="str">
        <f>IF(W93="","",VLOOKUP(W93,'シフト記号表（従来型・ユニット型共通）'!$C$6:$L$47,10,FALSE))</f>
        <v/>
      </c>
      <c r="X94" s="326" t="str">
        <f>IF(X93="","",VLOOKUP(X93,'シフト記号表（従来型・ユニット型共通）'!$C$6:$L$47,10,FALSE))</f>
        <v/>
      </c>
      <c r="Y94" s="326" t="str">
        <f>IF(Y93="","",VLOOKUP(Y93,'シフト記号表（従来型・ユニット型共通）'!$C$6:$L$47,10,FALSE))</f>
        <v/>
      </c>
      <c r="Z94" s="326" t="str">
        <f>IF(Z93="","",VLOOKUP(Z93,'シフト記号表（従来型・ユニット型共通）'!$C$6:$L$47,10,FALSE))</f>
        <v/>
      </c>
      <c r="AA94" s="326" t="str">
        <f>IF(AA93="","",VLOOKUP(AA93,'シフト記号表（従来型・ユニット型共通）'!$C$6:$L$47,10,FALSE))</f>
        <v/>
      </c>
      <c r="AB94" s="326" t="str">
        <f>IF(AB93="","",VLOOKUP(AB93,'シフト記号表（従来型・ユニット型共通）'!$C$6:$L$47,10,FALSE))</f>
        <v/>
      </c>
      <c r="AC94" s="327" t="str">
        <f>IF(AC93="","",VLOOKUP(AC93,'シフト記号表（従来型・ユニット型共通）'!$C$6:$L$47,10,FALSE))</f>
        <v/>
      </c>
      <c r="AD94" s="325" t="str">
        <f>IF(AD93="","",VLOOKUP(AD93,'シフト記号表（従来型・ユニット型共通）'!$C$6:$L$47,10,FALSE))</f>
        <v/>
      </c>
      <c r="AE94" s="326" t="str">
        <f>IF(AE93="","",VLOOKUP(AE93,'シフト記号表（従来型・ユニット型共通）'!$C$6:$L$47,10,FALSE))</f>
        <v/>
      </c>
      <c r="AF94" s="326" t="str">
        <f>IF(AF93="","",VLOOKUP(AF93,'シフト記号表（従来型・ユニット型共通）'!$C$6:$L$47,10,FALSE))</f>
        <v/>
      </c>
      <c r="AG94" s="326" t="str">
        <f>IF(AG93="","",VLOOKUP(AG93,'シフト記号表（従来型・ユニット型共通）'!$C$6:$L$47,10,FALSE))</f>
        <v/>
      </c>
      <c r="AH94" s="326" t="str">
        <f>IF(AH93="","",VLOOKUP(AH93,'シフト記号表（従来型・ユニット型共通）'!$C$6:$L$47,10,FALSE))</f>
        <v/>
      </c>
      <c r="AI94" s="326" t="str">
        <f>IF(AI93="","",VLOOKUP(AI93,'シフト記号表（従来型・ユニット型共通）'!$C$6:$L$47,10,FALSE))</f>
        <v/>
      </c>
      <c r="AJ94" s="327" t="str">
        <f>IF(AJ93="","",VLOOKUP(AJ93,'シフト記号表（従来型・ユニット型共通）'!$C$6:$L$47,10,FALSE))</f>
        <v/>
      </c>
      <c r="AK94" s="325" t="str">
        <f>IF(AK93="","",VLOOKUP(AK93,'シフト記号表（従来型・ユニット型共通）'!$C$6:$L$47,10,FALSE))</f>
        <v/>
      </c>
      <c r="AL94" s="326" t="str">
        <f>IF(AL93="","",VLOOKUP(AL93,'シフト記号表（従来型・ユニット型共通）'!$C$6:$L$47,10,FALSE))</f>
        <v/>
      </c>
      <c r="AM94" s="326" t="str">
        <f>IF(AM93="","",VLOOKUP(AM93,'シフト記号表（従来型・ユニット型共通）'!$C$6:$L$47,10,FALSE))</f>
        <v/>
      </c>
      <c r="AN94" s="326" t="str">
        <f>IF(AN93="","",VLOOKUP(AN93,'シフト記号表（従来型・ユニット型共通）'!$C$6:$L$47,10,FALSE))</f>
        <v/>
      </c>
      <c r="AO94" s="326" t="str">
        <f>IF(AO93="","",VLOOKUP(AO93,'シフト記号表（従来型・ユニット型共通）'!$C$6:$L$47,10,FALSE))</f>
        <v/>
      </c>
      <c r="AP94" s="326" t="str">
        <f>IF(AP93="","",VLOOKUP(AP93,'シフト記号表（従来型・ユニット型共通）'!$C$6:$L$47,10,FALSE))</f>
        <v/>
      </c>
      <c r="AQ94" s="327" t="str">
        <f>IF(AQ93="","",VLOOKUP(AQ93,'シフト記号表（従来型・ユニット型共通）'!$C$6:$L$47,10,FALSE))</f>
        <v/>
      </c>
      <c r="AR94" s="325" t="str">
        <f>IF(AR93="","",VLOOKUP(AR93,'シフト記号表（従来型・ユニット型共通）'!$C$6:$L$47,10,FALSE))</f>
        <v/>
      </c>
      <c r="AS94" s="326" t="str">
        <f>IF(AS93="","",VLOOKUP(AS93,'シフト記号表（従来型・ユニット型共通）'!$C$6:$L$47,10,FALSE))</f>
        <v/>
      </c>
      <c r="AT94" s="326" t="str">
        <f>IF(AT93="","",VLOOKUP(AT93,'シフト記号表（従来型・ユニット型共通）'!$C$6:$L$47,10,FALSE))</f>
        <v/>
      </c>
      <c r="AU94" s="326" t="str">
        <f>IF(AU93="","",VLOOKUP(AU93,'シフト記号表（従来型・ユニット型共通）'!$C$6:$L$47,10,FALSE))</f>
        <v/>
      </c>
      <c r="AV94" s="326" t="str">
        <f>IF(AV93="","",VLOOKUP(AV93,'シフト記号表（従来型・ユニット型共通）'!$C$6:$L$47,10,FALSE))</f>
        <v/>
      </c>
      <c r="AW94" s="326" t="str">
        <f>IF(AW93="","",VLOOKUP(AW93,'シフト記号表（従来型・ユニット型共通）'!$C$6:$L$47,10,FALSE))</f>
        <v/>
      </c>
      <c r="AX94" s="327" t="str">
        <f>IF(AX93="","",VLOOKUP(AX93,'シフト記号表（従来型・ユニット型共通）'!$C$6:$L$47,10,FALSE))</f>
        <v/>
      </c>
      <c r="AY94" s="325" t="str">
        <f>IF(AY93="","",VLOOKUP(AY93,'シフト記号表（従来型・ユニット型共通）'!$C$6:$L$47,10,FALSE))</f>
        <v/>
      </c>
      <c r="AZ94" s="326" t="str">
        <f>IF(AZ93="","",VLOOKUP(AZ93,'シフト記号表（従来型・ユニット型共通）'!$C$6:$L$47,10,FALSE))</f>
        <v/>
      </c>
      <c r="BA94" s="326" t="str">
        <f>IF(BA93="","",VLOOKUP(BA93,'シフト記号表（従来型・ユニット型共通）'!$C$6:$L$47,10,FALSE))</f>
        <v/>
      </c>
      <c r="BB94" s="1113">
        <f>IF($BE$3="４週",SUM(W94:AX94),IF($BE$3="暦月",SUM(W94:BA94),""))</f>
        <v>0</v>
      </c>
      <c r="BC94" s="1114"/>
      <c r="BD94" s="1115">
        <f>IF($BE$3="４週",BB94/4,IF($BE$3="暦月",(BB94/($BE$8/7)),""))</f>
        <v>0</v>
      </c>
      <c r="BE94" s="1114"/>
      <c r="BF94" s="1110"/>
      <c r="BG94" s="1111"/>
      <c r="BH94" s="1111"/>
      <c r="BI94" s="1111"/>
      <c r="BJ94" s="1112"/>
    </row>
    <row r="95" spans="2:62" ht="20.25" customHeight="1" x14ac:dyDescent="0.15">
      <c r="B95" s="1118">
        <f>B93+1</f>
        <v>40</v>
      </c>
      <c r="C95" s="1120"/>
      <c r="D95" s="1121"/>
      <c r="E95" s="320"/>
      <c r="F95" s="321"/>
      <c r="G95" s="320"/>
      <c r="H95" s="321"/>
      <c r="I95" s="1124"/>
      <c r="J95" s="1125"/>
      <c r="K95" s="1128"/>
      <c r="L95" s="1129"/>
      <c r="M95" s="1129"/>
      <c r="N95" s="1121"/>
      <c r="O95" s="1132"/>
      <c r="P95" s="1133"/>
      <c r="Q95" s="1133"/>
      <c r="R95" s="1133"/>
      <c r="S95" s="1134"/>
      <c r="T95" s="340" t="s">
        <v>696</v>
      </c>
      <c r="V95" s="341"/>
      <c r="W95" s="333"/>
      <c r="X95" s="334"/>
      <c r="Y95" s="334"/>
      <c r="Z95" s="334"/>
      <c r="AA95" s="334"/>
      <c r="AB95" s="334"/>
      <c r="AC95" s="335"/>
      <c r="AD95" s="333"/>
      <c r="AE95" s="334"/>
      <c r="AF95" s="334"/>
      <c r="AG95" s="334"/>
      <c r="AH95" s="334"/>
      <c r="AI95" s="334"/>
      <c r="AJ95" s="335"/>
      <c r="AK95" s="333"/>
      <c r="AL95" s="334"/>
      <c r="AM95" s="334"/>
      <c r="AN95" s="334"/>
      <c r="AO95" s="334"/>
      <c r="AP95" s="334"/>
      <c r="AQ95" s="335"/>
      <c r="AR95" s="333"/>
      <c r="AS95" s="334"/>
      <c r="AT95" s="334"/>
      <c r="AU95" s="334"/>
      <c r="AV95" s="334"/>
      <c r="AW95" s="334"/>
      <c r="AX95" s="335"/>
      <c r="AY95" s="333"/>
      <c r="AZ95" s="334"/>
      <c r="BA95" s="336"/>
      <c r="BB95" s="1138"/>
      <c r="BC95" s="1139"/>
      <c r="BD95" s="1105"/>
      <c r="BE95" s="1106"/>
      <c r="BF95" s="1107"/>
      <c r="BG95" s="1108"/>
      <c r="BH95" s="1108"/>
      <c r="BI95" s="1108"/>
      <c r="BJ95" s="1109"/>
    </row>
    <row r="96" spans="2:62" ht="20.25" customHeight="1" x14ac:dyDescent="0.15">
      <c r="B96" s="1140"/>
      <c r="C96" s="1141"/>
      <c r="D96" s="1142"/>
      <c r="E96" s="342"/>
      <c r="F96" s="343">
        <f>C95</f>
        <v>0</v>
      </c>
      <c r="G96" s="342"/>
      <c r="H96" s="343">
        <f>I95</f>
        <v>0</v>
      </c>
      <c r="I96" s="1143"/>
      <c r="J96" s="1144"/>
      <c r="K96" s="1145"/>
      <c r="L96" s="1146"/>
      <c r="M96" s="1146"/>
      <c r="N96" s="1142"/>
      <c r="O96" s="1132"/>
      <c r="P96" s="1133"/>
      <c r="Q96" s="1133"/>
      <c r="R96" s="1133"/>
      <c r="S96" s="1134"/>
      <c r="T96" s="337" t="s">
        <v>1050</v>
      </c>
      <c r="U96" s="338"/>
      <c r="V96" s="339"/>
      <c r="W96" s="325" t="str">
        <f>IF(W95="","",VLOOKUP(W95,'シフト記号表（従来型・ユニット型共通）'!$C$6:$L$47,10,FALSE))</f>
        <v/>
      </c>
      <c r="X96" s="326" t="str">
        <f>IF(X95="","",VLOOKUP(X95,'シフト記号表（従来型・ユニット型共通）'!$C$6:$L$47,10,FALSE))</f>
        <v/>
      </c>
      <c r="Y96" s="326" t="str">
        <f>IF(Y95="","",VLOOKUP(Y95,'シフト記号表（従来型・ユニット型共通）'!$C$6:$L$47,10,FALSE))</f>
        <v/>
      </c>
      <c r="Z96" s="326" t="str">
        <f>IF(Z95="","",VLOOKUP(Z95,'シフト記号表（従来型・ユニット型共通）'!$C$6:$L$47,10,FALSE))</f>
        <v/>
      </c>
      <c r="AA96" s="326" t="str">
        <f>IF(AA95="","",VLOOKUP(AA95,'シフト記号表（従来型・ユニット型共通）'!$C$6:$L$47,10,FALSE))</f>
        <v/>
      </c>
      <c r="AB96" s="326" t="str">
        <f>IF(AB95="","",VLOOKUP(AB95,'シフト記号表（従来型・ユニット型共通）'!$C$6:$L$47,10,FALSE))</f>
        <v/>
      </c>
      <c r="AC96" s="327" t="str">
        <f>IF(AC95="","",VLOOKUP(AC95,'シフト記号表（従来型・ユニット型共通）'!$C$6:$L$47,10,FALSE))</f>
        <v/>
      </c>
      <c r="AD96" s="325" t="str">
        <f>IF(AD95="","",VLOOKUP(AD95,'シフト記号表（従来型・ユニット型共通）'!$C$6:$L$47,10,FALSE))</f>
        <v/>
      </c>
      <c r="AE96" s="326" t="str">
        <f>IF(AE95="","",VLOOKUP(AE95,'シフト記号表（従来型・ユニット型共通）'!$C$6:$L$47,10,FALSE))</f>
        <v/>
      </c>
      <c r="AF96" s="326" t="str">
        <f>IF(AF95="","",VLOOKUP(AF95,'シフト記号表（従来型・ユニット型共通）'!$C$6:$L$47,10,FALSE))</f>
        <v/>
      </c>
      <c r="AG96" s="326" t="str">
        <f>IF(AG95="","",VLOOKUP(AG95,'シフト記号表（従来型・ユニット型共通）'!$C$6:$L$47,10,FALSE))</f>
        <v/>
      </c>
      <c r="AH96" s="326" t="str">
        <f>IF(AH95="","",VLOOKUP(AH95,'シフト記号表（従来型・ユニット型共通）'!$C$6:$L$47,10,FALSE))</f>
        <v/>
      </c>
      <c r="AI96" s="326" t="str">
        <f>IF(AI95="","",VLOOKUP(AI95,'シフト記号表（従来型・ユニット型共通）'!$C$6:$L$47,10,FALSE))</f>
        <v/>
      </c>
      <c r="AJ96" s="327" t="str">
        <f>IF(AJ95="","",VLOOKUP(AJ95,'シフト記号表（従来型・ユニット型共通）'!$C$6:$L$47,10,FALSE))</f>
        <v/>
      </c>
      <c r="AK96" s="325" t="str">
        <f>IF(AK95="","",VLOOKUP(AK95,'シフト記号表（従来型・ユニット型共通）'!$C$6:$L$47,10,FALSE))</f>
        <v/>
      </c>
      <c r="AL96" s="326" t="str">
        <f>IF(AL95="","",VLOOKUP(AL95,'シフト記号表（従来型・ユニット型共通）'!$C$6:$L$47,10,FALSE))</f>
        <v/>
      </c>
      <c r="AM96" s="326" t="str">
        <f>IF(AM95="","",VLOOKUP(AM95,'シフト記号表（従来型・ユニット型共通）'!$C$6:$L$47,10,FALSE))</f>
        <v/>
      </c>
      <c r="AN96" s="326" t="str">
        <f>IF(AN95="","",VLOOKUP(AN95,'シフト記号表（従来型・ユニット型共通）'!$C$6:$L$47,10,FALSE))</f>
        <v/>
      </c>
      <c r="AO96" s="326" t="str">
        <f>IF(AO95="","",VLOOKUP(AO95,'シフト記号表（従来型・ユニット型共通）'!$C$6:$L$47,10,FALSE))</f>
        <v/>
      </c>
      <c r="AP96" s="326" t="str">
        <f>IF(AP95="","",VLOOKUP(AP95,'シフト記号表（従来型・ユニット型共通）'!$C$6:$L$47,10,FALSE))</f>
        <v/>
      </c>
      <c r="AQ96" s="327" t="str">
        <f>IF(AQ95="","",VLOOKUP(AQ95,'シフト記号表（従来型・ユニット型共通）'!$C$6:$L$47,10,FALSE))</f>
        <v/>
      </c>
      <c r="AR96" s="325" t="str">
        <f>IF(AR95="","",VLOOKUP(AR95,'シフト記号表（従来型・ユニット型共通）'!$C$6:$L$47,10,FALSE))</f>
        <v/>
      </c>
      <c r="AS96" s="326" t="str">
        <f>IF(AS95="","",VLOOKUP(AS95,'シフト記号表（従来型・ユニット型共通）'!$C$6:$L$47,10,FALSE))</f>
        <v/>
      </c>
      <c r="AT96" s="326" t="str">
        <f>IF(AT95="","",VLOOKUP(AT95,'シフト記号表（従来型・ユニット型共通）'!$C$6:$L$47,10,FALSE))</f>
        <v/>
      </c>
      <c r="AU96" s="326" t="str">
        <f>IF(AU95="","",VLOOKUP(AU95,'シフト記号表（従来型・ユニット型共通）'!$C$6:$L$47,10,FALSE))</f>
        <v/>
      </c>
      <c r="AV96" s="326" t="str">
        <f>IF(AV95="","",VLOOKUP(AV95,'シフト記号表（従来型・ユニット型共通）'!$C$6:$L$47,10,FALSE))</f>
        <v/>
      </c>
      <c r="AW96" s="326" t="str">
        <f>IF(AW95="","",VLOOKUP(AW95,'シフト記号表（従来型・ユニット型共通）'!$C$6:$L$47,10,FALSE))</f>
        <v/>
      </c>
      <c r="AX96" s="327" t="str">
        <f>IF(AX95="","",VLOOKUP(AX95,'シフト記号表（従来型・ユニット型共通）'!$C$6:$L$47,10,FALSE))</f>
        <v/>
      </c>
      <c r="AY96" s="325" t="str">
        <f>IF(AY95="","",VLOOKUP(AY95,'シフト記号表（従来型・ユニット型共通）'!$C$6:$L$47,10,FALSE))</f>
        <v/>
      </c>
      <c r="AZ96" s="326" t="str">
        <f>IF(AZ95="","",VLOOKUP(AZ95,'シフト記号表（従来型・ユニット型共通）'!$C$6:$L$47,10,FALSE))</f>
        <v/>
      </c>
      <c r="BA96" s="326" t="str">
        <f>IF(BA95="","",VLOOKUP(BA95,'シフト記号表（従来型・ユニット型共通）'!$C$6:$L$47,10,FALSE))</f>
        <v/>
      </c>
      <c r="BB96" s="1113">
        <f>IF($BE$3="４週",SUM(W96:AX96),IF($BE$3="暦月",SUM(W96:BA96),""))</f>
        <v>0</v>
      </c>
      <c r="BC96" s="1114"/>
      <c r="BD96" s="1115">
        <f>IF($BE$3="４週",BB96/4,IF($BE$3="暦月",(BB96/($BE$8/7)),""))</f>
        <v>0</v>
      </c>
      <c r="BE96" s="1114"/>
      <c r="BF96" s="1110"/>
      <c r="BG96" s="1111"/>
      <c r="BH96" s="1111"/>
      <c r="BI96" s="1111"/>
      <c r="BJ96" s="1112"/>
    </row>
    <row r="97" spans="2:62" ht="20.25" customHeight="1" x14ac:dyDescent="0.15">
      <c r="B97" s="1118">
        <f>B95+1</f>
        <v>41</v>
      </c>
      <c r="C97" s="1120"/>
      <c r="D97" s="1121"/>
      <c r="E97" s="320"/>
      <c r="F97" s="321"/>
      <c r="G97" s="320"/>
      <c r="H97" s="321"/>
      <c r="I97" s="1124"/>
      <c r="J97" s="1125"/>
      <c r="K97" s="1128"/>
      <c r="L97" s="1129"/>
      <c r="M97" s="1129"/>
      <c r="N97" s="1121"/>
      <c r="O97" s="1132"/>
      <c r="P97" s="1133"/>
      <c r="Q97" s="1133"/>
      <c r="R97" s="1133"/>
      <c r="S97" s="1134"/>
      <c r="T97" s="340" t="s">
        <v>696</v>
      </c>
      <c r="V97" s="341"/>
      <c r="W97" s="333"/>
      <c r="X97" s="334"/>
      <c r="Y97" s="334"/>
      <c r="Z97" s="334"/>
      <c r="AA97" s="334"/>
      <c r="AB97" s="334"/>
      <c r="AC97" s="335"/>
      <c r="AD97" s="333"/>
      <c r="AE97" s="334"/>
      <c r="AF97" s="334"/>
      <c r="AG97" s="334"/>
      <c r="AH97" s="334"/>
      <c r="AI97" s="334"/>
      <c r="AJ97" s="335"/>
      <c r="AK97" s="333"/>
      <c r="AL97" s="334"/>
      <c r="AM97" s="334"/>
      <c r="AN97" s="334"/>
      <c r="AO97" s="334"/>
      <c r="AP97" s="334"/>
      <c r="AQ97" s="335"/>
      <c r="AR97" s="333"/>
      <c r="AS97" s="334"/>
      <c r="AT97" s="334"/>
      <c r="AU97" s="334"/>
      <c r="AV97" s="334"/>
      <c r="AW97" s="334"/>
      <c r="AX97" s="335"/>
      <c r="AY97" s="333"/>
      <c r="AZ97" s="334"/>
      <c r="BA97" s="336"/>
      <c r="BB97" s="1138"/>
      <c r="BC97" s="1139"/>
      <c r="BD97" s="1105"/>
      <c r="BE97" s="1106"/>
      <c r="BF97" s="1107"/>
      <c r="BG97" s="1108"/>
      <c r="BH97" s="1108"/>
      <c r="BI97" s="1108"/>
      <c r="BJ97" s="1109"/>
    </row>
    <row r="98" spans="2:62" ht="20.25" customHeight="1" x14ac:dyDescent="0.15">
      <c r="B98" s="1140"/>
      <c r="C98" s="1141"/>
      <c r="D98" s="1142"/>
      <c r="E98" s="342"/>
      <c r="F98" s="343">
        <f>C97</f>
        <v>0</v>
      </c>
      <c r="G98" s="342"/>
      <c r="H98" s="343">
        <f>I97</f>
        <v>0</v>
      </c>
      <c r="I98" s="1143"/>
      <c r="J98" s="1144"/>
      <c r="K98" s="1145"/>
      <c r="L98" s="1146"/>
      <c r="M98" s="1146"/>
      <c r="N98" s="1142"/>
      <c r="O98" s="1132"/>
      <c r="P98" s="1133"/>
      <c r="Q98" s="1133"/>
      <c r="R98" s="1133"/>
      <c r="S98" s="1134"/>
      <c r="T98" s="337" t="s">
        <v>1050</v>
      </c>
      <c r="U98" s="338"/>
      <c r="V98" s="339"/>
      <c r="W98" s="325" t="str">
        <f>IF(W97="","",VLOOKUP(W97,'シフト記号表（従来型・ユニット型共通）'!$C$6:$L$47,10,FALSE))</f>
        <v/>
      </c>
      <c r="X98" s="326" t="str">
        <f>IF(X97="","",VLOOKUP(X97,'シフト記号表（従来型・ユニット型共通）'!$C$6:$L$47,10,FALSE))</f>
        <v/>
      </c>
      <c r="Y98" s="326" t="str">
        <f>IF(Y97="","",VLOOKUP(Y97,'シフト記号表（従来型・ユニット型共通）'!$C$6:$L$47,10,FALSE))</f>
        <v/>
      </c>
      <c r="Z98" s="326" t="str">
        <f>IF(Z97="","",VLOOKUP(Z97,'シフト記号表（従来型・ユニット型共通）'!$C$6:$L$47,10,FALSE))</f>
        <v/>
      </c>
      <c r="AA98" s="326" t="str">
        <f>IF(AA97="","",VLOOKUP(AA97,'シフト記号表（従来型・ユニット型共通）'!$C$6:$L$47,10,FALSE))</f>
        <v/>
      </c>
      <c r="AB98" s="326" t="str">
        <f>IF(AB97="","",VLOOKUP(AB97,'シフト記号表（従来型・ユニット型共通）'!$C$6:$L$47,10,FALSE))</f>
        <v/>
      </c>
      <c r="AC98" s="327" t="str">
        <f>IF(AC97="","",VLOOKUP(AC97,'シフト記号表（従来型・ユニット型共通）'!$C$6:$L$47,10,FALSE))</f>
        <v/>
      </c>
      <c r="AD98" s="325" t="str">
        <f>IF(AD97="","",VLOOKUP(AD97,'シフト記号表（従来型・ユニット型共通）'!$C$6:$L$47,10,FALSE))</f>
        <v/>
      </c>
      <c r="AE98" s="326" t="str">
        <f>IF(AE97="","",VLOOKUP(AE97,'シフト記号表（従来型・ユニット型共通）'!$C$6:$L$47,10,FALSE))</f>
        <v/>
      </c>
      <c r="AF98" s="326" t="str">
        <f>IF(AF97="","",VLOOKUP(AF97,'シフト記号表（従来型・ユニット型共通）'!$C$6:$L$47,10,FALSE))</f>
        <v/>
      </c>
      <c r="AG98" s="326" t="str">
        <f>IF(AG97="","",VLOOKUP(AG97,'シフト記号表（従来型・ユニット型共通）'!$C$6:$L$47,10,FALSE))</f>
        <v/>
      </c>
      <c r="AH98" s="326" t="str">
        <f>IF(AH97="","",VLOOKUP(AH97,'シフト記号表（従来型・ユニット型共通）'!$C$6:$L$47,10,FALSE))</f>
        <v/>
      </c>
      <c r="AI98" s="326" t="str">
        <f>IF(AI97="","",VLOOKUP(AI97,'シフト記号表（従来型・ユニット型共通）'!$C$6:$L$47,10,FALSE))</f>
        <v/>
      </c>
      <c r="AJ98" s="327" t="str">
        <f>IF(AJ97="","",VLOOKUP(AJ97,'シフト記号表（従来型・ユニット型共通）'!$C$6:$L$47,10,FALSE))</f>
        <v/>
      </c>
      <c r="AK98" s="325" t="str">
        <f>IF(AK97="","",VLOOKUP(AK97,'シフト記号表（従来型・ユニット型共通）'!$C$6:$L$47,10,FALSE))</f>
        <v/>
      </c>
      <c r="AL98" s="326" t="str">
        <f>IF(AL97="","",VLOOKUP(AL97,'シフト記号表（従来型・ユニット型共通）'!$C$6:$L$47,10,FALSE))</f>
        <v/>
      </c>
      <c r="AM98" s="326" t="str">
        <f>IF(AM97="","",VLOOKUP(AM97,'シフト記号表（従来型・ユニット型共通）'!$C$6:$L$47,10,FALSE))</f>
        <v/>
      </c>
      <c r="AN98" s="326" t="str">
        <f>IF(AN97="","",VLOOKUP(AN97,'シフト記号表（従来型・ユニット型共通）'!$C$6:$L$47,10,FALSE))</f>
        <v/>
      </c>
      <c r="AO98" s="326" t="str">
        <f>IF(AO97="","",VLOOKUP(AO97,'シフト記号表（従来型・ユニット型共通）'!$C$6:$L$47,10,FALSE))</f>
        <v/>
      </c>
      <c r="AP98" s="326" t="str">
        <f>IF(AP97="","",VLOOKUP(AP97,'シフト記号表（従来型・ユニット型共通）'!$C$6:$L$47,10,FALSE))</f>
        <v/>
      </c>
      <c r="AQ98" s="327" t="str">
        <f>IF(AQ97="","",VLOOKUP(AQ97,'シフト記号表（従来型・ユニット型共通）'!$C$6:$L$47,10,FALSE))</f>
        <v/>
      </c>
      <c r="AR98" s="325" t="str">
        <f>IF(AR97="","",VLOOKUP(AR97,'シフト記号表（従来型・ユニット型共通）'!$C$6:$L$47,10,FALSE))</f>
        <v/>
      </c>
      <c r="AS98" s="326" t="str">
        <f>IF(AS97="","",VLOOKUP(AS97,'シフト記号表（従来型・ユニット型共通）'!$C$6:$L$47,10,FALSE))</f>
        <v/>
      </c>
      <c r="AT98" s="326" t="str">
        <f>IF(AT97="","",VLOOKUP(AT97,'シフト記号表（従来型・ユニット型共通）'!$C$6:$L$47,10,FALSE))</f>
        <v/>
      </c>
      <c r="AU98" s="326" t="str">
        <f>IF(AU97="","",VLOOKUP(AU97,'シフト記号表（従来型・ユニット型共通）'!$C$6:$L$47,10,FALSE))</f>
        <v/>
      </c>
      <c r="AV98" s="326" t="str">
        <f>IF(AV97="","",VLOOKUP(AV97,'シフト記号表（従来型・ユニット型共通）'!$C$6:$L$47,10,FALSE))</f>
        <v/>
      </c>
      <c r="AW98" s="326" t="str">
        <f>IF(AW97="","",VLOOKUP(AW97,'シフト記号表（従来型・ユニット型共通）'!$C$6:$L$47,10,FALSE))</f>
        <v/>
      </c>
      <c r="AX98" s="327" t="str">
        <f>IF(AX97="","",VLOOKUP(AX97,'シフト記号表（従来型・ユニット型共通）'!$C$6:$L$47,10,FALSE))</f>
        <v/>
      </c>
      <c r="AY98" s="325" t="str">
        <f>IF(AY97="","",VLOOKUP(AY97,'シフト記号表（従来型・ユニット型共通）'!$C$6:$L$47,10,FALSE))</f>
        <v/>
      </c>
      <c r="AZ98" s="326" t="str">
        <f>IF(AZ97="","",VLOOKUP(AZ97,'シフト記号表（従来型・ユニット型共通）'!$C$6:$L$47,10,FALSE))</f>
        <v/>
      </c>
      <c r="BA98" s="326" t="str">
        <f>IF(BA97="","",VLOOKUP(BA97,'シフト記号表（従来型・ユニット型共通）'!$C$6:$L$47,10,FALSE))</f>
        <v/>
      </c>
      <c r="BB98" s="1113">
        <f>IF($BE$3="４週",SUM(W98:AX98),IF($BE$3="暦月",SUM(W98:BA98),""))</f>
        <v>0</v>
      </c>
      <c r="BC98" s="1114"/>
      <c r="BD98" s="1115">
        <f>IF($BE$3="４週",BB98/4,IF($BE$3="暦月",(BB98/($BE$8/7)),""))</f>
        <v>0</v>
      </c>
      <c r="BE98" s="1114"/>
      <c r="BF98" s="1110"/>
      <c r="BG98" s="1111"/>
      <c r="BH98" s="1111"/>
      <c r="BI98" s="1111"/>
      <c r="BJ98" s="1112"/>
    </row>
    <row r="99" spans="2:62" ht="20.25" customHeight="1" x14ac:dyDescent="0.15">
      <c r="B99" s="1118">
        <f>B97+1</f>
        <v>42</v>
      </c>
      <c r="C99" s="1120"/>
      <c r="D99" s="1121"/>
      <c r="E99" s="320"/>
      <c r="F99" s="321"/>
      <c r="G99" s="320"/>
      <c r="H99" s="321"/>
      <c r="I99" s="1124"/>
      <c r="J99" s="1125"/>
      <c r="K99" s="1128"/>
      <c r="L99" s="1129"/>
      <c r="M99" s="1129"/>
      <c r="N99" s="1121"/>
      <c r="O99" s="1132"/>
      <c r="P99" s="1133"/>
      <c r="Q99" s="1133"/>
      <c r="R99" s="1133"/>
      <c r="S99" s="1134"/>
      <c r="T99" s="340" t="s">
        <v>696</v>
      </c>
      <c r="V99" s="341"/>
      <c r="W99" s="333"/>
      <c r="X99" s="334"/>
      <c r="Y99" s="334"/>
      <c r="Z99" s="334"/>
      <c r="AA99" s="334"/>
      <c r="AB99" s="334"/>
      <c r="AC99" s="335"/>
      <c r="AD99" s="333"/>
      <c r="AE99" s="334"/>
      <c r="AF99" s="334"/>
      <c r="AG99" s="334"/>
      <c r="AH99" s="334"/>
      <c r="AI99" s="334"/>
      <c r="AJ99" s="335"/>
      <c r="AK99" s="333"/>
      <c r="AL99" s="334"/>
      <c r="AM99" s="334"/>
      <c r="AN99" s="334"/>
      <c r="AO99" s="334"/>
      <c r="AP99" s="334"/>
      <c r="AQ99" s="335"/>
      <c r="AR99" s="333"/>
      <c r="AS99" s="334"/>
      <c r="AT99" s="334"/>
      <c r="AU99" s="334"/>
      <c r="AV99" s="334"/>
      <c r="AW99" s="334"/>
      <c r="AX99" s="335"/>
      <c r="AY99" s="333"/>
      <c r="AZ99" s="334"/>
      <c r="BA99" s="336"/>
      <c r="BB99" s="1138"/>
      <c r="BC99" s="1139"/>
      <c r="BD99" s="1105"/>
      <c r="BE99" s="1106"/>
      <c r="BF99" s="1107"/>
      <c r="BG99" s="1108"/>
      <c r="BH99" s="1108"/>
      <c r="BI99" s="1108"/>
      <c r="BJ99" s="1109"/>
    </row>
    <row r="100" spans="2:62" ht="20.25" customHeight="1" x14ac:dyDescent="0.15">
      <c r="B100" s="1140"/>
      <c r="C100" s="1141"/>
      <c r="D100" s="1142"/>
      <c r="E100" s="342"/>
      <c r="F100" s="343">
        <f>C99</f>
        <v>0</v>
      </c>
      <c r="G100" s="342"/>
      <c r="H100" s="343">
        <f>I99</f>
        <v>0</v>
      </c>
      <c r="I100" s="1143"/>
      <c r="J100" s="1144"/>
      <c r="K100" s="1145"/>
      <c r="L100" s="1146"/>
      <c r="M100" s="1146"/>
      <c r="N100" s="1142"/>
      <c r="O100" s="1132"/>
      <c r="P100" s="1133"/>
      <c r="Q100" s="1133"/>
      <c r="R100" s="1133"/>
      <c r="S100" s="1134"/>
      <c r="T100" s="337" t="s">
        <v>1050</v>
      </c>
      <c r="U100" s="338"/>
      <c r="V100" s="339"/>
      <c r="W100" s="325" t="str">
        <f>IF(W99="","",VLOOKUP(W99,'シフト記号表（従来型・ユニット型共通）'!$C$6:$L$47,10,FALSE))</f>
        <v/>
      </c>
      <c r="X100" s="326" t="str">
        <f>IF(X99="","",VLOOKUP(X99,'シフト記号表（従来型・ユニット型共通）'!$C$6:$L$47,10,FALSE))</f>
        <v/>
      </c>
      <c r="Y100" s="326" t="str">
        <f>IF(Y99="","",VLOOKUP(Y99,'シフト記号表（従来型・ユニット型共通）'!$C$6:$L$47,10,FALSE))</f>
        <v/>
      </c>
      <c r="Z100" s="326" t="str">
        <f>IF(Z99="","",VLOOKUP(Z99,'シフト記号表（従来型・ユニット型共通）'!$C$6:$L$47,10,FALSE))</f>
        <v/>
      </c>
      <c r="AA100" s="326" t="str">
        <f>IF(AA99="","",VLOOKUP(AA99,'シフト記号表（従来型・ユニット型共通）'!$C$6:$L$47,10,FALSE))</f>
        <v/>
      </c>
      <c r="AB100" s="326" t="str">
        <f>IF(AB99="","",VLOOKUP(AB99,'シフト記号表（従来型・ユニット型共通）'!$C$6:$L$47,10,FALSE))</f>
        <v/>
      </c>
      <c r="AC100" s="327" t="str">
        <f>IF(AC99="","",VLOOKUP(AC99,'シフト記号表（従来型・ユニット型共通）'!$C$6:$L$47,10,FALSE))</f>
        <v/>
      </c>
      <c r="AD100" s="325" t="str">
        <f>IF(AD99="","",VLOOKUP(AD99,'シフト記号表（従来型・ユニット型共通）'!$C$6:$L$47,10,FALSE))</f>
        <v/>
      </c>
      <c r="AE100" s="326" t="str">
        <f>IF(AE99="","",VLOOKUP(AE99,'シフト記号表（従来型・ユニット型共通）'!$C$6:$L$47,10,FALSE))</f>
        <v/>
      </c>
      <c r="AF100" s="326" t="str">
        <f>IF(AF99="","",VLOOKUP(AF99,'シフト記号表（従来型・ユニット型共通）'!$C$6:$L$47,10,FALSE))</f>
        <v/>
      </c>
      <c r="AG100" s="326" t="str">
        <f>IF(AG99="","",VLOOKUP(AG99,'シフト記号表（従来型・ユニット型共通）'!$C$6:$L$47,10,FALSE))</f>
        <v/>
      </c>
      <c r="AH100" s="326" t="str">
        <f>IF(AH99="","",VLOOKUP(AH99,'シフト記号表（従来型・ユニット型共通）'!$C$6:$L$47,10,FALSE))</f>
        <v/>
      </c>
      <c r="AI100" s="326" t="str">
        <f>IF(AI99="","",VLOOKUP(AI99,'シフト記号表（従来型・ユニット型共通）'!$C$6:$L$47,10,FALSE))</f>
        <v/>
      </c>
      <c r="AJ100" s="327" t="str">
        <f>IF(AJ99="","",VLOOKUP(AJ99,'シフト記号表（従来型・ユニット型共通）'!$C$6:$L$47,10,FALSE))</f>
        <v/>
      </c>
      <c r="AK100" s="325" t="str">
        <f>IF(AK99="","",VLOOKUP(AK99,'シフト記号表（従来型・ユニット型共通）'!$C$6:$L$47,10,FALSE))</f>
        <v/>
      </c>
      <c r="AL100" s="326" t="str">
        <f>IF(AL99="","",VLOOKUP(AL99,'シフト記号表（従来型・ユニット型共通）'!$C$6:$L$47,10,FALSE))</f>
        <v/>
      </c>
      <c r="AM100" s="326" t="str">
        <f>IF(AM99="","",VLOOKUP(AM99,'シフト記号表（従来型・ユニット型共通）'!$C$6:$L$47,10,FALSE))</f>
        <v/>
      </c>
      <c r="AN100" s="326" t="str">
        <f>IF(AN99="","",VLOOKUP(AN99,'シフト記号表（従来型・ユニット型共通）'!$C$6:$L$47,10,FALSE))</f>
        <v/>
      </c>
      <c r="AO100" s="326" t="str">
        <f>IF(AO99="","",VLOOKUP(AO99,'シフト記号表（従来型・ユニット型共通）'!$C$6:$L$47,10,FALSE))</f>
        <v/>
      </c>
      <c r="AP100" s="326" t="str">
        <f>IF(AP99="","",VLOOKUP(AP99,'シフト記号表（従来型・ユニット型共通）'!$C$6:$L$47,10,FALSE))</f>
        <v/>
      </c>
      <c r="AQ100" s="327" t="str">
        <f>IF(AQ99="","",VLOOKUP(AQ99,'シフト記号表（従来型・ユニット型共通）'!$C$6:$L$47,10,FALSE))</f>
        <v/>
      </c>
      <c r="AR100" s="325" t="str">
        <f>IF(AR99="","",VLOOKUP(AR99,'シフト記号表（従来型・ユニット型共通）'!$C$6:$L$47,10,FALSE))</f>
        <v/>
      </c>
      <c r="AS100" s="326" t="str">
        <f>IF(AS99="","",VLOOKUP(AS99,'シフト記号表（従来型・ユニット型共通）'!$C$6:$L$47,10,FALSE))</f>
        <v/>
      </c>
      <c r="AT100" s="326" t="str">
        <f>IF(AT99="","",VLOOKUP(AT99,'シフト記号表（従来型・ユニット型共通）'!$C$6:$L$47,10,FALSE))</f>
        <v/>
      </c>
      <c r="AU100" s="326" t="str">
        <f>IF(AU99="","",VLOOKUP(AU99,'シフト記号表（従来型・ユニット型共通）'!$C$6:$L$47,10,FALSE))</f>
        <v/>
      </c>
      <c r="AV100" s="326" t="str">
        <f>IF(AV99="","",VLOOKUP(AV99,'シフト記号表（従来型・ユニット型共通）'!$C$6:$L$47,10,FALSE))</f>
        <v/>
      </c>
      <c r="AW100" s="326" t="str">
        <f>IF(AW99="","",VLOOKUP(AW99,'シフト記号表（従来型・ユニット型共通）'!$C$6:$L$47,10,FALSE))</f>
        <v/>
      </c>
      <c r="AX100" s="327" t="str">
        <f>IF(AX99="","",VLOOKUP(AX99,'シフト記号表（従来型・ユニット型共通）'!$C$6:$L$47,10,FALSE))</f>
        <v/>
      </c>
      <c r="AY100" s="325" t="str">
        <f>IF(AY99="","",VLOOKUP(AY99,'シフト記号表（従来型・ユニット型共通）'!$C$6:$L$47,10,FALSE))</f>
        <v/>
      </c>
      <c r="AZ100" s="326" t="str">
        <f>IF(AZ99="","",VLOOKUP(AZ99,'シフト記号表（従来型・ユニット型共通）'!$C$6:$L$47,10,FALSE))</f>
        <v/>
      </c>
      <c r="BA100" s="326" t="str">
        <f>IF(BA99="","",VLOOKUP(BA99,'シフト記号表（従来型・ユニット型共通）'!$C$6:$L$47,10,FALSE))</f>
        <v/>
      </c>
      <c r="BB100" s="1113">
        <f>IF($BE$3="４週",SUM(W100:AX100),IF($BE$3="暦月",SUM(W100:BA100),""))</f>
        <v>0</v>
      </c>
      <c r="BC100" s="1114"/>
      <c r="BD100" s="1115">
        <f>IF($BE$3="４週",BB100/4,IF($BE$3="暦月",(BB100/($BE$8/7)),""))</f>
        <v>0</v>
      </c>
      <c r="BE100" s="1114"/>
      <c r="BF100" s="1110"/>
      <c r="BG100" s="1111"/>
      <c r="BH100" s="1111"/>
      <c r="BI100" s="1111"/>
      <c r="BJ100" s="1112"/>
    </row>
    <row r="101" spans="2:62" ht="20.25" customHeight="1" x14ac:dyDescent="0.15">
      <c r="B101" s="1118">
        <f>B99+1</f>
        <v>43</v>
      </c>
      <c r="C101" s="1120"/>
      <c r="D101" s="1121"/>
      <c r="E101" s="320"/>
      <c r="F101" s="321"/>
      <c r="G101" s="320"/>
      <c r="H101" s="321"/>
      <c r="I101" s="1124"/>
      <c r="J101" s="1125"/>
      <c r="K101" s="1128"/>
      <c r="L101" s="1129"/>
      <c r="M101" s="1129"/>
      <c r="N101" s="1121"/>
      <c r="O101" s="1132"/>
      <c r="P101" s="1133"/>
      <c r="Q101" s="1133"/>
      <c r="R101" s="1133"/>
      <c r="S101" s="1134"/>
      <c r="T101" s="340" t="s">
        <v>696</v>
      </c>
      <c r="V101" s="341"/>
      <c r="W101" s="333"/>
      <c r="X101" s="334"/>
      <c r="Y101" s="334"/>
      <c r="Z101" s="334"/>
      <c r="AA101" s="334"/>
      <c r="AB101" s="334"/>
      <c r="AC101" s="335"/>
      <c r="AD101" s="333"/>
      <c r="AE101" s="334"/>
      <c r="AF101" s="334"/>
      <c r="AG101" s="334"/>
      <c r="AH101" s="334"/>
      <c r="AI101" s="334"/>
      <c r="AJ101" s="335"/>
      <c r="AK101" s="333"/>
      <c r="AL101" s="334"/>
      <c r="AM101" s="334"/>
      <c r="AN101" s="334"/>
      <c r="AO101" s="334"/>
      <c r="AP101" s="334"/>
      <c r="AQ101" s="335"/>
      <c r="AR101" s="333"/>
      <c r="AS101" s="334"/>
      <c r="AT101" s="334"/>
      <c r="AU101" s="334"/>
      <c r="AV101" s="334"/>
      <c r="AW101" s="334"/>
      <c r="AX101" s="335"/>
      <c r="AY101" s="333"/>
      <c r="AZ101" s="334"/>
      <c r="BA101" s="336"/>
      <c r="BB101" s="1138"/>
      <c r="BC101" s="1139"/>
      <c r="BD101" s="1105"/>
      <c r="BE101" s="1106"/>
      <c r="BF101" s="1107"/>
      <c r="BG101" s="1108"/>
      <c r="BH101" s="1108"/>
      <c r="BI101" s="1108"/>
      <c r="BJ101" s="1109"/>
    </row>
    <row r="102" spans="2:62" ht="20.25" customHeight="1" x14ac:dyDescent="0.15">
      <c r="B102" s="1140"/>
      <c r="C102" s="1141"/>
      <c r="D102" s="1142"/>
      <c r="E102" s="342"/>
      <c r="F102" s="343">
        <f>C101</f>
        <v>0</v>
      </c>
      <c r="G102" s="342"/>
      <c r="H102" s="343">
        <f>I101</f>
        <v>0</v>
      </c>
      <c r="I102" s="1143"/>
      <c r="J102" s="1144"/>
      <c r="K102" s="1145"/>
      <c r="L102" s="1146"/>
      <c r="M102" s="1146"/>
      <c r="N102" s="1142"/>
      <c r="O102" s="1132"/>
      <c r="P102" s="1133"/>
      <c r="Q102" s="1133"/>
      <c r="R102" s="1133"/>
      <c r="S102" s="1134"/>
      <c r="T102" s="337" t="s">
        <v>1050</v>
      </c>
      <c r="U102" s="338"/>
      <c r="V102" s="339"/>
      <c r="W102" s="325" t="str">
        <f>IF(W101="","",VLOOKUP(W101,'シフト記号表（従来型・ユニット型共通）'!$C$6:$L$47,10,FALSE))</f>
        <v/>
      </c>
      <c r="X102" s="326" t="str">
        <f>IF(X101="","",VLOOKUP(X101,'シフト記号表（従来型・ユニット型共通）'!$C$6:$L$47,10,FALSE))</f>
        <v/>
      </c>
      <c r="Y102" s="326" t="str">
        <f>IF(Y101="","",VLOOKUP(Y101,'シフト記号表（従来型・ユニット型共通）'!$C$6:$L$47,10,FALSE))</f>
        <v/>
      </c>
      <c r="Z102" s="326" t="str">
        <f>IF(Z101="","",VLOOKUP(Z101,'シフト記号表（従来型・ユニット型共通）'!$C$6:$L$47,10,FALSE))</f>
        <v/>
      </c>
      <c r="AA102" s="326" t="str">
        <f>IF(AA101="","",VLOOKUP(AA101,'シフト記号表（従来型・ユニット型共通）'!$C$6:$L$47,10,FALSE))</f>
        <v/>
      </c>
      <c r="AB102" s="326" t="str">
        <f>IF(AB101="","",VLOOKUP(AB101,'シフト記号表（従来型・ユニット型共通）'!$C$6:$L$47,10,FALSE))</f>
        <v/>
      </c>
      <c r="AC102" s="327" t="str">
        <f>IF(AC101="","",VLOOKUP(AC101,'シフト記号表（従来型・ユニット型共通）'!$C$6:$L$47,10,FALSE))</f>
        <v/>
      </c>
      <c r="AD102" s="325" t="str">
        <f>IF(AD101="","",VLOOKUP(AD101,'シフト記号表（従来型・ユニット型共通）'!$C$6:$L$47,10,FALSE))</f>
        <v/>
      </c>
      <c r="AE102" s="326" t="str">
        <f>IF(AE101="","",VLOOKUP(AE101,'シフト記号表（従来型・ユニット型共通）'!$C$6:$L$47,10,FALSE))</f>
        <v/>
      </c>
      <c r="AF102" s="326" t="str">
        <f>IF(AF101="","",VLOOKUP(AF101,'シフト記号表（従来型・ユニット型共通）'!$C$6:$L$47,10,FALSE))</f>
        <v/>
      </c>
      <c r="AG102" s="326" t="str">
        <f>IF(AG101="","",VLOOKUP(AG101,'シフト記号表（従来型・ユニット型共通）'!$C$6:$L$47,10,FALSE))</f>
        <v/>
      </c>
      <c r="AH102" s="326" t="str">
        <f>IF(AH101="","",VLOOKUP(AH101,'シフト記号表（従来型・ユニット型共通）'!$C$6:$L$47,10,FALSE))</f>
        <v/>
      </c>
      <c r="AI102" s="326" t="str">
        <f>IF(AI101="","",VLOOKUP(AI101,'シフト記号表（従来型・ユニット型共通）'!$C$6:$L$47,10,FALSE))</f>
        <v/>
      </c>
      <c r="AJ102" s="327" t="str">
        <f>IF(AJ101="","",VLOOKUP(AJ101,'シフト記号表（従来型・ユニット型共通）'!$C$6:$L$47,10,FALSE))</f>
        <v/>
      </c>
      <c r="AK102" s="325" t="str">
        <f>IF(AK101="","",VLOOKUP(AK101,'シフト記号表（従来型・ユニット型共通）'!$C$6:$L$47,10,FALSE))</f>
        <v/>
      </c>
      <c r="AL102" s="326" t="str">
        <f>IF(AL101="","",VLOOKUP(AL101,'シフト記号表（従来型・ユニット型共通）'!$C$6:$L$47,10,FALSE))</f>
        <v/>
      </c>
      <c r="AM102" s="326" t="str">
        <f>IF(AM101="","",VLOOKUP(AM101,'シフト記号表（従来型・ユニット型共通）'!$C$6:$L$47,10,FALSE))</f>
        <v/>
      </c>
      <c r="AN102" s="326" t="str">
        <f>IF(AN101="","",VLOOKUP(AN101,'シフト記号表（従来型・ユニット型共通）'!$C$6:$L$47,10,FALSE))</f>
        <v/>
      </c>
      <c r="AO102" s="326" t="str">
        <f>IF(AO101="","",VLOOKUP(AO101,'シフト記号表（従来型・ユニット型共通）'!$C$6:$L$47,10,FALSE))</f>
        <v/>
      </c>
      <c r="AP102" s="326" t="str">
        <f>IF(AP101="","",VLOOKUP(AP101,'シフト記号表（従来型・ユニット型共通）'!$C$6:$L$47,10,FALSE))</f>
        <v/>
      </c>
      <c r="AQ102" s="327" t="str">
        <f>IF(AQ101="","",VLOOKUP(AQ101,'シフト記号表（従来型・ユニット型共通）'!$C$6:$L$47,10,FALSE))</f>
        <v/>
      </c>
      <c r="AR102" s="325" t="str">
        <f>IF(AR101="","",VLOOKUP(AR101,'シフト記号表（従来型・ユニット型共通）'!$C$6:$L$47,10,FALSE))</f>
        <v/>
      </c>
      <c r="AS102" s="326" t="str">
        <f>IF(AS101="","",VLOOKUP(AS101,'シフト記号表（従来型・ユニット型共通）'!$C$6:$L$47,10,FALSE))</f>
        <v/>
      </c>
      <c r="AT102" s="326" t="str">
        <f>IF(AT101="","",VLOOKUP(AT101,'シフト記号表（従来型・ユニット型共通）'!$C$6:$L$47,10,FALSE))</f>
        <v/>
      </c>
      <c r="AU102" s="326" t="str">
        <f>IF(AU101="","",VLOOKUP(AU101,'シフト記号表（従来型・ユニット型共通）'!$C$6:$L$47,10,FALSE))</f>
        <v/>
      </c>
      <c r="AV102" s="326" t="str">
        <f>IF(AV101="","",VLOOKUP(AV101,'シフト記号表（従来型・ユニット型共通）'!$C$6:$L$47,10,FALSE))</f>
        <v/>
      </c>
      <c r="AW102" s="326" t="str">
        <f>IF(AW101="","",VLOOKUP(AW101,'シフト記号表（従来型・ユニット型共通）'!$C$6:$L$47,10,FALSE))</f>
        <v/>
      </c>
      <c r="AX102" s="327" t="str">
        <f>IF(AX101="","",VLOOKUP(AX101,'シフト記号表（従来型・ユニット型共通）'!$C$6:$L$47,10,FALSE))</f>
        <v/>
      </c>
      <c r="AY102" s="325" t="str">
        <f>IF(AY101="","",VLOOKUP(AY101,'シフト記号表（従来型・ユニット型共通）'!$C$6:$L$47,10,FALSE))</f>
        <v/>
      </c>
      <c r="AZ102" s="326" t="str">
        <f>IF(AZ101="","",VLOOKUP(AZ101,'シフト記号表（従来型・ユニット型共通）'!$C$6:$L$47,10,FALSE))</f>
        <v/>
      </c>
      <c r="BA102" s="326" t="str">
        <f>IF(BA101="","",VLOOKUP(BA101,'シフト記号表（従来型・ユニット型共通）'!$C$6:$L$47,10,FALSE))</f>
        <v/>
      </c>
      <c r="BB102" s="1113">
        <f>IF($BE$3="４週",SUM(W102:AX102),IF($BE$3="暦月",SUM(W102:BA102),""))</f>
        <v>0</v>
      </c>
      <c r="BC102" s="1114"/>
      <c r="BD102" s="1115">
        <f>IF($BE$3="４週",BB102/4,IF($BE$3="暦月",(BB102/($BE$8/7)),""))</f>
        <v>0</v>
      </c>
      <c r="BE102" s="1114"/>
      <c r="BF102" s="1110"/>
      <c r="BG102" s="1111"/>
      <c r="BH102" s="1111"/>
      <c r="BI102" s="1111"/>
      <c r="BJ102" s="1112"/>
    </row>
    <row r="103" spans="2:62" ht="20.25" customHeight="1" x14ac:dyDescent="0.15">
      <c r="B103" s="1118">
        <f>B101+1</f>
        <v>44</v>
      </c>
      <c r="C103" s="1120"/>
      <c r="D103" s="1121"/>
      <c r="E103" s="320"/>
      <c r="F103" s="321"/>
      <c r="G103" s="320"/>
      <c r="H103" s="321"/>
      <c r="I103" s="1124"/>
      <c r="J103" s="1125"/>
      <c r="K103" s="1128"/>
      <c r="L103" s="1129"/>
      <c r="M103" s="1129"/>
      <c r="N103" s="1121"/>
      <c r="O103" s="1132"/>
      <c r="P103" s="1133"/>
      <c r="Q103" s="1133"/>
      <c r="R103" s="1133"/>
      <c r="S103" s="1134"/>
      <c r="T103" s="340" t="s">
        <v>696</v>
      </c>
      <c r="V103" s="341"/>
      <c r="W103" s="333"/>
      <c r="X103" s="334"/>
      <c r="Y103" s="334"/>
      <c r="Z103" s="334"/>
      <c r="AA103" s="334"/>
      <c r="AB103" s="334"/>
      <c r="AC103" s="335"/>
      <c r="AD103" s="333"/>
      <c r="AE103" s="334"/>
      <c r="AF103" s="334"/>
      <c r="AG103" s="334"/>
      <c r="AH103" s="334"/>
      <c r="AI103" s="334"/>
      <c r="AJ103" s="335"/>
      <c r="AK103" s="333"/>
      <c r="AL103" s="334"/>
      <c r="AM103" s="334"/>
      <c r="AN103" s="334"/>
      <c r="AO103" s="334"/>
      <c r="AP103" s="334"/>
      <c r="AQ103" s="335"/>
      <c r="AR103" s="333"/>
      <c r="AS103" s="334"/>
      <c r="AT103" s="334"/>
      <c r="AU103" s="334"/>
      <c r="AV103" s="334"/>
      <c r="AW103" s="334"/>
      <c r="AX103" s="335"/>
      <c r="AY103" s="333"/>
      <c r="AZ103" s="334"/>
      <c r="BA103" s="336"/>
      <c r="BB103" s="1138"/>
      <c r="BC103" s="1139"/>
      <c r="BD103" s="1105"/>
      <c r="BE103" s="1106"/>
      <c r="BF103" s="1107"/>
      <c r="BG103" s="1108"/>
      <c r="BH103" s="1108"/>
      <c r="BI103" s="1108"/>
      <c r="BJ103" s="1109"/>
    </row>
    <row r="104" spans="2:62" ht="20.25" customHeight="1" x14ac:dyDescent="0.15">
      <c r="B104" s="1140"/>
      <c r="C104" s="1141"/>
      <c r="D104" s="1142"/>
      <c r="E104" s="342"/>
      <c r="F104" s="343">
        <f>C103</f>
        <v>0</v>
      </c>
      <c r="G104" s="342"/>
      <c r="H104" s="343">
        <f>I103</f>
        <v>0</v>
      </c>
      <c r="I104" s="1143"/>
      <c r="J104" s="1144"/>
      <c r="K104" s="1145"/>
      <c r="L104" s="1146"/>
      <c r="M104" s="1146"/>
      <c r="N104" s="1142"/>
      <c r="O104" s="1132"/>
      <c r="P104" s="1133"/>
      <c r="Q104" s="1133"/>
      <c r="R104" s="1133"/>
      <c r="S104" s="1134"/>
      <c r="T104" s="337" t="s">
        <v>1050</v>
      </c>
      <c r="U104" s="338"/>
      <c r="V104" s="339"/>
      <c r="W104" s="325" t="str">
        <f>IF(W103="","",VLOOKUP(W103,'シフト記号表（従来型・ユニット型共通）'!$C$6:$L$47,10,FALSE))</f>
        <v/>
      </c>
      <c r="X104" s="326" t="str">
        <f>IF(X103="","",VLOOKUP(X103,'シフト記号表（従来型・ユニット型共通）'!$C$6:$L$47,10,FALSE))</f>
        <v/>
      </c>
      <c r="Y104" s="326" t="str">
        <f>IF(Y103="","",VLOOKUP(Y103,'シフト記号表（従来型・ユニット型共通）'!$C$6:$L$47,10,FALSE))</f>
        <v/>
      </c>
      <c r="Z104" s="326" t="str">
        <f>IF(Z103="","",VLOOKUP(Z103,'シフト記号表（従来型・ユニット型共通）'!$C$6:$L$47,10,FALSE))</f>
        <v/>
      </c>
      <c r="AA104" s="326" t="str">
        <f>IF(AA103="","",VLOOKUP(AA103,'シフト記号表（従来型・ユニット型共通）'!$C$6:$L$47,10,FALSE))</f>
        <v/>
      </c>
      <c r="AB104" s="326" t="str">
        <f>IF(AB103="","",VLOOKUP(AB103,'シフト記号表（従来型・ユニット型共通）'!$C$6:$L$47,10,FALSE))</f>
        <v/>
      </c>
      <c r="AC104" s="327" t="str">
        <f>IF(AC103="","",VLOOKUP(AC103,'シフト記号表（従来型・ユニット型共通）'!$C$6:$L$47,10,FALSE))</f>
        <v/>
      </c>
      <c r="AD104" s="325" t="str">
        <f>IF(AD103="","",VLOOKUP(AD103,'シフト記号表（従来型・ユニット型共通）'!$C$6:$L$47,10,FALSE))</f>
        <v/>
      </c>
      <c r="AE104" s="326" t="str">
        <f>IF(AE103="","",VLOOKUP(AE103,'シフト記号表（従来型・ユニット型共通）'!$C$6:$L$47,10,FALSE))</f>
        <v/>
      </c>
      <c r="AF104" s="326" t="str">
        <f>IF(AF103="","",VLOOKUP(AF103,'シフト記号表（従来型・ユニット型共通）'!$C$6:$L$47,10,FALSE))</f>
        <v/>
      </c>
      <c r="AG104" s="326" t="str">
        <f>IF(AG103="","",VLOOKUP(AG103,'シフト記号表（従来型・ユニット型共通）'!$C$6:$L$47,10,FALSE))</f>
        <v/>
      </c>
      <c r="AH104" s="326" t="str">
        <f>IF(AH103="","",VLOOKUP(AH103,'シフト記号表（従来型・ユニット型共通）'!$C$6:$L$47,10,FALSE))</f>
        <v/>
      </c>
      <c r="AI104" s="326" t="str">
        <f>IF(AI103="","",VLOOKUP(AI103,'シフト記号表（従来型・ユニット型共通）'!$C$6:$L$47,10,FALSE))</f>
        <v/>
      </c>
      <c r="AJ104" s="327" t="str">
        <f>IF(AJ103="","",VLOOKUP(AJ103,'シフト記号表（従来型・ユニット型共通）'!$C$6:$L$47,10,FALSE))</f>
        <v/>
      </c>
      <c r="AK104" s="325" t="str">
        <f>IF(AK103="","",VLOOKUP(AK103,'シフト記号表（従来型・ユニット型共通）'!$C$6:$L$47,10,FALSE))</f>
        <v/>
      </c>
      <c r="AL104" s="326" t="str">
        <f>IF(AL103="","",VLOOKUP(AL103,'シフト記号表（従来型・ユニット型共通）'!$C$6:$L$47,10,FALSE))</f>
        <v/>
      </c>
      <c r="AM104" s="326" t="str">
        <f>IF(AM103="","",VLOOKUP(AM103,'シフト記号表（従来型・ユニット型共通）'!$C$6:$L$47,10,FALSE))</f>
        <v/>
      </c>
      <c r="AN104" s="326" t="str">
        <f>IF(AN103="","",VLOOKUP(AN103,'シフト記号表（従来型・ユニット型共通）'!$C$6:$L$47,10,FALSE))</f>
        <v/>
      </c>
      <c r="AO104" s="326" t="str">
        <f>IF(AO103="","",VLOOKUP(AO103,'シフト記号表（従来型・ユニット型共通）'!$C$6:$L$47,10,FALSE))</f>
        <v/>
      </c>
      <c r="AP104" s="326" t="str">
        <f>IF(AP103="","",VLOOKUP(AP103,'シフト記号表（従来型・ユニット型共通）'!$C$6:$L$47,10,FALSE))</f>
        <v/>
      </c>
      <c r="AQ104" s="327" t="str">
        <f>IF(AQ103="","",VLOOKUP(AQ103,'シフト記号表（従来型・ユニット型共通）'!$C$6:$L$47,10,FALSE))</f>
        <v/>
      </c>
      <c r="AR104" s="325" t="str">
        <f>IF(AR103="","",VLOOKUP(AR103,'シフト記号表（従来型・ユニット型共通）'!$C$6:$L$47,10,FALSE))</f>
        <v/>
      </c>
      <c r="AS104" s="326" t="str">
        <f>IF(AS103="","",VLOOKUP(AS103,'シフト記号表（従来型・ユニット型共通）'!$C$6:$L$47,10,FALSE))</f>
        <v/>
      </c>
      <c r="AT104" s="326" t="str">
        <f>IF(AT103="","",VLOOKUP(AT103,'シフト記号表（従来型・ユニット型共通）'!$C$6:$L$47,10,FALSE))</f>
        <v/>
      </c>
      <c r="AU104" s="326" t="str">
        <f>IF(AU103="","",VLOOKUP(AU103,'シフト記号表（従来型・ユニット型共通）'!$C$6:$L$47,10,FALSE))</f>
        <v/>
      </c>
      <c r="AV104" s="326" t="str">
        <f>IF(AV103="","",VLOOKUP(AV103,'シフト記号表（従来型・ユニット型共通）'!$C$6:$L$47,10,FALSE))</f>
        <v/>
      </c>
      <c r="AW104" s="326" t="str">
        <f>IF(AW103="","",VLOOKUP(AW103,'シフト記号表（従来型・ユニット型共通）'!$C$6:$L$47,10,FALSE))</f>
        <v/>
      </c>
      <c r="AX104" s="327" t="str">
        <f>IF(AX103="","",VLOOKUP(AX103,'シフト記号表（従来型・ユニット型共通）'!$C$6:$L$47,10,FALSE))</f>
        <v/>
      </c>
      <c r="AY104" s="325" t="str">
        <f>IF(AY103="","",VLOOKUP(AY103,'シフト記号表（従来型・ユニット型共通）'!$C$6:$L$47,10,FALSE))</f>
        <v/>
      </c>
      <c r="AZ104" s="326" t="str">
        <f>IF(AZ103="","",VLOOKUP(AZ103,'シフト記号表（従来型・ユニット型共通）'!$C$6:$L$47,10,FALSE))</f>
        <v/>
      </c>
      <c r="BA104" s="326" t="str">
        <f>IF(BA103="","",VLOOKUP(BA103,'シフト記号表（従来型・ユニット型共通）'!$C$6:$L$47,10,FALSE))</f>
        <v/>
      </c>
      <c r="BB104" s="1113">
        <f>IF($BE$3="４週",SUM(W104:AX104),IF($BE$3="暦月",SUM(W104:BA104),""))</f>
        <v>0</v>
      </c>
      <c r="BC104" s="1114"/>
      <c r="BD104" s="1115">
        <f>IF($BE$3="４週",BB104/4,IF($BE$3="暦月",(BB104/($BE$8/7)),""))</f>
        <v>0</v>
      </c>
      <c r="BE104" s="1114"/>
      <c r="BF104" s="1110"/>
      <c r="BG104" s="1111"/>
      <c r="BH104" s="1111"/>
      <c r="BI104" s="1111"/>
      <c r="BJ104" s="1112"/>
    </row>
    <row r="105" spans="2:62" ht="20.25" customHeight="1" x14ac:dyDescent="0.15">
      <c r="B105" s="1118">
        <f>B103+1</f>
        <v>45</v>
      </c>
      <c r="C105" s="1120"/>
      <c r="D105" s="1121"/>
      <c r="E105" s="320"/>
      <c r="F105" s="321"/>
      <c r="G105" s="320"/>
      <c r="H105" s="321"/>
      <c r="I105" s="1124"/>
      <c r="J105" s="1125"/>
      <c r="K105" s="1128"/>
      <c r="L105" s="1129"/>
      <c r="M105" s="1129"/>
      <c r="N105" s="1121"/>
      <c r="O105" s="1132"/>
      <c r="P105" s="1133"/>
      <c r="Q105" s="1133"/>
      <c r="R105" s="1133"/>
      <c r="S105" s="1134"/>
      <c r="T105" s="340" t="s">
        <v>696</v>
      </c>
      <c r="V105" s="341"/>
      <c r="W105" s="333"/>
      <c r="X105" s="334"/>
      <c r="Y105" s="334"/>
      <c r="Z105" s="334"/>
      <c r="AA105" s="334"/>
      <c r="AB105" s="334"/>
      <c r="AC105" s="335"/>
      <c r="AD105" s="333"/>
      <c r="AE105" s="334"/>
      <c r="AF105" s="334"/>
      <c r="AG105" s="334"/>
      <c r="AH105" s="334"/>
      <c r="AI105" s="334"/>
      <c r="AJ105" s="335"/>
      <c r="AK105" s="333"/>
      <c r="AL105" s="334"/>
      <c r="AM105" s="334"/>
      <c r="AN105" s="334"/>
      <c r="AO105" s="334"/>
      <c r="AP105" s="334"/>
      <c r="AQ105" s="335"/>
      <c r="AR105" s="333"/>
      <c r="AS105" s="334"/>
      <c r="AT105" s="334"/>
      <c r="AU105" s="334"/>
      <c r="AV105" s="334"/>
      <c r="AW105" s="334"/>
      <c r="AX105" s="335"/>
      <c r="AY105" s="333"/>
      <c r="AZ105" s="334"/>
      <c r="BA105" s="336"/>
      <c r="BB105" s="1138"/>
      <c r="BC105" s="1139"/>
      <c r="BD105" s="1105"/>
      <c r="BE105" s="1106"/>
      <c r="BF105" s="1107"/>
      <c r="BG105" s="1108"/>
      <c r="BH105" s="1108"/>
      <c r="BI105" s="1108"/>
      <c r="BJ105" s="1109"/>
    </row>
    <row r="106" spans="2:62" ht="20.25" customHeight="1" x14ac:dyDescent="0.15">
      <c r="B106" s="1140"/>
      <c r="C106" s="1141"/>
      <c r="D106" s="1142"/>
      <c r="E106" s="342"/>
      <c r="F106" s="343">
        <f>C105</f>
        <v>0</v>
      </c>
      <c r="G106" s="342"/>
      <c r="H106" s="343">
        <f>I105</f>
        <v>0</v>
      </c>
      <c r="I106" s="1143"/>
      <c r="J106" s="1144"/>
      <c r="K106" s="1145"/>
      <c r="L106" s="1146"/>
      <c r="M106" s="1146"/>
      <c r="N106" s="1142"/>
      <c r="O106" s="1132"/>
      <c r="P106" s="1133"/>
      <c r="Q106" s="1133"/>
      <c r="R106" s="1133"/>
      <c r="S106" s="1134"/>
      <c r="T106" s="337" t="s">
        <v>1050</v>
      </c>
      <c r="U106" s="338"/>
      <c r="V106" s="339"/>
      <c r="W106" s="325" t="str">
        <f>IF(W105="","",VLOOKUP(W105,'シフト記号表（従来型・ユニット型共通）'!$C$6:$L$47,10,FALSE))</f>
        <v/>
      </c>
      <c r="X106" s="326" t="str">
        <f>IF(X105="","",VLOOKUP(X105,'シフト記号表（従来型・ユニット型共通）'!$C$6:$L$47,10,FALSE))</f>
        <v/>
      </c>
      <c r="Y106" s="326" t="str">
        <f>IF(Y105="","",VLOOKUP(Y105,'シフト記号表（従来型・ユニット型共通）'!$C$6:$L$47,10,FALSE))</f>
        <v/>
      </c>
      <c r="Z106" s="326" t="str">
        <f>IF(Z105="","",VLOOKUP(Z105,'シフト記号表（従来型・ユニット型共通）'!$C$6:$L$47,10,FALSE))</f>
        <v/>
      </c>
      <c r="AA106" s="326" t="str">
        <f>IF(AA105="","",VLOOKUP(AA105,'シフト記号表（従来型・ユニット型共通）'!$C$6:$L$47,10,FALSE))</f>
        <v/>
      </c>
      <c r="AB106" s="326" t="str">
        <f>IF(AB105="","",VLOOKUP(AB105,'シフト記号表（従来型・ユニット型共通）'!$C$6:$L$47,10,FALSE))</f>
        <v/>
      </c>
      <c r="AC106" s="327" t="str">
        <f>IF(AC105="","",VLOOKUP(AC105,'シフト記号表（従来型・ユニット型共通）'!$C$6:$L$47,10,FALSE))</f>
        <v/>
      </c>
      <c r="AD106" s="325" t="str">
        <f>IF(AD105="","",VLOOKUP(AD105,'シフト記号表（従来型・ユニット型共通）'!$C$6:$L$47,10,FALSE))</f>
        <v/>
      </c>
      <c r="AE106" s="326" t="str">
        <f>IF(AE105="","",VLOOKUP(AE105,'シフト記号表（従来型・ユニット型共通）'!$C$6:$L$47,10,FALSE))</f>
        <v/>
      </c>
      <c r="AF106" s="326" t="str">
        <f>IF(AF105="","",VLOOKUP(AF105,'シフト記号表（従来型・ユニット型共通）'!$C$6:$L$47,10,FALSE))</f>
        <v/>
      </c>
      <c r="AG106" s="326" t="str">
        <f>IF(AG105="","",VLOOKUP(AG105,'シフト記号表（従来型・ユニット型共通）'!$C$6:$L$47,10,FALSE))</f>
        <v/>
      </c>
      <c r="AH106" s="326" t="str">
        <f>IF(AH105="","",VLOOKUP(AH105,'シフト記号表（従来型・ユニット型共通）'!$C$6:$L$47,10,FALSE))</f>
        <v/>
      </c>
      <c r="AI106" s="326" t="str">
        <f>IF(AI105="","",VLOOKUP(AI105,'シフト記号表（従来型・ユニット型共通）'!$C$6:$L$47,10,FALSE))</f>
        <v/>
      </c>
      <c r="AJ106" s="327" t="str">
        <f>IF(AJ105="","",VLOOKUP(AJ105,'シフト記号表（従来型・ユニット型共通）'!$C$6:$L$47,10,FALSE))</f>
        <v/>
      </c>
      <c r="AK106" s="325" t="str">
        <f>IF(AK105="","",VLOOKUP(AK105,'シフト記号表（従来型・ユニット型共通）'!$C$6:$L$47,10,FALSE))</f>
        <v/>
      </c>
      <c r="AL106" s="326" t="str">
        <f>IF(AL105="","",VLOOKUP(AL105,'シフト記号表（従来型・ユニット型共通）'!$C$6:$L$47,10,FALSE))</f>
        <v/>
      </c>
      <c r="AM106" s="326" t="str">
        <f>IF(AM105="","",VLOOKUP(AM105,'シフト記号表（従来型・ユニット型共通）'!$C$6:$L$47,10,FALSE))</f>
        <v/>
      </c>
      <c r="AN106" s="326" t="str">
        <f>IF(AN105="","",VLOOKUP(AN105,'シフト記号表（従来型・ユニット型共通）'!$C$6:$L$47,10,FALSE))</f>
        <v/>
      </c>
      <c r="AO106" s="326" t="str">
        <f>IF(AO105="","",VLOOKUP(AO105,'シフト記号表（従来型・ユニット型共通）'!$C$6:$L$47,10,FALSE))</f>
        <v/>
      </c>
      <c r="AP106" s="326" t="str">
        <f>IF(AP105="","",VLOOKUP(AP105,'シフト記号表（従来型・ユニット型共通）'!$C$6:$L$47,10,FALSE))</f>
        <v/>
      </c>
      <c r="AQ106" s="327" t="str">
        <f>IF(AQ105="","",VLOOKUP(AQ105,'シフト記号表（従来型・ユニット型共通）'!$C$6:$L$47,10,FALSE))</f>
        <v/>
      </c>
      <c r="AR106" s="325" t="str">
        <f>IF(AR105="","",VLOOKUP(AR105,'シフト記号表（従来型・ユニット型共通）'!$C$6:$L$47,10,FALSE))</f>
        <v/>
      </c>
      <c r="AS106" s="326" t="str">
        <f>IF(AS105="","",VLOOKUP(AS105,'シフト記号表（従来型・ユニット型共通）'!$C$6:$L$47,10,FALSE))</f>
        <v/>
      </c>
      <c r="AT106" s="326" t="str">
        <f>IF(AT105="","",VLOOKUP(AT105,'シフト記号表（従来型・ユニット型共通）'!$C$6:$L$47,10,FALSE))</f>
        <v/>
      </c>
      <c r="AU106" s="326" t="str">
        <f>IF(AU105="","",VLOOKUP(AU105,'シフト記号表（従来型・ユニット型共通）'!$C$6:$L$47,10,FALSE))</f>
        <v/>
      </c>
      <c r="AV106" s="326" t="str">
        <f>IF(AV105="","",VLOOKUP(AV105,'シフト記号表（従来型・ユニット型共通）'!$C$6:$L$47,10,FALSE))</f>
        <v/>
      </c>
      <c r="AW106" s="326" t="str">
        <f>IF(AW105="","",VLOOKUP(AW105,'シフト記号表（従来型・ユニット型共通）'!$C$6:$L$47,10,FALSE))</f>
        <v/>
      </c>
      <c r="AX106" s="327" t="str">
        <f>IF(AX105="","",VLOOKUP(AX105,'シフト記号表（従来型・ユニット型共通）'!$C$6:$L$47,10,FALSE))</f>
        <v/>
      </c>
      <c r="AY106" s="325" t="str">
        <f>IF(AY105="","",VLOOKUP(AY105,'シフト記号表（従来型・ユニット型共通）'!$C$6:$L$47,10,FALSE))</f>
        <v/>
      </c>
      <c r="AZ106" s="326" t="str">
        <f>IF(AZ105="","",VLOOKUP(AZ105,'シフト記号表（従来型・ユニット型共通）'!$C$6:$L$47,10,FALSE))</f>
        <v/>
      </c>
      <c r="BA106" s="326" t="str">
        <f>IF(BA105="","",VLOOKUP(BA105,'シフト記号表（従来型・ユニット型共通）'!$C$6:$L$47,10,FALSE))</f>
        <v/>
      </c>
      <c r="BB106" s="1113">
        <f>IF($BE$3="４週",SUM(W106:AX106),IF($BE$3="暦月",SUM(W106:BA106),""))</f>
        <v>0</v>
      </c>
      <c r="BC106" s="1114"/>
      <c r="BD106" s="1115">
        <f>IF($BE$3="４週",BB106/4,IF($BE$3="暦月",(BB106/($BE$8/7)),""))</f>
        <v>0</v>
      </c>
      <c r="BE106" s="1114"/>
      <c r="BF106" s="1110"/>
      <c r="BG106" s="1111"/>
      <c r="BH106" s="1111"/>
      <c r="BI106" s="1111"/>
      <c r="BJ106" s="1112"/>
    </row>
    <row r="107" spans="2:62" ht="20.25" customHeight="1" x14ac:dyDescent="0.15">
      <c r="B107" s="1118">
        <f>B105+1</f>
        <v>46</v>
      </c>
      <c r="C107" s="1120"/>
      <c r="D107" s="1121"/>
      <c r="E107" s="320"/>
      <c r="F107" s="321"/>
      <c r="G107" s="320"/>
      <c r="H107" s="321"/>
      <c r="I107" s="1124"/>
      <c r="J107" s="1125"/>
      <c r="K107" s="1128"/>
      <c r="L107" s="1129"/>
      <c r="M107" s="1129"/>
      <c r="N107" s="1121"/>
      <c r="O107" s="1132"/>
      <c r="P107" s="1133"/>
      <c r="Q107" s="1133"/>
      <c r="R107" s="1133"/>
      <c r="S107" s="1134"/>
      <c r="T107" s="340" t="s">
        <v>696</v>
      </c>
      <c r="V107" s="341"/>
      <c r="W107" s="333"/>
      <c r="X107" s="334"/>
      <c r="Y107" s="334"/>
      <c r="Z107" s="334"/>
      <c r="AA107" s="334"/>
      <c r="AB107" s="334"/>
      <c r="AC107" s="335"/>
      <c r="AD107" s="333"/>
      <c r="AE107" s="334"/>
      <c r="AF107" s="334"/>
      <c r="AG107" s="334"/>
      <c r="AH107" s="334"/>
      <c r="AI107" s="334"/>
      <c r="AJ107" s="335"/>
      <c r="AK107" s="333"/>
      <c r="AL107" s="334"/>
      <c r="AM107" s="334"/>
      <c r="AN107" s="334"/>
      <c r="AO107" s="334"/>
      <c r="AP107" s="334"/>
      <c r="AQ107" s="335"/>
      <c r="AR107" s="333"/>
      <c r="AS107" s="334"/>
      <c r="AT107" s="334"/>
      <c r="AU107" s="334"/>
      <c r="AV107" s="334"/>
      <c r="AW107" s="334"/>
      <c r="AX107" s="335"/>
      <c r="AY107" s="333"/>
      <c r="AZ107" s="334"/>
      <c r="BA107" s="336"/>
      <c r="BB107" s="1138"/>
      <c r="BC107" s="1139"/>
      <c r="BD107" s="1105"/>
      <c r="BE107" s="1106"/>
      <c r="BF107" s="1107"/>
      <c r="BG107" s="1108"/>
      <c r="BH107" s="1108"/>
      <c r="BI107" s="1108"/>
      <c r="BJ107" s="1109"/>
    </row>
    <row r="108" spans="2:62" ht="20.25" customHeight="1" x14ac:dyDescent="0.15">
      <c r="B108" s="1140"/>
      <c r="C108" s="1141"/>
      <c r="D108" s="1142"/>
      <c r="E108" s="342"/>
      <c r="F108" s="343">
        <f>C107</f>
        <v>0</v>
      </c>
      <c r="G108" s="342"/>
      <c r="H108" s="343">
        <f>I107</f>
        <v>0</v>
      </c>
      <c r="I108" s="1143"/>
      <c r="J108" s="1144"/>
      <c r="K108" s="1145"/>
      <c r="L108" s="1146"/>
      <c r="M108" s="1146"/>
      <c r="N108" s="1142"/>
      <c r="O108" s="1132"/>
      <c r="P108" s="1133"/>
      <c r="Q108" s="1133"/>
      <c r="R108" s="1133"/>
      <c r="S108" s="1134"/>
      <c r="T108" s="337" t="s">
        <v>1050</v>
      </c>
      <c r="U108" s="338"/>
      <c r="V108" s="339"/>
      <c r="W108" s="325" t="str">
        <f>IF(W107="","",VLOOKUP(W107,'シフト記号表（従来型・ユニット型共通）'!$C$6:$L$47,10,FALSE))</f>
        <v/>
      </c>
      <c r="X108" s="326" t="str">
        <f>IF(X107="","",VLOOKUP(X107,'シフト記号表（従来型・ユニット型共通）'!$C$6:$L$47,10,FALSE))</f>
        <v/>
      </c>
      <c r="Y108" s="326" t="str">
        <f>IF(Y107="","",VLOOKUP(Y107,'シフト記号表（従来型・ユニット型共通）'!$C$6:$L$47,10,FALSE))</f>
        <v/>
      </c>
      <c r="Z108" s="326" t="str">
        <f>IF(Z107="","",VLOOKUP(Z107,'シフト記号表（従来型・ユニット型共通）'!$C$6:$L$47,10,FALSE))</f>
        <v/>
      </c>
      <c r="AA108" s="326" t="str">
        <f>IF(AA107="","",VLOOKUP(AA107,'シフト記号表（従来型・ユニット型共通）'!$C$6:$L$47,10,FALSE))</f>
        <v/>
      </c>
      <c r="AB108" s="326" t="str">
        <f>IF(AB107="","",VLOOKUP(AB107,'シフト記号表（従来型・ユニット型共通）'!$C$6:$L$47,10,FALSE))</f>
        <v/>
      </c>
      <c r="AC108" s="327" t="str">
        <f>IF(AC107="","",VLOOKUP(AC107,'シフト記号表（従来型・ユニット型共通）'!$C$6:$L$47,10,FALSE))</f>
        <v/>
      </c>
      <c r="AD108" s="325" t="str">
        <f>IF(AD107="","",VLOOKUP(AD107,'シフト記号表（従来型・ユニット型共通）'!$C$6:$L$47,10,FALSE))</f>
        <v/>
      </c>
      <c r="AE108" s="326" t="str">
        <f>IF(AE107="","",VLOOKUP(AE107,'シフト記号表（従来型・ユニット型共通）'!$C$6:$L$47,10,FALSE))</f>
        <v/>
      </c>
      <c r="AF108" s="326" t="str">
        <f>IF(AF107="","",VLOOKUP(AF107,'シフト記号表（従来型・ユニット型共通）'!$C$6:$L$47,10,FALSE))</f>
        <v/>
      </c>
      <c r="AG108" s="326" t="str">
        <f>IF(AG107="","",VLOOKUP(AG107,'シフト記号表（従来型・ユニット型共通）'!$C$6:$L$47,10,FALSE))</f>
        <v/>
      </c>
      <c r="AH108" s="326" t="str">
        <f>IF(AH107="","",VLOOKUP(AH107,'シフト記号表（従来型・ユニット型共通）'!$C$6:$L$47,10,FALSE))</f>
        <v/>
      </c>
      <c r="AI108" s="326" t="str">
        <f>IF(AI107="","",VLOOKUP(AI107,'シフト記号表（従来型・ユニット型共通）'!$C$6:$L$47,10,FALSE))</f>
        <v/>
      </c>
      <c r="AJ108" s="327" t="str">
        <f>IF(AJ107="","",VLOOKUP(AJ107,'シフト記号表（従来型・ユニット型共通）'!$C$6:$L$47,10,FALSE))</f>
        <v/>
      </c>
      <c r="AK108" s="325" t="str">
        <f>IF(AK107="","",VLOOKUP(AK107,'シフト記号表（従来型・ユニット型共通）'!$C$6:$L$47,10,FALSE))</f>
        <v/>
      </c>
      <c r="AL108" s="326" t="str">
        <f>IF(AL107="","",VLOOKUP(AL107,'シフト記号表（従来型・ユニット型共通）'!$C$6:$L$47,10,FALSE))</f>
        <v/>
      </c>
      <c r="AM108" s="326" t="str">
        <f>IF(AM107="","",VLOOKUP(AM107,'シフト記号表（従来型・ユニット型共通）'!$C$6:$L$47,10,FALSE))</f>
        <v/>
      </c>
      <c r="AN108" s="326" t="str">
        <f>IF(AN107="","",VLOOKUP(AN107,'シフト記号表（従来型・ユニット型共通）'!$C$6:$L$47,10,FALSE))</f>
        <v/>
      </c>
      <c r="AO108" s="326" t="str">
        <f>IF(AO107="","",VLOOKUP(AO107,'シフト記号表（従来型・ユニット型共通）'!$C$6:$L$47,10,FALSE))</f>
        <v/>
      </c>
      <c r="AP108" s="326" t="str">
        <f>IF(AP107="","",VLOOKUP(AP107,'シフト記号表（従来型・ユニット型共通）'!$C$6:$L$47,10,FALSE))</f>
        <v/>
      </c>
      <c r="AQ108" s="327" t="str">
        <f>IF(AQ107="","",VLOOKUP(AQ107,'シフト記号表（従来型・ユニット型共通）'!$C$6:$L$47,10,FALSE))</f>
        <v/>
      </c>
      <c r="AR108" s="325" t="str">
        <f>IF(AR107="","",VLOOKUP(AR107,'シフト記号表（従来型・ユニット型共通）'!$C$6:$L$47,10,FALSE))</f>
        <v/>
      </c>
      <c r="AS108" s="326" t="str">
        <f>IF(AS107="","",VLOOKUP(AS107,'シフト記号表（従来型・ユニット型共通）'!$C$6:$L$47,10,FALSE))</f>
        <v/>
      </c>
      <c r="AT108" s="326" t="str">
        <f>IF(AT107="","",VLOOKUP(AT107,'シフト記号表（従来型・ユニット型共通）'!$C$6:$L$47,10,FALSE))</f>
        <v/>
      </c>
      <c r="AU108" s="326" t="str">
        <f>IF(AU107="","",VLOOKUP(AU107,'シフト記号表（従来型・ユニット型共通）'!$C$6:$L$47,10,FALSE))</f>
        <v/>
      </c>
      <c r="AV108" s="326" t="str">
        <f>IF(AV107="","",VLOOKUP(AV107,'シフト記号表（従来型・ユニット型共通）'!$C$6:$L$47,10,FALSE))</f>
        <v/>
      </c>
      <c r="AW108" s="326" t="str">
        <f>IF(AW107="","",VLOOKUP(AW107,'シフト記号表（従来型・ユニット型共通）'!$C$6:$L$47,10,FALSE))</f>
        <v/>
      </c>
      <c r="AX108" s="327" t="str">
        <f>IF(AX107="","",VLOOKUP(AX107,'シフト記号表（従来型・ユニット型共通）'!$C$6:$L$47,10,FALSE))</f>
        <v/>
      </c>
      <c r="AY108" s="325" t="str">
        <f>IF(AY107="","",VLOOKUP(AY107,'シフト記号表（従来型・ユニット型共通）'!$C$6:$L$47,10,FALSE))</f>
        <v/>
      </c>
      <c r="AZ108" s="326" t="str">
        <f>IF(AZ107="","",VLOOKUP(AZ107,'シフト記号表（従来型・ユニット型共通）'!$C$6:$L$47,10,FALSE))</f>
        <v/>
      </c>
      <c r="BA108" s="326" t="str">
        <f>IF(BA107="","",VLOOKUP(BA107,'シフト記号表（従来型・ユニット型共通）'!$C$6:$L$47,10,FALSE))</f>
        <v/>
      </c>
      <c r="BB108" s="1113">
        <f>IF($BE$3="４週",SUM(W108:AX108),IF($BE$3="暦月",SUM(W108:BA108),""))</f>
        <v>0</v>
      </c>
      <c r="BC108" s="1114"/>
      <c r="BD108" s="1115">
        <f>IF($BE$3="４週",BB108/4,IF($BE$3="暦月",(BB108/($BE$8/7)),""))</f>
        <v>0</v>
      </c>
      <c r="BE108" s="1114"/>
      <c r="BF108" s="1110"/>
      <c r="BG108" s="1111"/>
      <c r="BH108" s="1111"/>
      <c r="BI108" s="1111"/>
      <c r="BJ108" s="1112"/>
    </row>
    <row r="109" spans="2:62" ht="20.25" customHeight="1" x14ac:dyDescent="0.15">
      <c r="B109" s="1118">
        <f>B107+1</f>
        <v>47</v>
      </c>
      <c r="C109" s="1120"/>
      <c r="D109" s="1121"/>
      <c r="E109" s="320"/>
      <c r="F109" s="321"/>
      <c r="G109" s="320"/>
      <c r="H109" s="321"/>
      <c r="I109" s="1124"/>
      <c r="J109" s="1125"/>
      <c r="K109" s="1128"/>
      <c r="L109" s="1129"/>
      <c r="M109" s="1129"/>
      <c r="N109" s="1121"/>
      <c r="O109" s="1132"/>
      <c r="P109" s="1133"/>
      <c r="Q109" s="1133"/>
      <c r="R109" s="1133"/>
      <c r="S109" s="1134"/>
      <c r="T109" s="340" t="s">
        <v>696</v>
      </c>
      <c r="V109" s="341"/>
      <c r="W109" s="333"/>
      <c r="X109" s="334"/>
      <c r="Y109" s="334"/>
      <c r="Z109" s="334"/>
      <c r="AA109" s="334"/>
      <c r="AB109" s="334"/>
      <c r="AC109" s="335"/>
      <c r="AD109" s="333"/>
      <c r="AE109" s="334"/>
      <c r="AF109" s="334"/>
      <c r="AG109" s="334"/>
      <c r="AH109" s="334"/>
      <c r="AI109" s="334"/>
      <c r="AJ109" s="335"/>
      <c r="AK109" s="333"/>
      <c r="AL109" s="334"/>
      <c r="AM109" s="334"/>
      <c r="AN109" s="334"/>
      <c r="AO109" s="334"/>
      <c r="AP109" s="334"/>
      <c r="AQ109" s="335"/>
      <c r="AR109" s="333"/>
      <c r="AS109" s="334"/>
      <c r="AT109" s="334"/>
      <c r="AU109" s="334"/>
      <c r="AV109" s="334"/>
      <c r="AW109" s="334"/>
      <c r="AX109" s="335"/>
      <c r="AY109" s="333"/>
      <c r="AZ109" s="334"/>
      <c r="BA109" s="336"/>
      <c r="BB109" s="1138"/>
      <c r="BC109" s="1139"/>
      <c r="BD109" s="1105"/>
      <c r="BE109" s="1106"/>
      <c r="BF109" s="1107"/>
      <c r="BG109" s="1108"/>
      <c r="BH109" s="1108"/>
      <c r="BI109" s="1108"/>
      <c r="BJ109" s="1109"/>
    </row>
    <row r="110" spans="2:62" ht="20.25" customHeight="1" x14ac:dyDescent="0.15">
      <c r="B110" s="1140"/>
      <c r="C110" s="1141"/>
      <c r="D110" s="1142"/>
      <c r="E110" s="342"/>
      <c r="F110" s="343">
        <f>C109</f>
        <v>0</v>
      </c>
      <c r="G110" s="342"/>
      <c r="H110" s="343">
        <f>I109</f>
        <v>0</v>
      </c>
      <c r="I110" s="1143"/>
      <c r="J110" s="1144"/>
      <c r="K110" s="1145"/>
      <c r="L110" s="1146"/>
      <c r="M110" s="1146"/>
      <c r="N110" s="1142"/>
      <c r="O110" s="1132"/>
      <c r="P110" s="1133"/>
      <c r="Q110" s="1133"/>
      <c r="R110" s="1133"/>
      <c r="S110" s="1134"/>
      <c r="T110" s="337" t="s">
        <v>1050</v>
      </c>
      <c r="U110" s="338"/>
      <c r="V110" s="339"/>
      <c r="W110" s="325" t="str">
        <f>IF(W109="","",VLOOKUP(W109,'シフト記号表（従来型・ユニット型共通）'!$C$6:$L$47,10,FALSE))</f>
        <v/>
      </c>
      <c r="X110" s="326" t="str">
        <f>IF(X109="","",VLOOKUP(X109,'シフト記号表（従来型・ユニット型共通）'!$C$6:$L$47,10,FALSE))</f>
        <v/>
      </c>
      <c r="Y110" s="326" t="str">
        <f>IF(Y109="","",VLOOKUP(Y109,'シフト記号表（従来型・ユニット型共通）'!$C$6:$L$47,10,FALSE))</f>
        <v/>
      </c>
      <c r="Z110" s="326" t="str">
        <f>IF(Z109="","",VLOOKUP(Z109,'シフト記号表（従来型・ユニット型共通）'!$C$6:$L$47,10,FALSE))</f>
        <v/>
      </c>
      <c r="AA110" s="326" t="str">
        <f>IF(AA109="","",VLOOKUP(AA109,'シフト記号表（従来型・ユニット型共通）'!$C$6:$L$47,10,FALSE))</f>
        <v/>
      </c>
      <c r="AB110" s="326" t="str">
        <f>IF(AB109="","",VLOOKUP(AB109,'シフト記号表（従来型・ユニット型共通）'!$C$6:$L$47,10,FALSE))</f>
        <v/>
      </c>
      <c r="AC110" s="327" t="str">
        <f>IF(AC109="","",VLOOKUP(AC109,'シフト記号表（従来型・ユニット型共通）'!$C$6:$L$47,10,FALSE))</f>
        <v/>
      </c>
      <c r="AD110" s="325" t="str">
        <f>IF(AD109="","",VLOOKUP(AD109,'シフト記号表（従来型・ユニット型共通）'!$C$6:$L$47,10,FALSE))</f>
        <v/>
      </c>
      <c r="AE110" s="326" t="str">
        <f>IF(AE109="","",VLOOKUP(AE109,'シフト記号表（従来型・ユニット型共通）'!$C$6:$L$47,10,FALSE))</f>
        <v/>
      </c>
      <c r="AF110" s="326" t="str">
        <f>IF(AF109="","",VLOOKUP(AF109,'シフト記号表（従来型・ユニット型共通）'!$C$6:$L$47,10,FALSE))</f>
        <v/>
      </c>
      <c r="AG110" s="326" t="str">
        <f>IF(AG109="","",VLOOKUP(AG109,'シフト記号表（従来型・ユニット型共通）'!$C$6:$L$47,10,FALSE))</f>
        <v/>
      </c>
      <c r="AH110" s="326" t="str">
        <f>IF(AH109="","",VLOOKUP(AH109,'シフト記号表（従来型・ユニット型共通）'!$C$6:$L$47,10,FALSE))</f>
        <v/>
      </c>
      <c r="AI110" s="326" t="str">
        <f>IF(AI109="","",VLOOKUP(AI109,'シフト記号表（従来型・ユニット型共通）'!$C$6:$L$47,10,FALSE))</f>
        <v/>
      </c>
      <c r="AJ110" s="327" t="str">
        <f>IF(AJ109="","",VLOOKUP(AJ109,'シフト記号表（従来型・ユニット型共通）'!$C$6:$L$47,10,FALSE))</f>
        <v/>
      </c>
      <c r="AK110" s="325" t="str">
        <f>IF(AK109="","",VLOOKUP(AK109,'シフト記号表（従来型・ユニット型共通）'!$C$6:$L$47,10,FALSE))</f>
        <v/>
      </c>
      <c r="AL110" s="326" t="str">
        <f>IF(AL109="","",VLOOKUP(AL109,'シフト記号表（従来型・ユニット型共通）'!$C$6:$L$47,10,FALSE))</f>
        <v/>
      </c>
      <c r="AM110" s="326" t="str">
        <f>IF(AM109="","",VLOOKUP(AM109,'シフト記号表（従来型・ユニット型共通）'!$C$6:$L$47,10,FALSE))</f>
        <v/>
      </c>
      <c r="AN110" s="326" t="str">
        <f>IF(AN109="","",VLOOKUP(AN109,'シフト記号表（従来型・ユニット型共通）'!$C$6:$L$47,10,FALSE))</f>
        <v/>
      </c>
      <c r="AO110" s="326" t="str">
        <f>IF(AO109="","",VLOOKUP(AO109,'シフト記号表（従来型・ユニット型共通）'!$C$6:$L$47,10,FALSE))</f>
        <v/>
      </c>
      <c r="AP110" s="326" t="str">
        <f>IF(AP109="","",VLOOKUP(AP109,'シフト記号表（従来型・ユニット型共通）'!$C$6:$L$47,10,FALSE))</f>
        <v/>
      </c>
      <c r="AQ110" s="327" t="str">
        <f>IF(AQ109="","",VLOOKUP(AQ109,'シフト記号表（従来型・ユニット型共通）'!$C$6:$L$47,10,FALSE))</f>
        <v/>
      </c>
      <c r="AR110" s="325" t="str">
        <f>IF(AR109="","",VLOOKUP(AR109,'シフト記号表（従来型・ユニット型共通）'!$C$6:$L$47,10,FALSE))</f>
        <v/>
      </c>
      <c r="AS110" s="326" t="str">
        <f>IF(AS109="","",VLOOKUP(AS109,'シフト記号表（従来型・ユニット型共通）'!$C$6:$L$47,10,FALSE))</f>
        <v/>
      </c>
      <c r="AT110" s="326" t="str">
        <f>IF(AT109="","",VLOOKUP(AT109,'シフト記号表（従来型・ユニット型共通）'!$C$6:$L$47,10,FALSE))</f>
        <v/>
      </c>
      <c r="AU110" s="326" t="str">
        <f>IF(AU109="","",VLOOKUP(AU109,'シフト記号表（従来型・ユニット型共通）'!$C$6:$L$47,10,FALSE))</f>
        <v/>
      </c>
      <c r="AV110" s="326" t="str">
        <f>IF(AV109="","",VLOOKUP(AV109,'シフト記号表（従来型・ユニット型共通）'!$C$6:$L$47,10,FALSE))</f>
        <v/>
      </c>
      <c r="AW110" s="326" t="str">
        <f>IF(AW109="","",VLOOKUP(AW109,'シフト記号表（従来型・ユニット型共通）'!$C$6:$L$47,10,FALSE))</f>
        <v/>
      </c>
      <c r="AX110" s="327" t="str">
        <f>IF(AX109="","",VLOOKUP(AX109,'シフト記号表（従来型・ユニット型共通）'!$C$6:$L$47,10,FALSE))</f>
        <v/>
      </c>
      <c r="AY110" s="325" t="str">
        <f>IF(AY109="","",VLOOKUP(AY109,'シフト記号表（従来型・ユニット型共通）'!$C$6:$L$47,10,FALSE))</f>
        <v/>
      </c>
      <c r="AZ110" s="326" t="str">
        <f>IF(AZ109="","",VLOOKUP(AZ109,'シフト記号表（従来型・ユニット型共通）'!$C$6:$L$47,10,FALSE))</f>
        <v/>
      </c>
      <c r="BA110" s="326" t="str">
        <f>IF(BA109="","",VLOOKUP(BA109,'シフト記号表（従来型・ユニット型共通）'!$C$6:$L$47,10,FALSE))</f>
        <v/>
      </c>
      <c r="BB110" s="1113">
        <f>IF($BE$3="４週",SUM(W110:AX110),IF($BE$3="暦月",SUM(W110:BA110),""))</f>
        <v>0</v>
      </c>
      <c r="BC110" s="1114"/>
      <c r="BD110" s="1115">
        <f>IF($BE$3="４週",BB110/4,IF($BE$3="暦月",(BB110/($BE$8/7)),""))</f>
        <v>0</v>
      </c>
      <c r="BE110" s="1114"/>
      <c r="BF110" s="1110"/>
      <c r="BG110" s="1111"/>
      <c r="BH110" s="1111"/>
      <c r="BI110" s="1111"/>
      <c r="BJ110" s="1112"/>
    </row>
    <row r="111" spans="2:62" ht="20.25" customHeight="1" x14ac:dyDescent="0.15">
      <c r="B111" s="1118">
        <f>B109+1</f>
        <v>48</v>
      </c>
      <c r="C111" s="1120"/>
      <c r="D111" s="1121"/>
      <c r="E111" s="320"/>
      <c r="F111" s="321"/>
      <c r="G111" s="320"/>
      <c r="H111" s="321"/>
      <c r="I111" s="1124"/>
      <c r="J111" s="1125"/>
      <c r="K111" s="1128"/>
      <c r="L111" s="1129"/>
      <c r="M111" s="1129"/>
      <c r="N111" s="1121"/>
      <c r="O111" s="1132"/>
      <c r="P111" s="1133"/>
      <c r="Q111" s="1133"/>
      <c r="R111" s="1133"/>
      <c r="S111" s="1134"/>
      <c r="T111" s="340" t="s">
        <v>696</v>
      </c>
      <c r="V111" s="341"/>
      <c r="W111" s="333"/>
      <c r="X111" s="334"/>
      <c r="Y111" s="334"/>
      <c r="Z111" s="334"/>
      <c r="AA111" s="334"/>
      <c r="AB111" s="334"/>
      <c r="AC111" s="335"/>
      <c r="AD111" s="333"/>
      <c r="AE111" s="334"/>
      <c r="AF111" s="334"/>
      <c r="AG111" s="334"/>
      <c r="AH111" s="334"/>
      <c r="AI111" s="334"/>
      <c r="AJ111" s="335"/>
      <c r="AK111" s="333"/>
      <c r="AL111" s="334"/>
      <c r="AM111" s="334"/>
      <c r="AN111" s="334"/>
      <c r="AO111" s="334"/>
      <c r="AP111" s="334"/>
      <c r="AQ111" s="335"/>
      <c r="AR111" s="333"/>
      <c r="AS111" s="334"/>
      <c r="AT111" s="334"/>
      <c r="AU111" s="334"/>
      <c r="AV111" s="334"/>
      <c r="AW111" s="334"/>
      <c r="AX111" s="335"/>
      <c r="AY111" s="333"/>
      <c r="AZ111" s="334"/>
      <c r="BA111" s="336"/>
      <c r="BB111" s="1138"/>
      <c r="BC111" s="1139"/>
      <c r="BD111" s="1105"/>
      <c r="BE111" s="1106"/>
      <c r="BF111" s="1107"/>
      <c r="BG111" s="1108"/>
      <c r="BH111" s="1108"/>
      <c r="BI111" s="1108"/>
      <c r="BJ111" s="1109"/>
    </row>
    <row r="112" spans="2:62" ht="20.25" customHeight="1" x14ac:dyDescent="0.15">
      <c r="B112" s="1140"/>
      <c r="C112" s="1141"/>
      <c r="D112" s="1142"/>
      <c r="E112" s="342"/>
      <c r="F112" s="343">
        <f>C111</f>
        <v>0</v>
      </c>
      <c r="G112" s="342"/>
      <c r="H112" s="343">
        <f>I111</f>
        <v>0</v>
      </c>
      <c r="I112" s="1143"/>
      <c r="J112" s="1144"/>
      <c r="K112" s="1145"/>
      <c r="L112" s="1146"/>
      <c r="M112" s="1146"/>
      <c r="N112" s="1142"/>
      <c r="O112" s="1132"/>
      <c r="P112" s="1133"/>
      <c r="Q112" s="1133"/>
      <c r="R112" s="1133"/>
      <c r="S112" s="1134"/>
      <c r="T112" s="337" t="s">
        <v>1050</v>
      </c>
      <c r="U112" s="338"/>
      <c r="V112" s="339"/>
      <c r="W112" s="325" t="str">
        <f>IF(W111="","",VLOOKUP(W111,'シフト記号表（従来型・ユニット型共通）'!$C$6:$L$47,10,FALSE))</f>
        <v/>
      </c>
      <c r="X112" s="326" t="str">
        <f>IF(X111="","",VLOOKUP(X111,'シフト記号表（従来型・ユニット型共通）'!$C$6:$L$47,10,FALSE))</f>
        <v/>
      </c>
      <c r="Y112" s="326" t="str">
        <f>IF(Y111="","",VLOOKUP(Y111,'シフト記号表（従来型・ユニット型共通）'!$C$6:$L$47,10,FALSE))</f>
        <v/>
      </c>
      <c r="Z112" s="326" t="str">
        <f>IF(Z111="","",VLOOKUP(Z111,'シフト記号表（従来型・ユニット型共通）'!$C$6:$L$47,10,FALSE))</f>
        <v/>
      </c>
      <c r="AA112" s="326" t="str">
        <f>IF(AA111="","",VLOOKUP(AA111,'シフト記号表（従来型・ユニット型共通）'!$C$6:$L$47,10,FALSE))</f>
        <v/>
      </c>
      <c r="AB112" s="326" t="str">
        <f>IF(AB111="","",VLOOKUP(AB111,'シフト記号表（従来型・ユニット型共通）'!$C$6:$L$47,10,FALSE))</f>
        <v/>
      </c>
      <c r="AC112" s="327" t="str">
        <f>IF(AC111="","",VLOOKUP(AC111,'シフト記号表（従来型・ユニット型共通）'!$C$6:$L$47,10,FALSE))</f>
        <v/>
      </c>
      <c r="AD112" s="325" t="str">
        <f>IF(AD111="","",VLOOKUP(AD111,'シフト記号表（従来型・ユニット型共通）'!$C$6:$L$47,10,FALSE))</f>
        <v/>
      </c>
      <c r="AE112" s="326" t="str">
        <f>IF(AE111="","",VLOOKUP(AE111,'シフト記号表（従来型・ユニット型共通）'!$C$6:$L$47,10,FALSE))</f>
        <v/>
      </c>
      <c r="AF112" s="326" t="str">
        <f>IF(AF111="","",VLOOKUP(AF111,'シフト記号表（従来型・ユニット型共通）'!$C$6:$L$47,10,FALSE))</f>
        <v/>
      </c>
      <c r="AG112" s="326" t="str">
        <f>IF(AG111="","",VLOOKUP(AG111,'シフト記号表（従来型・ユニット型共通）'!$C$6:$L$47,10,FALSE))</f>
        <v/>
      </c>
      <c r="AH112" s="326" t="str">
        <f>IF(AH111="","",VLOOKUP(AH111,'シフト記号表（従来型・ユニット型共通）'!$C$6:$L$47,10,FALSE))</f>
        <v/>
      </c>
      <c r="AI112" s="326" t="str">
        <f>IF(AI111="","",VLOOKUP(AI111,'シフト記号表（従来型・ユニット型共通）'!$C$6:$L$47,10,FALSE))</f>
        <v/>
      </c>
      <c r="AJ112" s="327" t="str">
        <f>IF(AJ111="","",VLOOKUP(AJ111,'シフト記号表（従来型・ユニット型共通）'!$C$6:$L$47,10,FALSE))</f>
        <v/>
      </c>
      <c r="AK112" s="325" t="str">
        <f>IF(AK111="","",VLOOKUP(AK111,'シフト記号表（従来型・ユニット型共通）'!$C$6:$L$47,10,FALSE))</f>
        <v/>
      </c>
      <c r="AL112" s="326" t="str">
        <f>IF(AL111="","",VLOOKUP(AL111,'シフト記号表（従来型・ユニット型共通）'!$C$6:$L$47,10,FALSE))</f>
        <v/>
      </c>
      <c r="AM112" s="326" t="str">
        <f>IF(AM111="","",VLOOKUP(AM111,'シフト記号表（従来型・ユニット型共通）'!$C$6:$L$47,10,FALSE))</f>
        <v/>
      </c>
      <c r="AN112" s="326" t="str">
        <f>IF(AN111="","",VLOOKUP(AN111,'シフト記号表（従来型・ユニット型共通）'!$C$6:$L$47,10,FALSE))</f>
        <v/>
      </c>
      <c r="AO112" s="326" t="str">
        <f>IF(AO111="","",VLOOKUP(AO111,'シフト記号表（従来型・ユニット型共通）'!$C$6:$L$47,10,FALSE))</f>
        <v/>
      </c>
      <c r="AP112" s="326" t="str">
        <f>IF(AP111="","",VLOOKUP(AP111,'シフト記号表（従来型・ユニット型共通）'!$C$6:$L$47,10,FALSE))</f>
        <v/>
      </c>
      <c r="AQ112" s="327" t="str">
        <f>IF(AQ111="","",VLOOKUP(AQ111,'シフト記号表（従来型・ユニット型共通）'!$C$6:$L$47,10,FALSE))</f>
        <v/>
      </c>
      <c r="AR112" s="325" t="str">
        <f>IF(AR111="","",VLOOKUP(AR111,'シフト記号表（従来型・ユニット型共通）'!$C$6:$L$47,10,FALSE))</f>
        <v/>
      </c>
      <c r="AS112" s="326" t="str">
        <f>IF(AS111="","",VLOOKUP(AS111,'シフト記号表（従来型・ユニット型共通）'!$C$6:$L$47,10,FALSE))</f>
        <v/>
      </c>
      <c r="AT112" s="326" t="str">
        <f>IF(AT111="","",VLOOKUP(AT111,'シフト記号表（従来型・ユニット型共通）'!$C$6:$L$47,10,FALSE))</f>
        <v/>
      </c>
      <c r="AU112" s="326" t="str">
        <f>IF(AU111="","",VLOOKUP(AU111,'シフト記号表（従来型・ユニット型共通）'!$C$6:$L$47,10,FALSE))</f>
        <v/>
      </c>
      <c r="AV112" s="326" t="str">
        <f>IF(AV111="","",VLOOKUP(AV111,'シフト記号表（従来型・ユニット型共通）'!$C$6:$L$47,10,FALSE))</f>
        <v/>
      </c>
      <c r="AW112" s="326" t="str">
        <f>IF(AW111="","",VLOOKUP(AW111,'シフト記号表（従来型・ユニット型共通）'!$C$6:$L$47,10,FALSE))</f>
        <v/>
      </c>
      <c r="AX112" s="327" t="str">
        <f>IF(AX111="","",VLOOKUP(AX111,'シフト記号表（従来型・ユニット型共通）'!$C$6:$L$47,10,FALSE))</f>
        <v/>
      </c>
      <c r="AY112" s="325" t="str">
        <f>IF(AY111="","",VLOOKUP(AY111,'シフト記号表（従来型・ユニット型共通）'!$C$6:$L$47,10,FALSE))</f>
        <v/>
      </c>
      <c r="AZ112" s="326" t="str">
        <f>IF(AZ111="","",VLOOKUP(AZ111,'シフト記号表（従来型・ユニット型共通）'!$C$6:$L$47,10,FALSE))</f>
        <v/>
      </c>
      <c r="BA112" s="326" t="str">
        <f>IF(BA111="","",VLOOKUP(BA111,'シフト記号表（従来型・ユニット型共通）'!$C$6:$L$47,10,FALSE))</f>
        <v/>
      </c>
      <c r="BB112" s="1113">
        <f>IF($BE$3="４週",SUM(W112:AX112),IF($BE$3="暦月",SUM(W112:BA112),""))</f>
        <v>0</v>
      </c>
      <c r="BC112" s="1114"/>
      <c r="BD112" s="1115">
        <f>IF($BE$3="４週",BB112/4,IF($BE$3="暦月",(BB112/($BE$8/7)),""))</f>
        <v>0</v>
      </c>
      <c r="BE112" s="1114"/>
      <c r="BF112" s="1110"/>
      <c r="BG112" s="1111"/>
      <c r="BH112" s="1111"/>
      <c r="BI112" s="1111"/>
      <c r="BJ112" s="1112"/>
    </row>
    <row r="113" spans="2:62" ht="20.25" customHeight="1" x14ac:dyDescent="0.15">
      <c r="B113" s="1118">
        <f>B111+1</f>
        <v>49</v>
      </c>
      <c r="C113" s="1120"/>
      <c r="D113" s="1121"/>
      <c r="E113" s="320"/>
      <c r="F113" s="321"/>
      <c r="G113" s="320"/>
      <c r="H113" s="321"/>
      <c r="I113" s="1124"/>
      <c r="J113" s="1125"/>
      <c r="K113" s="1128"/>
      <c r="L113" s="1129"/>
      <c r="M113" s="1129"/>
      <c r="N113" s="1121"/>
      <c r="O113" s="1132"/>
      <c r="P113" s="1133"/>
      <c r="Q113" s="1133"/>
      <c r="R113" s="1133"/>
      <c r="S113" s="1134"/>
      <c r="T113" s="340" t="s">
        <v>696</v>
      </c>
      <c r="V113" s="341"/>
      <c r="W113" s="333"/>
      <c r="X113" s="334"/>
      <c r="Y113" s="334"/>
      <c r="Z113" s="334"/>
      <c r="AA113" s="334"/>
      <c r="AB113" s="334"/>
      <c r="AC113" s="335"/>
      <c r="AD113" s="333"/>
      <c r="AE113" s="334"/>
      <c r="AF113" s="334"/>
      <c r="AG113" s="334"/>
      <c r="AH113" s="334"/>
      <c r="AI113" s="334"/>
      <c r="AJ113" s="335"/>
      <c r="AK113" s="333"/>
      <c r="AL113" s="334"/>
      <c r="AM113" s="334"/>
      <c r="AN113" s="334"/>
      <c r="AO113" s="334"/>
      <c r="AP113" s="334"/>
      <c r="AQ113" s="335"/>
      <c r="AR113" s="333"/>
      <c r="AS113" s="334"/>
      <c r="AT113" s="334"/>
      <c r="AU113" s="334"/>
      <c r="AV113" s="334"/>
      <c r="AW113" s="334"/>
      <c r="AX113" s="335"/>
      <c r="AY113" s="333"/>
      <c r="AZ113" s="334"/>
      <c r="BA113" s="336"/>
      <c r="BB113" s="1138"/>
      <c r="BC113" s="1139"/>
      <c r="BD113" s="1105"/>
      <c r="BE113" s="1106"/>
      <c r="BF113" s="1107"/>
      <c r="BG113" s="1108"/>
      <c r="BH113" s="1108"/>
      <c r="BI113" s="1108"/>
      <c r="BJ113" s="1109"/>
    </row>
    <row r="114" spans="2:62" ht="20.25" customHeight="1" x14ac:dyDescent="0.15">
      <c r="B114" s="1140"/>
      <c r="C114" s="1141"/>
      <c r="D114" s="1142"/>
      <c r="E114" s="342"/>
      <c r="F114" s="343">
        <f>C113</f>
        <v>0</v>
      </c>
      <c r="G114" s="342"/>
      <c r="H114" s="343">
        <f>I113</f>
        <v>0</v>
      </c>
      <c r="I114" s="1143"/>
      <c r="J114" s="1144"/>
      <c r="K114" s="1145"/>
      <c r="L114" s="1146"/>
      <c r="M114" s="1146"/>
      <c r="N114" s="1142"/>
      <c r="O114" s="1132"/>
      <c r="P114" s="1133"/>
      <c r="Q114" s="1133"/>
      <c r="R114" s="1133"/>
      <c r="S114" s="1134"/>
      <c r="T114" s="337" t="s">
        <v>1050</v>
      </c>
      <c r="U114" s="338"/>
      <c r="V114" s="339"/>
      <c r="W114" s="325" t="str">
        <f>IF(W113="","",VLOOKUP(W113,'シフト記号表（従来型・ユニット型共通）'!$C$6:$L$47,10,FALSE))</f>
        <v/>
      </c>
      <c r="X114" s="326" t="str">
        <f>IF(X113="","",VLOOKUP(X113,'シフト記号表（従来型・ユニット型共通）'!$C$6:$L$47,10,FALSE))</f>
        <v/>
      </c>
      <c r="Y114" s="326" t="str">
        <f>IF(Y113="","",VLOOKUP(Y113,'シフト記号表（従来型・ユニット型共通）'!$C$6:$L$47,10,FALSE))</f>
        <v/>
      </c>
      <c r="Z114" s="326" t="str">
        <f>IF(Z113="","",VLOOKUP(Z113,'シフト記号表（従来型・ユニット型共通）'!$C$6:$L$47,10,FALSE))</f>
        <v/>
      </c>
      <c r="AA114" s="326" t="str">
        <f>IF(AA113="","",VLOOKUP(AA113,'シフト記号表（従来型・ユニット型共通）'!$C$6:$L$47,10,FALSE))</f>
        <v/>
      </c>
      <c r="AB114" s="326" t="str">
        <f>IF(AB113="","",VLOOKUP(AB113,'シフト記号表（従来型・ユニット型共通）'!$C$6:$L$47,10,FALSE))</f>
        <v/>
      </c>
      <c r="AC114" s="327" t="str">
        <f>IF(AC113="","",VLOOKUP(AC113,'シフト記号表（従来型・ユニット型共通）'!$C$6:$L$47,10,FALSE))</f>
        <v/>
      </c>
      <c r="AD114" s="325" t="str">
        <f>IF(AD113="","",VLOOKUP(AD113,'シフト記号表（従来型・ユニット型共通）'!$C$6:$L$47,10,FALSE))</f>
        <v/>
      </c>
      <c r="AE114" s="326" t="str">
        <f>IF(AE113="","",VLOOKUP(AE113,'シフト記号表（従来型・ユニット型共通）'!$C$6:$L$47,10,FALSE))</f>
        <v/>
      </c>
      <c r="AF114" s="326" t="str">
        <f>IF(AF113="","",VLOOKUP(AF113,'シフト記号表（従来型・ユニット型共通）'!$C$6:$L$47,10,FALSE))</f>
        <v/>
      </c>
      <c r="AG114" s="326" t="str">
        <f>IF(AG113="","",VLOOKUP(AG113,'シフト記号表（従来型・ユニット型共通）'!$C$6:$L$47,10,FALSE))</f>
        <v/>
      </c>
      <c r="AH114" s="326" t="str">
        <f>IF(AH113="","",VLOOKUP(AH113,'シフト記号表（従来型・ユニット型共通）'!$C$6:$L$47,10,FALSE))</f>
        <v/>
      </c>
      <c r="AI114" s="326" t="str">
        <f>IF(AI113="","",VLOOKUP(AI113,'シフト記号表（従来型・ユニット型共通）'!$C$6:$L$47,10,FALSE))</f>
        <v/>
      </c>
      <c r="AJ114" s="327" t="str">
        <f>IF(AJ113="","",VLOOKUP(AJ113,'シフト記号表（従来型・ユニット型共通）'!$C$6:$L$47,10,FALSE))</f>
        <v/>
      </c>
      <c r="AK114" s="325" t="str">
        <f>IF(AK113="","",VLOOKUP(AK113,'シフト記号表（従来型・ユニット型共通）'!$C$6:$L$47,10,FALSE))</f>
        <v/>
      </c>
      <c r="AL114" s="326" t="str">
        <f>IF(AL113="","",VLOOKUP(AL113,'シフト記号表（従来型・ユニット型共通）'!$C$6:$L$47,10,FALSE))</f>
        <v/>
      </c>
      <c r="AM114" s="326" t="str">
        <f>IF(AM113="","",VLOOKUP(AM113,'シフト記号表（従来型・ユニット型共通）'!$C$6:$L$47,10,FALSE))</f>
        <v/>
      </c>
      <c r="AN114" s="326" t="str">
        <f>IF(AN113="","",VLOOKUP(AN113,'シフト記号表（従来型・ユニット型共通）'!$C$6:$L$47,10,FALSE))</f>
        <v/>
      </c>
      <c r="AO114" s="326" t="str">
        <f>IF(AO113="","",VLOOKUP(AO113,'シフト記号表（従来型・ユニット型共通）'!$C$6:$L$47,10,FALSE))</f>
        <v/>
      </c>
      <c r="AP114" s="326" t="str">
        <f>IF(AP113="","",VLOOKUP(AP113,'シフト記号表（従来型・ユニット型共通）'!$C$6:$L$47,10,FALSE))</f>
        <v/>
      </c>
      <c r="AQ114" s="327" t="str">
        <f>IF(AQ113="","",VLOOKUP(AQ113,'シフト記号表（従来型・ユニット型共通）'!$C$6:$L$47,10,FALSE))</f>
        <v/>
      </c>
      <c r="AR114" s="325" t="str">
        <f>IF(AR113="","",VLOOKUP(AR113,'シフト記号表（従来型・ユニット型共通）'!$C$6:$L$47,10,FALSE))</f>
        <v/>
      </c>
      <c r="AS114" s="326" t="str">
        <f>IF(AS113="","",VLOOKUP(AS113,'シフト記号表（従来型・ユニット型共通）'!$C$6:$L$47,10,FALSE))</f>
        <v/>
      </c>
      <c r="AT114" s="326" t="str">
        <f>IF(AT113="","",VLOOKUP(AT113,'シフト記号表（従来型・ユニット型共通）'!$C$6:$L$47,10,FALSE))</f>
        <v/>
      </c>
      <c r="AU114" s="326" t="str">
        <f>IF(AU113="","",VLOOKUP(AU113,'シフト記号表（従来型・ユニット型共通）'!$C$6:$L$47,10,FALSE))</f>
        <v/>
      </c>
      <c r="AV114" s="326" t="str">
        <f>IF(AV113="","",VLOOKUP(AV113,'シフト記号表（従来型・ユニット型共通）'!$C$6:$L$47,10,FALSE))</f>
        <v/>
      </c>
      <c r="AW114" s="326" t="str">
        <f>IF(AW113="","",VLOOKUP(AW113,'シフト記号表（従来型・ユニット型共通）'!$C$6:$L$47,10,FALSE))</f>
        <v/>
      </c>
      <c r="AX114" s="327" t="str">
        <f>IF(AX113="","",VLOOKUP(AX113,'シフト記号表（従来型・ユニット型共通）'!$C$6:$L$47,10,FALSE))</f>
        <v/>
      </c>
      <c r="AY114" s="325" t="str">
        <f>IF(AY113="","",VLOOKUP(AY113,'シフト記号表（従来型・ユニット型共通）'!$C$6:$L$47,10,FALSE))</f>
        <v/>
      </c>
      <c r="AZ114" s="326" t="str">
        <f>IF(AZ113="","",VLOOKUP(AZ113,'シフト記号表（従来型・ユニット型共通）'!$C$6:$L$47,10,FALSE))</f>
        <v/>
      </c>
      <c r="BA114" s="326" t="str">
        <f>IF(BA113="","",VLOOKUP(BA113,'シフト記号表（従来型・ユニット型共通）'!$C$6:$L$47,10,FALSE))</f>
        <v/>
      </c>
      <c r="BB114" s="1113">
        <f>IF($BE$3="４週",SUM(W114:AX114),IF($BE$3="暦月",SUM(W114:BA114),""))</f>
        <v>0</v>
      </c>
      <c r="BC114" s="1114"/>
      <c r="BD114" s="1115">
        <f>IF($BE$3="４週",BB114/4,IF($BE$3="暦月",(BB114/($BE$8/7)),""))</f>
        <v>0</v>
      </c>
      <c r="BE114" s="1114"/>
      <c r="BF114" s="1110"/>
      <c r="BG114" s="1111"/>
      <c r="BH114" s="1111"/>
      <c r="BI114" s="1111"/>
      <c r="BJ114" s="1112"/>
    </row>
    <row r="115" spans="2:62" ht="20.25" customHeight="1" x14ac:dyDescent="0.15">
      <c r="B115" s="1118">
        <f>B113+1</f>
        <v>50</v>
      </c>
      <c r="C115" s="1120"/>
      <c r="D115" s="1121"/>
      <c r="E115" s="320"/>
      <c r="F115" s="321"/>
      <c r="G115" s="320"/>
      <c r="H115" s="321"/>
      <c r="I115" s="1124"/>
      <c r="J115" s="1125"/>
      <c r="K115" s="1128"/>
      <c r="L115" s="1129"/>
      <c r="M115" s="1129"/>
      <c r="N115" s="1121"/>
      <c r="O115" s="1132"/>
      <c r="P115" s="1133"/>
      <c r="Q115" s="1133"/>
      <c r="R115" s="1133"/>
      <c r="S115" s="1134"/>
      <c r="T115" s="340" t="s">
        <v>696</v>
      </c>
      <c r="V115" s="341"/>
      <c r="W115" s="333"/>
      <c r="X115" s="334"/>
      <c r="Y115" s="334"/>
      <c r="Z115" s="334"/>
      <c r="AA115" s="334"/>
      <c r="AB115" s="334"/>
      <c r="AC115" s="335"/>
      <c r="AD115" s="333"/>
      <c r="AE115" s="334"/>
      <c r="AF115" s="334"/>
      <c r="AG115" s="334"/>
      <c r="AH115" s="334"/>
      <c r="AI115" s="334"/>
      <c r="AJ115" s="335"/>
      <c r="AK115" s="333"/>
      <c r="AL115" s="334"/>
      <c r="AM115" s="334"/>
      <c r="AN115" s="334"/>
      <c r="AO115" s="334"/>
      <c r="AP115" s="334"/>
      <c r="AQ115" s="335"/>
      <c r="AR115" s="333"/>
      <c r="AS115" s="334"/>
      <c r="AT115" s="334"/>
      <c r="AU115" s="334"/>
      <c r="AV115" s="334"/>
      <c r="AW115" s="334"/>
      <c r="AX115" s="335"/>
      <c r="AY115" s="333"/>
      <c r="AZ115" s="334"/>
      <c r="BA115" s="336"/>
      <c r="BB115" s="1138"/>
      <c r="BC115" s="1139"/>
      <c r="BD115" s="1105"/>
      <c r="BE115" s="1106"/>
      <c r="BF115" s="1107"/>
      <c r="BG115" s="1108"/>
      <c r="BH115" s="1108"/>
      <c r="BI115" s="1108"/>
      <c r="BJ115" s="1109"/>
    </row>
    <row r="116" spans="2:62" ht="20.25" customHeight="1" x14ac:dyDescent="0.15">
      <c r="B116" s="1140"/>
      <c r="C116" s="1141"/>
      <c r="D116" s="1142"/>
      <c r="E116" s="342"/>
      <c r="F116" s="343">
        <f>C115</f>
        <v>0</v>
      </c>
      <c r="G116" s="342"/>
      <c r="H116" s="343">
        <f>I115</f>
        <v>0</v>
      </c>
      <c r="I116" s="1143"/>
      <c r="J116" s="1144"/>
      <c r="K116" s="1145"/>
      <c r="L116" s="1146"/>
      <c r="M116" s="1146"/>
      <c r="N116" s="1142"/>
      <c r="O116" s="1132"/>
      <c r="P116" s="1133"/>
      <c r="Q116" s="1133"/>
      <c r="R116" s="1133"/>
      <c r="S116" s="1134"/>
      <c r="T116" s="337" t="s">
        <v>1050</v>
      </c>
      <c r="U116" s="338"/>
      <c r="V116" s="339"/>
      <c r="W116" s="325" t="str">
        <f>IF(W115="","",VLOOKUP(W115,'シフト記号表（従来型・ユニット型共通）'!$C$6:$L$47,10,FALSE))</f>
        <v/>
      </c>
      <c r="X116" s="326" t="str">
        <f>IF(X115="","",VLOOKUP(X115,'シフト記号表（従来型・ユニット型共通）'!$C$6:$L$47,10,FALSE))</f>
        <v/>
      </c>
      <c r="Y116" s="326" t="str">
        <f>IF(Y115="","",VLOOKUP(Y115,'シフト記号表（従来型・ユニット型共通）'!$C$6:$L$47,10,FALSE))</f>
        <v/>
      </c>
      <c r="Z116" s="326" t="str">
        <f>IF(Z115="","",VLOOKUP(Z115,'シフト記号表（従来型・ユニット型共通）'!$C$6:$L$47,10,FALSE))</f>
        <v/>
      </c>
      <c r="AA116" s="326" t="str">
        <f>IF(AA115="","",VLOOKUP(AA115,'シフト記号表（従来型・ユニット型共通）'!$C$6:$L$47,10,FALSE))</f>
        <v/>
      </c>
      <c r="AB116" s="326" t="str">
        <f>IF(AB115="","",VLOOKUP(AB115,'シフト記号表（従来型・ユニット型共通）'!$C$6:$L$47,10,FALSE))</f>
        <v/>
      </c>
      <c r="AC116" s="327" t="str">
        <f>IF(AC115="","",VLOOKUP(AC115,'シフト記号表（従来型・ユニット型共通）'!$C$6:$L$47,10,FALSE))</f>
        <v/>
      </c>
      <c r="AD116" s="325" t="str">
        <f>IF(AD115="","",VLOOKUP(AD115,'シフト記号表（従来型・ユニット型共通）'!$C$6:$L$47,10,FALSE))</f>
        <v/>
      </c>
      <c r="AE116" s="326" t="str">
        <f>IF(AE115="","",VLOOKUP(AE115,'シフト記号表（従来型・ユニット型共通）'!$C$6:$L$47,10,FALSE))</f>
        <v/>
      </c>
      <c r="AF116" s="326" t="str">
        <f>IF(AF115="","",VLOOKUP(AF115,'シフト記号表（従来型・ユニット型共通）'!$C$6:$L$47,10,FALSE))</f>
        <v/>
      </c>
      <c r="AG116" s="326" t="str">
        <f>IF(AG115="","",VLOOKUP(AG115,'シフト記号表（従来型・ユニット型共通）'!$C$6:$L$47,10,FALSE))</f>
        <v/>
      </c>
      <c r="AH116" s="326" t="str">
        <f>IF(AH115="","",VLOOKUP(AH115,'シフト記号表（従来型・ユニット型共通）'!$C$6:$L$47,10,FALSE))</f>
        <v/>
      </c>
      <c r="AI116" s="326" t="str">
        <f>IF(AI115="","",VLOOKUP(AI115,'シフト記号表（従来型・ユニット型共通）'!$C$6:$L$47,10,FALSE))</f>
        <v/>
      </c>
      <c r="AJ116" s="327" t="str">
        <f>IF(AJ115="","",VLOOKUP(AJ115,'シフト記号表（従来型・ユニット型共通）'!$C$6:$L$47,10,FALSE))</f>
        <v/>
      </c>
      <c r="AK116" s="325" t="str">
        <f>IF(AK115="","",VLOOKUP(AK115,'シフト記号表（従来型・ユニット型共通）'!$C$6:$L$47,10,FALSE))</f>
        <v/>
      </c>
      <c r="AL116" s="326" t="str">
        <f>IF(AL115="","",VLOOKUP(AL115,'シフト記号表（従来型・ユニット型共通）'!$C$6:$L$47,10,FALSE))</f>
        <v/>
      </c>
      <c r="AM116" s="326" t="str">
        <f>IF(AM115="","",VLOOKUP(AM115,'シフト記号表（従来型・ユニット型共通）'!$C$6:$L$47,10,FALSE))</f>
        <v/>
      </c>
      <c r="AN116" s="326" t="str">
        <f>IF(AN115="","",VLOOKUP(AN115,'シフト記号表（従来型・ユニット型共通）'!$C$6:$L$47,10,FALSE))</f>
        <v/>
      </c>
      <c r="AO116" s="326" t="str">
        <f>IF(AO115="","",VLOOKUP(AO115,'シフト記号表（従来型・ユニット型共通）'!$C$6:$L$47,10,FALSE))</f>
        <v/>
      </c>
      <c r="AP116" s="326" t="str">
        <f>IF(AP115="","",VLOOKUP(AP115,'シフト記号表（従来型・ユニット型共通）'!$C$6:$L$47,10,FALSE))</f>
        <v/>
      </c>
      <c r="AQ116" s="327" t="str">
        <f>IF(AQ115="","",VLOOKUP(AQ115,'シフト記号表（従来型・ユニット型共通）'!$C$6:$L$47,10,FALSE))</f>
        <v/>
      </c>
      <c r="AR116" s="325" t="str">
        <f>IF(AR115="","",VLOOKUP(AR115,'シフト記号表（従来型・ユニット型共通）'!$C$6:$L$47,10,FALSE))</f>
        <v/>
      </c>
      <c r="AS116" s="326" t="str">
        <f>IF(AS115="","",VLOOKUP(AS115,'シフト記号表（従来型・ユニット型共通）'!$C$6:$L$47,10,FALSE))</f>
        <v/>
      </c>
      <c r="AT116" s="326" t="str">
        <f>IF(AT115="","",VLOOKUP(AT115,'シフト記号表（従来型・ユニット型共通）'!$C$6:$L$47,10,FALSE))</f>
        <v/>
      </c>
      <c r="AU116" s="326" t="str">
        <f>IF(AU115="","",VLOOKUP(AU115,'シフト記号表（従来型・ユニット型共通）'!$C$6:$L$47,10,FALSE))</f>
        <v/>
      </c>
      <c r="AV116" s="326" t="str">
        <f>IF(AV115="","",VLOOKUP(AV115,'シフト記号表（従来型・ユニット型共通）'!$C$6:$L$47,10,FALSE))</f>
        <v/>
      </c>
      <c r="AW116" s="326" t="str">
        <f>IF(AW115="","",VLOOKUP(AW115,'シフト記号表（従来型・ユニット型共通）'!$C$6:$L$47,10,FALSE))</f>
        <v/>
      </c>
      <c r="AX116" s="327" t="str">
        <f>IF(AX115="","",VLOOKUP(AX115,'シフト記号表（従来型・ユニット型共通）'!$C$6:$L$47,10,FALSE))</f>
        <v/>
      </c>
      <c r="AY116" s="325" t="str">
        <f>IF(AY115="","",VLOOKUP(AY115,'シフト記号表（従来型・ユニット型共通）'!$C$6:$L$47,10,FALSE))</f>
        <v/>
      </c>
      <c r="AZ116" s="326" t="str">
        <f>IF(AZ115="","",VLOOKUP(AZ115,'シフト記号表（従来型・ユニット型共通）'!$C$6:$L$47,10,FALSE))</f>
        <v/>
      </c>
      <c r="BA116" s="326" t="str">
        <f>IF(BA115="","",VLOOKUP(BA115,'シフト記号表（従来型・ユニット型共通）'!$C$6:$L$47,10,FALSE))</f>
        <v/>
      </c>
      <c r="BB116" s="1113">
        <f>IF($BE$3="４週",SUM(W116:AX116),IF($BE$3="暦月",SUM(W116:BA116),""))</f>
        <v>0</v>
      </c>
      <c r="BC116" s="1114"/>
      <c r="BD116" s="1115">
        <f>IF($BE$3="４週",BB116/4,IF($BE$3="暦月",(BB116/($BE$8/7)),""))</f>
        <v>0</v>
      </c>
      <c r="BE116" s="1114"/>
      <c r="BF116" s="1110"/>
      <c r="BG116" s="1111"/>
      <c r="BH116" s="1111"/>
      <c r="BI116" s="1111"/>
      <c r="BJ116" s="1112"/>
    </row>
    <row r="117" spans="2:62" ht="20.25" customHeight="1" x14ac:dyDescent="0.15">
      <c r="B117" s="1118">
        <f>B115+1</f>
        <v>51</v>
      </c>
      <c r="C117" s="1120"/>
      <c r="D117" s="1121"/>
      <c r="E117" s="320"/>
      <c r="F117" s="321"/>
      <c r="G117" s="320"/>
      <c r="H117" s="321"/>
      <c r="I117" s="1124"/>
      <c r="J117" s="1125"/>
      <c r="K117" s="1128"/>
      <c r="L117" s="1129"/>
      <c r="M117" s="1129"/>
      <c r="N117" s="1121"/>
      <c r="O117" s="1132"/>
      <c r="P117" s="1133"/>
      <c r="Q117" s="1133"/>
      <c r="R117" s="1133"/>
      <c r="S117" s="1134"/>
      <c r="T117" s="340" t="s">
        <v>696</v>
      </c>
      <c r="V117" s="341"/>
      <c r="W117" s="333"/>
      <c r="X117" s="334"/>
      <c r="Y117" s="334"/>
      <c r="Z117" s="334"/>
      <c r="AA117" s="334"/>
      <c r="AB117" s="334"/>
      <c r="AC117" s="335"/>
      <c r="AD117" s="333"/>
      <c r="AE117" s="334"/>
      <c r="AF117" s="334"/>
      <c r="AG117" s="334"/>
      <c r="AH117" s="334"/>
      <c r="AI117" s="334"/>
      <c r="AJ117" s="335"/>
      <c r="AK117" s="333"/>
      <c r="AL117" s="334"/>
      <c r="AM117" s="334"/>
      <c r="AN117" s="334"/>
      <c r="AO117" s="334"/>
      <c r="AP117" s="334"/>
      <c r="AQ117" s="335"/>
      <c r="AR117" s="333"/>
      <c r="AS117" s="334"/>
      <c r="AT117" s="334"/>
      <c r="AU117" s="334"/>
      <c r="AV117" s="334"/>
      <c r="AW117" s="334"/>
      <c r="AX117" s="335"/>
      <c r="AY117" s="333"/>
      <c r="AZ117" s="334"/>
      <c r="BA117" s="336"/>
      <c r="BB117" s="1138"/>
      <c r="BC117" s="1139"/>
      <c r="BD117" s="1105"/>
      <c r="BE117" s="1106"/>
      <c r="BF117" s="1107"/>
      <c r="BG117" s="1108"/>
      <c r="BH117" s="1108"/>
      <c r="BI117" s="1108"/>
      <c r="BJ117" s="1109"/>
    </row>
    <row r="118" spans="2:62" ht="20.25" customHeight="1" x14ac:dyDescent="0.15">
      <c r="B118" s="1140"/>
      <c r="C118" s="1141"/>
      <c r="D118" s="1142"/>
      <c r="E118" s="342"/>
      <c r="F118" s="343">
        <f>C117</f>
        <v>0</v>
      </c>
      <c r="G118" s="342"/>
      <c r="H118" s="343">
        <f>I117</f>
        <v>0</v>
      </c>
      <c r="I118" s="1143"/>
      <c r="J118" s="1144"/>
      <c r="K118" s="1145"/>
      <c r="L118" s="1146"/>
      <c r="M118" s="1146"/>
      <c r="N118" s="1142"/>
      <c r="O118" s="1132"/>
      <c r="P118" s="1133"/>
      <c r="Q118" s="1133"/>
      <c r="R118" s="1133"/>
      <c r="S118" s="1134"/>
      <c r="T118" s="337" t="s">
        <v>1050</v>
      </c>
      <c r="U118" s="338"/>
      <c r="V118" s="339"/>
      <c r="W118" s="325" t="str">
        <f>IF(W117="","",VLOOKUP(W117,'シフト記号表（従来型・ユニット型共通）'!$C$6:$L$47,10,FALSE))</f>
        <v/>
      </c>
      <c r="X118" s="326" t="str">
        <f>IF(X117="","",VLOOKUP(X117,'シフト記号表（従来型・ユニット型共通）'!$C$6:$L$47,10,FALSE))</f>
        <v/>
      </c>
      <c r="Y118" s="326" t="str">
        <f>IF(Y117="","",VLOOKUP(Y117,'シフト記号表（従来型・ユニット型共通）'!$C$6:$L$47,10,FALSE))</f>
        <v/>
      </c>
      <c r="Z118" s="326" t="str">
        <f>IF(Z117="","",VLOOKUP(Z117,'シフト記号表（従来型・ユニット型共通）'!$C$6:$L$47,10,FALSE))</f>
        <v/>
      </c>
      <c r="AA118" s="326" t="str">
        <f>IF(AA117="","",VLOOKUP(AA117,'シフト記号表（従来型・ユニット型共通）'!$C$6:$L$47,10,FALSE))</f>
        <v/>
      </c>
      <c r="AB118" s="326" t="str">
        <f>IF(AB117="","",VLOOKUP(AB117,'シフト記号表（従来型・ユニット型共通）'!$C$6:$L$47,10,FALSE))</f>
        <v/>
      </c>
      <c r="AC118" s="327" t="str">
        <f>IF(AC117="","",VLOOKUP(AC117,'シフト記号表（従来型・ユニット型共通）'!$C$6:$L$47,10,FALSE))</f>
        <v/>
      </c>
      <c r="AD118" s="325" t="str">
        <f>IF(AD117="","",VLOOKUP(AD117,'シフト記号表（従来型・ユニット型共通）'!$C$6:$L$47,10,FALSE))</f>
        <v/>
      </c>
      <c r="AE118" s="326" t="str">
        <f>IF(AE117="","",VLOOKUP(AE117,'シフト記号表（従来型・ユニット型共通）'!$C$6:$L$47,10,FALSE))</f>
        <v/>
      </c>
      <c r="AF118" s="326" t="str">
        <f>IF(AF117="","",VLOOKUP(AF117,'シフト記号表（従来型・ユニット型共通）'!$C$6:$L$47,10,FALSE))</f>
        <v/>
      </c>
      <c r="AG118" s="326" t="str">
        <f>IF(AG117="","",VLOOKUP(AG117,'シフト記号表（従来型・ユニット型共通）'!$C$6:$L$47,10,FALSE))</f>
        <v/>
      </c>
      <c r="AH118" s="326" t="str">
        <f>IF(AH117="","",VLOOKUP(AH117,'シフト記号表（従来型・ユニット型共通）'!$C$6:$L$47,10,FALSE))</f>
        <v/>
      </c>
      <c r="AI118" s="326" t="str">
        <f>IF(AI117="","",VLOOKUP(AI117,'シフト記号表（従来型・ユニット型共通）'!$C$6:$L$47,10,FALSE))</f>
        <v/>
      </c>
      <c r="AJ118" s="327" t="str">
        <f>IF(AJ117="","",VLOOKUP(AJ117,'シフト記号表（従来型・ユニット型共通）'!$C$6:$L$47,10,FALSE))</f>
        <v/>
      </c>
      <c r="AK118" s="325" t="str">
        <f>IF(AK117="","",VLOOKUP(AK117,'シフト記号表（従来型・ユニット型共通）'!$C$6:$L$47,10,FALSE))</f>
        <v/>
      </c>
      <c r="AL118" s="326" t="str">
        <f>IF(AL117="","",VLOOKUP(AL117,'シフト記号表（従来型・ユニット型共通）'!$C$6:$L$47,10,FALSE))</f>
        <v/>
      </c>
      <c r="AM118" s="326" t="str">
        <f>IF(AM117="","",VLOOKUP(AM117,'シフト記号表（従来型・ユニット型共通）'!$C$6:$L$47,10,FALSE))</f>
        <v/>
      </c>
      <c r="AN118" s="326" t="str">
        <f>IF(AN117="","",VLOOKUP(AN117,'シフト記号表（従来型・ユニット型共通）'!$C$6:$L$47,10,FALSE))</f>
        <v/>
      </c>
      <c r="AO118" s="326" t="str">
        <f>IF(AO117="","",VLOOKUP(AO117,'シフト記号表（従来型・ユニット型共通）'!$C$6:$L$47,10,FALSE))</f>
        <v/>
      </c>
      <c r="AP118" s="326" t="str">
        <f>IF(AP117="","",VLOOKUP(AP117,'シフト記号表（従来型・ユニット型共通）'!$C$6:$L$47,10,FALSE))</f>
        <v/>
      </c>
      <c r="AQ118" s="327" t="str">
        <f>IF(AQ117="","",VLOOKUP(AQ117,'シフト記号表（従来型・ユニット型共通）'!$C$6:$L$47,10,FALSE))</f>
        <v/>
      </c>
      <c r="AR118" s="325" t="str">
        <f>IF(AR117="","",VLOOKUP(AR117,'シフト記号表（従来型・ユニット型共通）'!$C$6:$L$47,10,FALSE))</f>
        <v/>
      </c>
      <c r="AS118" s="326" t="str">
        <f>IF(AS117="","",VLOOKUP(AS117,'シフト記号表（従来型・ユニット型共通）'!$C$6:$L$47,10,FALSE))</f>
        <v/>
      </c>
      <c r="AT118" s="326" t="str">
        <f>IF(AT117="","",VLOOKUP(AT117,'シフト記号表（従来型・ユニット型共通）'!$C$6:$L$47,10,FALSE))</f>
        <v/>
      </c>
      <c r="AU118" s="326" t="str">
        <f>IF(AU117="","",VLOOKUP(AU117,'シフト記号表（従来型・ユニット型共通）'!$C$6:$L$47,10,FALSE))</f>
        <v/>
      </c>
      <c r="AV118" s="326" t="str">
        <f>IF(AV117="","",VLOOKUP(AV117,'シフト記号表（従来型・ユニット型共通）'!$C$6:$L$47,10,FALSE))</f>
        <v/>
      </c>
      <c r="AW118" s="326" t="str">
        <f>IF(AW117="","",VLOOKUP(AW117,'シフト記号表（従来型・ユニット型共通）'!$C$6:$L$47,10,FALSE))</f>
        <v/>
      </c>
      <c r="AX118" s="327" t="str">
        <f>IF(AX117="","",VLOOKUP(AX117,'シフト記号表（従来型・ユニット型共通）'!$C$6:$L$47,10,FALSE))</f>
        <v/>
      </c>
      <c r="AY118" s="325" t="str">
        <f>IF(AY117="","",VLOOKUP(AY117,'シフト記号表（従来型・ユニット型共通）'!$C$6:$L$47,10,FALSE))</f>
        <v/>
      </c>
      <c r="AZ118" s="326" t="str">
        <f>IF(AZ117="","",VLOOKUP(AZ117,'シフト記号表（従来型・ユニット型共通）'!$C$6:$L$47,10,FALSE))</f>
        <v/>
      </c>
      <c r="BA118" s="326" t="str">
        <f>IF(BA117="","",VLOOKUP(BA117,'シフト記号表（従来型・ユニット型共通）'!$C$6:$L$47,10,FALSE))</f>
        <v/>
      </c>
      <c r="BB118" s="1113">
        <f>IF($BE$3="４週",SUM(W118:AX118),IF($BE$3="暦月",SUM(W118:BA118),""))</f>
        <v>0</v>
      </c>
      <c r="BC118" s="1114"/>
      <c r="BD118" s="1115">
        <f>IF($BE$3="４週",BB118/4,IF($BE$3="暦月",(BB118/($BE$8/7)),""))</f>
        <v>0</v>
      </c>
      <c r="BE118" s="1114"/>
      <c r="BF118" s="1110"/>
      <c r="BG118" s="1111"/>
      <c r="BH118" s="1111"/>
      <c r="BI118" s="1111"/>
      <c r="BJ118" s="1112"/>
    </row>
    <row r="119" spans="2:62" ht="20.25" customHeight="1" x14ac:dyDescent="0.15">
      <c r="B119" s="1118">
        <f>B117+1</f>
        <v>52</v>
      </c>
      <c r="C119" s="1120"/>
      <c r="D119" s="1121"/>
      <c r="E119" s="320"/>
      <c r="F119" s="321"/>
      <c r="G119" s="320"/>
      <c r="H119" s="321"/>
      <c r="I119" s="1124"/>
      <c r="J119" s="1125"/>
      <c r="K119" s="1128"/>
      <c r="L119" s="1129"/>
      <c r="M119" s="1129"/>
      <c r="N119" s="1121"/>
      <c r="O119" s="1132"/>
      <c r="P119" s="1133"/>
      <c r="Q119" s="1133"/>
      <c r="R119" s="1133"/>
      <c r="S119" s="1134"/>
      <c r="T119" s="340" t="s">
        <v>696</v>
      </c>
      <c r="V119" s="341"/>
      <c r="W119" s="333"/>
      <c r="X119" s="334"/>
      <c r="Y119" s="334"/>
      <c r="Z119" s="334"/>
      <c r="AA119" s="334"/>
      <c r="AB119" s="334"/>
      <c r="AC119" s="335"/>
      <c r="AD119" s="333"/>
      <c r="AE119" s="334"/>
      <c r="AF119" s="334"/>
      <c r="AG119" s="334"/>
      <c r="AH119" s="334"/>
      <c r="AI119" s="334"/>
      <c r="AJ119" s="335"/>
      <c r="AK119" s="333"/>
      <c r="AL119" s="334"/>
      <c r="AM119" s="334"/>
      <c r="AN119" s="334"/>
      <c r="AO119" s="334"/>
      <c r="AP119" s="334"/>
      <c r="AQ119" s="335"/>
      <c r="AR119" s="333"/>
      <c r="AS119" s="334"/>
      <c r="AT119" s="334"/>
      <c r="AU119" s="334"/>
      <c r="AV119" s="334"/>
      <c r="AW119" s="334"/>
      <c r="AX119" s="335"/>
      <c r="AY119" s="333"/>
      <c r="AZ119" s="334"/>
      <c r="BA119" s="336"/>
      <c r="BB119" s="1138"/>
      <c r="BC119" s="1139"/>
      <c r="BD119" s="1105"/>
      <c r="BE119" s="1106"/>
      <c r="BF119" s="1107"/>
      <c r="BG119" s="1108"/>
      <c r="BH119" s="1108"/>
      <c r="BI119" s="1108"/>
      <c r="BJ119" s="1109"/>
    </row>
    <row r="120" spans="2:62" ht="20.25" customHeight="1" x14ac:dyDescent="0.15">
      <c r="B120" s="1140"/>
      <c r="C120" s="1141"/>
      <c r="D120" s="1142"/>
      <c r="E120" s="342"/>
      <c r="F120" s="343">
        <f>C119</f>
        <v>0</v>
      </c>
      <c r="G120" s="342"/>
      <c r="H120" s="343">
        <f>I119</f>
        <v>0</v>
      </c>
      <c r="I120" s="1143"/>
      <c r="J120" s="1144"/>
      <c r="K120" s="1145"/>
      <c r="L120" s="1146"/>
      <c r="M120" s="1146"/>
      <c r="N120" s="1142"/>
      <c r="O120" s="1132"/>
      <c r="P120" s="1133"/>
      <c r="Q120" s="1133"/>
      <c r="R120" s="1133"/>
      <c r="S120" s="1134"/>
      <c r="T120" s="337" t="s">
        <v>1050</v>
      </c>
      <c r="U120" s="338"/>
      <c r="V120" s="339"/>
      <c r="W120" s="325" t="str">
        <f>IF(W119="","",VLOOKUP(W119,'シフト記号表（従来型・ユニット型共通）'!$C$6:$L$47,10,FALSE))</f>
        <v/>
      </c>
      <c r="X120" s="326" t="str">
        <f>IF(X119="","",VLOOKUP(X119,'シフト記号表（従来型・ユニット型共通）'!$C$6:$L$47,10,FALSE))</f>
        <v/>
      </c>
      <c r="Y120" s="326" t="str">
        <f>IF(Y119="","",VLOOKUP(Y119,'シフト記号表（従来型・ユニット型共通）'!$C$6:$L$47,10,FALSE))</f>
        <v/>
      </c>
      <c r="Z120" s="326" t="str">
        <f>IF(Z119="","",VLOOKUP(Z119,'シフト記号表（従来型・ユニット型共通）'!$C$6:$L$47,10,FALSE))</f>
        <v/>
      </c>
      <c r="AA120" s="326" t="str">
        <f>IF(AA119="","",VLOOKUP(AA119,'シフト記号表（従来型・ユニット型共通）'!$C$6:$L$47,10,FALSE))</f>
        <v/>
      </c>
      <c r="AB120" s="326" t="str">
        <f>IF(AB119="","",VLOOKUP(AB119,'シフト記号表（従来型・ユニット型共通）'!$C$6:$L$47,10,FALSE))</f>
        <v/>
      </c>
      <c r="AC120" s="327" t="str">
        <f>IF(AC119="","",VLOOKUP(AC119,'シフト記号表（従来型・ユニット型共通）'!$C$6:$L$47,10,FALSE))</f>
        <v/>
      </c>
      <c r="AD120" s="325" t="str">
        <f>IF(AD119="","",VLOOKUP(AD119,'シフト記号表（従来型・ユニット型共通）'!$C$6:$L$47,10,FALSE))</f>
        <v/>
      </c>
      <c r="AE120" s="326" t="str">
        <f>IF(AE119="","",VLOOKUP(AE119,'シフト記号表（従来型・ユニット型共通）'!$C$6:$L$47,10,FALSE))</f>
        <v/>
      </c>
      <c r="AF120" s="326" t="str">
        <f>IF(AF119="","",VLOOKUP(AF119,'シフト記号表（従来型・ユニット型共通）'!$C$6:$L$47,10,FALSE))</f>
        <v/>
      </c>
      <c r="AG120" s="326" t="str">
        <f>IF(AG119="","",VLOOKUP(AG119,'シフト記号表（従来型・ユニット型共通）'!$C$6:$L$47,10,FALSE))</f>
        <v/>
      </c>
      <c r="AH120" s="326" t="str">
        <f>IF(AH119="","",VLOOKUP(AH119,'シフト記号表（従来型・ユニット型共通）'!$C$6:$L$47,10,FALSE))</f>
        <v/>
      </c>
      <c r="AI120" s="326" t="str">
        <f>IF(AI119="","",VLOOKUP(AI119,'シフト記号表（従来型・ユニット型共通）'!$C$6:$L$47,10,FALSE))</f>
        <v/>
      </c>
      <c r="AJ120" s="327" t="str">
        <f>IF(AJ119="","",VLOOKUP(AJ119,'シフト記号表（従来型・ユニット型共通）'!$C$6:$L$47,10,FALSE))</f>
        <v/>
      </c>
      <c r="AK120" s="325" t="str">
        <f>IF(AK119="","",VLOOKUP(AK119,'シフト記号表（従来型・ユニット型共通）'!$C$6:$L$47,10,FALSE))</f>
        <v/>
      </c>
      <c r="AL120" s="326" t="str">
        <f>IF(AL119="","",VLOOKUP(AL119,'シフト記号表（従来型・ユニット型共通）'!$C$6:$L$47,10,FALSE))</f>
        <v/>
      </c>
      <c r="AM120" s="326" t="str">
        <f>IF(AM119="","",VLOOKUP(AM119,'シフト記号表（従来型・ユニット型共通）'!$C$6:$L$47,10,FALSE))</f>
        <v/>
      </c>
      <c r="AN120" s="326" t="str">
        <f>IF(AN119="","",VLOOKUP(AN119,'シフト記号表（従来型・ユニット型共通）'!$C$6:$L$47,10,FALSE))</f>
        <v/>
      </c>
      <c r="AO120" s="326" t="str">
        <f>IF(AO119="","",VLOOKUP(AO119,'シフト記号表（従来型・ユニット型共通）'!$C$6:$L$47,10,FALSE))</f>
        <v/>
      </c>
      <c r="AP120" s="326" t="str">
        <f>IF(AP119="","",VLOOKUP(AP119,'シフト記号表（従来型・ユニット型共通）'!$C$6:$L$47,10,FALSE))</f>
        <v/>
      </c>
      <c r="AQ120" s="327" t="str">
        <f>IF(AQ119="","",VLOOKUP(AQ119,'シフト記号表（従来型・ユニット型共通）'!$C$6:$L$47,10,FALSE))</f>
        <v/>
      </c>
      <c r="AR120" s="325" t="str">
        <f>IF(AR119="","",VLOOKUP(AR119,'シフト記号表（従来型・ユニット型共通）'!$C$6:$L$47,10,FALSE))</f>
        <v/>
      </c>
      <c r="AS120" s="326" t="str">
        <f>IF(AS119="","",VLOOKUP(AS119,'シフト記号表（従来型・ユニット型共通）'!$C$6:$L$47,10,FALSE))</f>
        <v/>
      </c>
      <c r="AT120" s="326" t="str">
        <f>IF(AT119="","",VLOOKUP(AT119,'シフト記号表（従来型・ユニット型共通）'!$C$6:$L$47,10,FALSE))</f>
        <v/>
      </c>
      <c r="AU120" s="326" t="str">
        <f>IF(AU119="","",VLOOKUP(AU119,'シフト記号表（従来型・ユニット型共通）'!$C$6:$L$47,10,FALSE))</f>
        <v/>
      </c>
      <c r="AV120" s="326" t="str">
        <f>IF(AV119="","",VLOOKUP(AV119,'シフト記号表（従来型・ユニット型共通）'!$C$6:$L$47,10,FALSE))</f>
        <v/>
      </c>
      <c r="AW120" s="326" t="str">
        <f>IF(AW119="","",VLOOKUP(AW119,'シフト記号表（従来型・ユニット型共通）'!$C$6:$L$47,10,FALSE))</f>
        <v/>
      </c>
      <c r="AX120" s="327" t="str">
        <f>IF(AX119="","",VLOOKUP(AX119,'シフト記号表（従来型・ユニット型共通）'!$C$6:$L$47,10,FALSE))</f>
        <v/>
      </c>
      <c r="AY120" s="325" t="str">
        <f>IF(AY119="","",VLOOKUP(AY119,'シフト記号表（従来型・ユニット型共通）'!$C$6:$L$47,10,FALSE))</f>
        <v/>
      </c>
      <c r="AZ120" s="326" t="str">
        <f>IF(AZ119="","",VLOOKUP(AZ119,'シフト記号表（従来型・ユニット型共通）'!$C$6:$L$47,10,FALSE))</f>
        <v/>
      </c>
      <c r="BA120" s="326" t="str">
        <f>IF(BA119="","",VLOOKUP(BA119,'シフト記号表（従来型・ユニット型共通）'!$C$6:$L$47,10,FALSE))</f>
        <v/>
      </c>
      <c r="BB120" s="1113">
        <f>IF($BE$3="４週",SUM(W120:AX120),IF($BE$3="暦月",SUM(W120:BA120),""))</f>
        <v>0</v>
      </c>
      <c r="BC120" s="1114"/>
      <c r="BD120" s="1115">
        <f>IF($BE$3="４週",BB120/4,IF($BE$3="暦月",(BB120/($BE$8/7)),""))</f>
        <v>0</v>
      </c>
      <c r="BE120" s="1114"/>
      <c r="BF120" s="1110"/>
      <c r="BG120" s="1111"/>
      <c r="BH120" s="1111"/>
      <c r="BI120" s="1111"/>
      <c r="BJ120" s="1112"/>
    </row>
    <row r="121" spans="2:62" ht="20.25" customHeight="1" x14ac:dyDescent="0.15">
      <c r="B121" s="1118">
        <f>B119+1</f>
        <v>53</v>
      </c>
      <c r="C121" s="1120"/>
      <c r="D121" s="1121"/>
      <c r="E121" s="320"/>
      <c r="F121" s="321"/>
      <c r="G121" s="320"/>
      <c r="H121" s="321"/>
      <c r="I121" s="1124"/>
      <c r="J121" s="1125"/>
      <c r="K121" s="1128"/>
      <c r="L121" s="1129"/>
      <c r="M121" s="1129"/>
      <c r="N121" s="1121"/>
      <c r="O121" s="1132"/>
      <c r="P121" s="1133"/>
      <c r="Q121" s="1133"/>
      <c r="R121" s="1133"/>
      <c r="S121" s="1134"/>
      <c r="T121" s="340" t="s">
        <v>696</v>
      </c>
      <c r="V121" s="341"/>
      <c r="W121" s="333"/>
      <c r="X121" s="334"/>
      <c r="Y121" s="334"/>
      <c r="Z121" s="334"/>
      <c r="AA121" s="334"/>
      <c r="AB121" s="334"/>
      <c r="AC121" s="335"/>
      <c r="AD121" s="333"/>
      <c r="AE121" s="334"/>
      <c r="AF121" s="334"/>
      <c r="AG121" s="334"/>
      <c r="AH121" s="334"/>
      <c r="AI121" s="334"/>
      <c r="AJ121" s="335"/>
      <c r="AK121" s="333"/>
      <c r="AL121" s="334"/>
      <c r="AM121" s="334"/>
      <c r="AN121" s="334"/>
      <c r="AO121" s="334"/>
      <c r="AP121" s="334"/>
      <c r="AQ121" s="335"/>
      <c r="AR121" s="333"/>
      <c r="AS121" s="334"/>
      <c r="AT121" s="334"/>
      <c r="AU121" s="334"/>
      <c r="AV121" s="334"/>
      <c r="AW121" s="334"/>
      <c r="AX121" s="335"/>
      <c r="AY121" s="333"/>
      <c r="AZ121" s="334"/>
      <c r="BA121" s="336"/>
      <c r="BB121" s="1138"/>
      <c r="BC121" s="1139"/>
      <c r="BD121" s="1105"/>
      <c r="BE121" s="1106"/>
      <c r="BF121" s="1107"/>
      <c r="BG121" s="1108"/>
      <c r="BH121" s="1108"/>
      <c r="BI121" s="1108"/>
      <c r="BJ121" s="1109"/>
    </row>
    <row r="122" spans="2:62" ht="20.25" customHeight="1" x14ac:dyDescent="0.15">
      <c r="B122" s="1140"/>
      <c r="C122" s="1141"/>
      <c r="D122" s="1142"/>
      <c r="E122" s="342"/>
      <c r="F122" s="343">
        <f>C121</f>
        <v>0</v>
      </c>
      <c r="G122" s="342"/>
      <c r="H122" s="343">
        <f>I121</f>
        <v>0</v>
      </c>
      <c r="I122" s="1143"/>
      <c r="J122" s="1144"/>
      <c r="K122" s="1145"/>
      <c r="L122" s="1146"/>
      <c r="M122" s="1146"/>
      <c r="N122" s="1142"/>
      <c r="O122" s="1132"/>
      <c r="P122" s="1133"/>
      <c r="Q122" s="1133"/>
      <c r="R122" s="1133"/>
      <c r="S122" s="1134"/>
      <c r="T122" s="337" t="s">
        <v>1050</v>
      </c>
      <c r="U122" s="338"/>
      <c r="V122" s="339"/>
      <c r="W122" s="325" t="str">
        <f>IF(W121="","",VLOOKUP(W121,'シフト記号表（従来型・ユニット型共通）'!$C$6:$L$47,10,FALSE))</f>
        <v/>
      </c>
      <c r="X122" s="326" t="str">
        <f>IF(X121="","",VLOOKUP(X121,'シフト記号表（従来型・ユニット型共通）'!$C$6:$L$47,10,FALSE))</f>
        <v/>
      </c>
      <c r="Y122" s="326" t="str">
        <f>IF(Y121="","",VLOOKUP(Y121,'シフト記号表（従来型・ユニット型共通）'!$C$6:$L$47,10,FALSE))</f>
        <v/>
      </c>
      <c r="Z122" s="326" t="str">
        <f>IF(Z121="","",VLOOKUP(Z121,'シフト記号表（従来型・ユニット型共通）'!$C$6:$L$47,10,FALSE))</f>
        <v/>
      </c>
      <c r="AA122" s="326" t="str">
        <f>IF(AA121="","",VLOOKUP(AA121,'シフト記号表（従来型・ユニット型共通）'!$C$6:$L$47,10,FALSE))</f>
        <v/>
      </c>
      <c r="AB122" s="326" t="str">
        <f>IF(AB121="","",VLOOKUP(AB121,'シフト記号表（従来型・ユニット型共通）'!$C$6:$L$47,10,FALSE))</f>
        <v/>
      </c>
      <c r="AC122" s="327" t="str">
        <f>IF(AC121="","",VLOOKUP(AC121,'シフト記号表（従来型・ユニット型共通）'!$C$6:$L$47,10,FALSE))</f>
        <v/>
      </c>
      <c r="AD122" s="325" t="str">
        <f>IF(AD121="","",VLOOKUP(AD121,'シフト記号表（従来型・ユニット型共通）'!$C$6:$L$47,10,FALSE))</f>
        <v/>
      </c>
      <c r="AE122" s="326" t="str">
        <f>IF(AE121="","",VLOOKUP(AE121,'シフト記号表（従来型・ユニット型共通）'!$C$6:$L$47,10,FALSE))</f>
        <v/>
      </c>
      <c r="AF122" s="326" t="str">
        <f>IF(AF121="","",VLOOKUP(AF121,'シフト記号表（従来型・ユニット型共通）'!$C$6:$L$47,10,FALSE))</f>
        <v/>
      </c>
      <c r="AG122" s="326" t="str">
        <f>IF(AG121="","",VLOOKUP(AG121,'シフト記号表（従来型・ユニット型共通）'!$C$6:$L$47,10,FALSE))</f>
        <v/>
      </c>
      <c r="AH122" s="326" t="str">
        <f>IF(AH121="","",VLOOKUP(AH121,'シフト記号表（従来型・ユニット型共通）'!$C$6:$L$47,10,FALSE))</f>
        <v/>
      </c>
      <c r="AI122" s="326" t="str">
        <f>IF(AI121="","",VLOOKUP(AI121,'シフト記号表（従来型・ユニット型共通）'!$C$6:$L$47,10,FALSE))</f>
        <v/>
      </c>
      <c r="AJ122" s="327" t="str">
        <f>IF(AJ121="","",VLOOKUP(AJ121,'シフト記号表（従来型・ユニット型共通）'!$C$6:$L$47,10,FALSE))</f>
        <v/>
      </c>
      <c r="AK122" s="325" t="str">
        <f>IF(AK121="","",VLOOKUP(AK121,'シフト記号表（従来型・ユニット型共通）'!$C$6:$L$47,10,FALSE))</f>
        <v/>
      </c>
      <c r="AL122" s="326" t="str">
        <f>IF(AL121="","",VLOOKUP(AL121,'シフト記号表（従来型・ユニット型共通）'!$C$6:$L$47,10,FALSE))</f>
        <v/>
      </c>
      <c r="AM122" s="326" t="str">
        <f>IF(AM121="","",VLOOKUP(AM121,'シフト記号表（従来型・ユニット型共通）'!$C$6:$L$47,10,FALSE))</f>
        <v/>
      </c>
      <c r="AN122" s="326" t="str">
        <f>IF(AN121="","",VLOOKUP(AN121,'シフト記号表（従来型・ユニット型共通）'!$C$6:$L$47,10,FALSE))</f>
        <v/>
      </c>
      <c r="AO122" s="326" t="str">
        <f>IF(AO121="","",VLOOKUP(AO121,'シフト記号表（従来型・ユニット型共通）'!$C$6:$L$47,10,FALSE))</f>
        <v/>
      </c>
      <c r="AP122" s="326" t="str">
        <f>IF(AP121="","",VLOOKUP(AP121,'シフト記号表（従来型・ユニット型共通）'!$C$6:$L$47,10,FALSE))</f>
        <v/>
      </c>
      <c r="AQ122" s="327" t="str">
        <f>IF(AQ121="","",VLOOKUP(AQ121,'シフト記号表（従来型・ユニット型共通）'!$C$6:$L$47,10,FALSE))</f>
        <v/>
      </c>
      <c r="AR122" s="325" t="str">
        <f>IF(AR121="","",VLOOKUP(AR121,'シフト記号表（従来型・ユニット型共通）'!$C$6:$L$47,10,FALSE))</f>
        <v/>
      </c>
      <c r="AS122" s="326" t="str">
        <f>IF(AS121="","",VLOOKUP(AS121,'シフト記号表（従来型・ユニット型共通）'!$C$6:$L$47,10,FALSE))</f>
        <v/>
      </c>
      <c r="AT122" s="326" t="str">
        <f>IF(AT121="","",VLOOKUP(AT121,'シフト記号表（従来型・ユニット型共通）'!$C$6:$L$47,10,FALSE))</f>
        <v/>
      </c>
      <c r="AU122" s="326" t="str">
        <f>IF(AU121="","",VLOOKUP(AU121,'シフト記号表（従来型・ユニット型共通）'!$C$6:$L$47,10,FALSE))</f>
        <v/>
      </c>
      <c r="AV122" s="326" t="str">
        <f>IF(AV121="","",VLOOKUP(AV121,'シフト記号表（従来型・ユニット型共通）'!$C$6:$L$47,10,FALSE))</f>
        <v/>
      </c>
      <c r="AW122" s="326" t="str">
        <f>IF(AW121="","",VLOOKUP(AW121,'シフト記号表（従来型・ユニット型共通）'!$C$6:$L$47,10,FALSE))</f>
        <v/>
      </c>
      <c r="AX122" s="327" t="str">
        <f>IF(AX121="","",VLOOKUP(AX121,'シフト記号表（従来型・ユニット型共通）'!$C$6:$L$47,10,FALSE))</f>
        <v/>
      </c>
      <c r="AY122" s="325" t="str">
        <f>IF(AY121="","",VLOOKUP(AY121,'シフト記号表（従来型・ユニット型共通）'!$C$6:$L$47,10,FALSE))</f>
        <v/>
      </c>
      <c r="AZ122" s="326" t="str">
        <f>IF(AZ121="","",VLOOKUP(AZ121,'シフト記号表（従来型・ユニット型共通）'!$C$6:$L$47,10,FALSE))</f>
        <v/>
      </c>
      <c r="BA122" s="326" t="str">
        <f>IF(BA121="","",VLOOKUP(BA121,'シフト記号表（従来型・ユニット型共通）'!$C$6:$L$47,10,FALSE))</f>
        <v/>
      </c>
      <c r="BB122" s="1113">
        <f>IF($BE$3="４週",SUM(W122:AX122),IF($BE$3="暦月",SUM(W122:BA122),""))</f>
        <v>0</v>
      </c>
      <c r="BC122" s="1114"/>
      <c r="BD122" s="1115">
        <f>IF($BE$3="４週",BB122/4,IF($BE$3="暦月",(BB122/($BE$8/7)),""))</f>
        <v>0</v>
      </c>
      <c r="BE122" s="1114"/>
      <c r="BF122" s="1110"/>
      <c r="BG122" s="1111"/>
      <c r="BH122" s="1111"/>
      <c r="BI122" s="1111"/>
      <c r="BJ122" s="1112"/>
    </row>
    <row r="123" spans="2:62" ht="20.25" customHeight="1" x14ac:dyDescent="0.15">
      <c r="B123" s="1118">
        <f>B121+1</f>
        <v>54</v>
      </c>
      <c r="C123" s="1120"/>
      <c r="D123" s="1121"/>
      <c r="E123" s="320"/>
      <c r="F123" s="321"/>
      <c r="G123" s="320"/>
      <c r="H123" s="321"/>
      <c r="I123" s="1124"/>
      <c r="J123" s="1125"/>
      <c r="K123" s="1128"/>
      <c r="L123" s="1129"/>
      <c r="M123" s="1129"/>
      <c r="N123" s="1121"/>
      <c r="O123" s="1132"/>
      <c r="P123" s="1133"/>
      <c r="Q123" s="1133"/>
      <c r="R123" s="1133"/>
      <c r="S123" s="1134"/>
      <c r="T123" s="340" t="s">
        <v>696</v>
      </c>
      <c r="V123" s="341"/>
      <c r="W123" s="333"/>
      <c r="X123" s="334"/>
      <c r="Y123" s="334"/>
      <c r="Z123" s="334"/>
      <c r="AA123" s="334"/>
      <c r="AB123" s="334"/>
      <c r="AC123" s="335"/>
      <c r="AD123" s="333"/>
      <c r="AE123" s="334"/>
      <c r="AF123" s="334"/>
      <c r="AG123" s="334"/>
      <c r="AH123" s="334"/>
      <c r="AI123" s="334"/>
      <c r="AJ123" s="335"/>
      <c r="AK123" s="333"/>
      <c r="AL123" s="334"/>
      <c r="AM123" s="334"/>
      <c r="AN123" s="334"/>
      <c r="AO123" s="334"/>
      <c r="AP123" s="334"/>
      <c r="AQ123" s="335"/>
      <c r="AR123" s="333"/>
      <c r="AS123" s="334"/>
      <c r="AT123" s="334"/>
      <c r="AU123" s="334"/>
      <c r="AV123" s="334"/>
      <c r="AW123" s="334"/>
      <c r="AX123" s="335"/>
      <c r="AY123" s="333"/>
      <c r="AZ123" s="334"/>
      <c r="BA123" s="336"/>
      <c r="BB123" s="1138"/>
      <c r="BC123" s="1139"/>
      <c r="BD123" s="1105"/>
      <c r="BE123" s="1106"/>
      <c r="BF123" s="1107"/>
      <c r="BG123" s="1108"/>
      <c r="BH123" s="1108"/>
      <c r="BI123" s="1108"/>
      <c r="BJ123" s="1109"/>
    </row>
    <row r="124" spans="2:62" ht="20.25" customHeight="1" x14ac:dyDescent="0.15">
      <c r="B124" s="1140"/>
      <c r="C124" s="1141"/>
      <c r="D124" s="1142"/>
      <c r="E124" s="342"/>
      <c r="F124" s="343">
        <f>C123</f>
        <v>0</v>
      </c>
      <c r="G124" s="342"/>
      <c r="H124" s="343">
        <f>I123</f>
        <v>0</v>
      </c>
      <c r="I124" s="1143"/>
      <c r="J124" s="1144"/>
      <c r="K124" s="1145"/>
      <c r="L124" s="1146"/>
      <c r="M124" s="1146"/>
      <c r="N124" s="1142"/>
      <c r="O124" s="1132"/>
      <c r="P124" s="1133"/>
      <c r="Q124" s="1133"/>
      <c r="R124" s="1133"/>
      <c r="S124" s="1134"/>
      <c r="T124" s="337" t="s">
        <v>1050</v>
      </c>
      <c r="U124" s="338"/>
      <c r="V124" s="339"/>
      <c r="W124" s="325" t="str">
        <f>IF(W123="","",VLOOKUP(W123,'シフト記号表（従来型・ユニット型共通）'!$C$6:$L$47,10,FALSE))</f>
        <v/>
      </c>
      <c r="X124" s="326" t="str">
        <f>IF(X123="","",VLOOKUP(X123,'シフト記号表（従来型・ユニット型共通）'!$C$6:$L$47,10,FALSE))</f>
        <v/>
      </c>
      <c r="Y124" s="326" t="str">
        <f>IF(Y123="","",VLOOKUP(Y123,'シフト記号表（従来型・ユニット型共通）'!$C$6:$L$47,10,FALSE))</f>
        <v/>
      </c>
      <c r="Z124" s="326" t="str">
        <f>IF(Z123="","",VLOOKUP(Z123,'シフト記号表（従来型・ユニット型共通）'!$C$6:$L$47,10,FALSE))</f>
        <v/>
      </c>
      <c r="AA124" s="326" t="str">
        <f>IF(AA123="","",VLOOKUP(AA123,'シフト記号表（従来型・ユニット型共通）'!$C$6:$L$47,10,FALSE))</f>
        <v/>
      </c>
      <c r="AB124" s="326" t="str">
        <f>IF(AB123="","",VLOOKUP(AB123,'シフト記号表（従来型・ユニット型共通）'!$C$6:$L$47,10,FALSE))</f>
        <v/>
      </c>
      <c r="AC124" s="327" t="str">
        <f>IF(AC123="","",VLOOKUP(AC123,'シフト記号表（従来型・ユニット型共通）'!$C$6:$L$47,10,FALSE))</f>
        <v/>
      </c>
      <c r="AD124" s="325" t="str">
        <f>IF(AD123="","",VLOOKUP(AD123,'シフト記号表（従来型・ユニット型共通）'!$C$6:$L$47,10,FALSE))</f>
        <v/>
      </c>
      <c r="AE124" s="326" t="str">
        <f>IF(AE123="","",VLOOKUP(AE123,'シフト記号表（従来型・ユニット型共通）'!$C$6:$L$47,10,FALSE))</f>
        <v/>
      </c>
      <c r="AF124" s="326" t="str">
        <f>IF(AF123="","",VLOOKUP(AF123,'シフト記号表（従来型・ユニット型共通）'!$C$6:$L$47,10,FALSE))</f>
        <v/>
      </c>
      <c r="AG124" s="326" t="str">
        <f>IF(AG123="","",VLOOKUP(AG123,'シフト記号表（従来型・ユニット型共通）'!$C$6:$L$47,10,FALSE))</f>
        <v/>
      </c>
      <c r="AH124" s="326" t="str">
        <f>IF(AH123="","",VLOOKUP(AH123,'シフト記号表（従来型・ユニット型共通）'!$C$6:$L$47,10,FALSE))</f>
        <v/>
      </c>
      <c r="AI124" s="326" t="str">
        <f>IF(AI123="","",VLOOKUP(AI123,'シフト記号表（従来型・ユニット型共通）'!$C$6:$L$47,10,FALSE))</f>
        <v/>
      </c>
      <c r="AJ124" s="327" t="str">
        <f>IF(AJ123="","",VLOOKUP(AJ123,'シフト記号表（従来型・ユニット型共通）'!$C$6:$L$47,10,FALSE))</f>
        <v/>
      </c>
      <c r="AK124" s="325" t="str">
        <f>IF(AK123="","",VLOOKUP(AK123,'シフト記号表（従来型・ユニット型共通）'!$C$6:$L$47,10,FALSE))</f>
        <v/>
      </c>
      <c r="AL124" s="326" t="str">
        <f>IF(AL123="","",VLOOKUP(AL123,'シフト記号表（従来型・ユニット型共通）'!$C$6:$L$47,10,FALSE))</f>
        <v/>
      </c>
      <c r="AM124" s="326" t="str">
        <f>IF(AM123="","",VLOOKUP(AM123,'シフト記号表（従来型・ユニット型共通）'!$C$6:$L$47,10,FALSE))</f>
        <v/>
      </c>
      <c r="AN124" s="326" t="str">
        <f>IF(AN123="","",VLOOKUP(AN123,'シフト記号表（従来型・ユニット型共通）'!$C$6:$L$47,10,FALSE))</f>
        <v/>
      </c>
      <c r="AO124" s="326" t="str">
        <f>IF(AO123="","",VLOOKUP(AO123,'シフト記号表（従来型・ユニット型共通）'!$C$6:$L$47,10,FALSE))</f>
        <v/>
      </c>
      <c r="AP124" s="326" t="str">
        <f>IF(AP123="","",VLOOKUP(AP123,'シフト記号表（従来型・ユニット型共通）'!$C$6:$L$47,10,FALSE))</f>
        <v/>
      </c>
      <c r="AQ124" s="327" t="str">
        <f>IF(AQ123="","",VLOOKUP(AQ123,'シフト記号表（従来型・ユニット型共通）'!$C$6:$L$47,10,FALSE))</f>
        <v/>
      </c>
      <c r="AR124" s="325" t="str">
        <f>IF(AR123="","",VLOOKUP(AR123,'シフト記号表（従来型・ユニット型共通）'!$C$6:$L$47,10,FALSE))</f>
        <v/>
      </c>
      <c r="AS124" s="326" t="str">
        <f>IF(AS123="","",VLOOKUP(AS123,'シフト記号表（従来型・ユニット型共通）'!$C$6:$L$47,10,FALSE))</f>
        <v/>
      </c>
      <c r="AT124" s="326" t="str">
        <f>IF(AT123="","",VLOOKUP(AT123,'シフト記号表（従来型・ユニット型共通）'!$C$6:$L$47,10,FALSE))</f>
        <v/>
      </c>
      <c r="AU124" s="326" t="str">
        <f>IF(AU123="","",VLOOKUP(AU123,'シフト記号表（従来型・ユニット型共通）'!$C$6:$L$47,10,FALSE))</f>
        <v/>
      </c>
      <c r="AV124" s="326" t="str">
        <f>IF(AV123="","",VLOOKUP(AV123,'シフト記号表（従来型・ユニット型共通）'!$C$6:$L$47,10,FALSE))</f>
        <v/>
      </c>
      <c r="AW124" s="326" t="str">
        <f>IF(AW123="","",VLOOKUP(AW123,'シフト記号表（従来型・ユニット型共通）'!$C$6:$L$47,10,FALSE))</f>
        <v/>
      </c>
      <c r="AX124" s="327" t="str">
        <f>IF(AX123="","",VLOOKUP(AX123,'シフト記号表（従来型・ユニット型共通）'!$C$6:$L$47,10,FALSE))</f>
        <v/>
      </c>
      <c r="AY124" s="325" t="str">
        <f>IF(AY123="","",VLOOKUP(AY123,'シフト記号表（従来型・ユニット型共通）'!$C$6:$L$47,10,FALSE))</f>
        <v/>
      </c>
      <c r="AZ124" s="326" t="str">
        <f>IF(AZ123="","",VLOOKUP(AZ123,'シフト記号表（従来型・ユニット型共通）'!$C$6:$L$47,10,FALSE))</f>
        <v/>
      </c>
      <c r="BA124" s="326" t="str">
        <f>IF(BA123="","",VLOOKUP(BA123,'シフト記号表（従来型・ユニット型共通）'!$C$6:$L$47,10,FALSE))</f>
        <v/>
      </c>
      <c r="BB124" s="1113">
        <f>IF($BE$3="４週",SUM(W124:AX124),IF($BE$3="暦月",SUM(W124:BA124),""))</f>
        <v>0</v>
      </c>
      <c r="BC124" s="1114"/>
      <c r="BD124" s="1115">
        <f>IF($BE$3="４週",BB124/4,IF($BE$3="暦月",(BB124/($BE$8/7)),""))</f>
        <v>0</v>
      </c>
      <c r="BE124" s="1114"/>
      <c r="BF124" s="1110"/>
      <c r="BG124" s="1111"/>
      <c r="BH124" s="1111"/>
      <c r="BI124" s="1111"/>
      <c r="BJ124" s="1112"/>
    </row>
    <row r="125" spans="2:62" ht="20.25" customHeight="1" x14ac:dyDescent="0.15">
      <c r="B125" s="1118">
        <f>B123+1</f>
        <v>55</v>
      </c>
      <c r="C125" s="1120"/>
      <c r="D125" s="1121"/>
      <c r="E125" s="320"/>
      <c r="F125" s="321"/>
      <c r="G125" s="320"/>
      <c r="H125" s="321"/>
      <c r="I125" s="1124"/>
      <c r="J125" s="1125"/>
      <c r="K125" s="1128"/>
      <c r="L125" s="1129"/>
      <c r="M125" s="1129"/>
      <c r="N125" s="1121"/>
      <c r="O125" s="1132"/>
      <c r="P125" s="1133"/>
      <c r="Q125" s="1133"/>
      <c r="R125" s="1133"/>
      <c r="S125" s="1134"/>
      <c r="T125" s="340" t="s">
        <v>696</v>
      </c>
      <c r="V125" s="341"/>
      <c r="W125" s="333"/>
      <c r="X125" s="334"/>
      <c r="Y125" s="334"/>
      <c r="Z125" s="334"/>
      <c r="AA125" s="334"/>
      <c r="AB125" s="334"/>
      <c r="AC125" s="335"/>
      <c r="AD125" s="333"/>
      <c r="AE125" s="334"/>
      <c r="AF125" s="334"/>
      <c r="AG125" s="334"/>
      <c r="AH125" s="334"/>
      <c r="AI125" s="334"/>
      <c r="AJ125" s="335"/>
      <c r="AK125" s="333"/>
      <c r="AL125" s="334"/>
      <c r="AM125" s="334"/>
      <c r="AN125" s="334"/>
      <c r="AO125" s="334"/>
      <c r="AP125" s="334"/>
      <c r="AQ125" s="335"/>
      <c r="AR125" s="333"/>
      <c r="AS125" s="334"/>
      <c r="AT125" s="334"/>
      <c r="AU125" s="334"/>
      <c r="AV125" s="334"/>
      <c r="AW125" s="334"/>
      <c r="AX125" s="335"/>
      <c r="AY125" s="333"/>
      <c r="AZ125" s="334"/>
      <c r="BA125" s="336"/>
      <c r="BB125" s="1138"/>
      <c r="BC125" s="1139"/>
      <c r="BD125" s="1105"/>
      <c r="BE125" s="1106"/>
      <c r="BF125" s="1107"/>
      <c r="BG125" s="1108"/>
      <c r="BH125" s="1108"/>
      <c r="BI125" s="1108"/>
      <c r="BJ125" s="1109"/>
    </row>
    <row r="126" spans="2:62" ht="20.25" customHeight="1" x14ac:dyDescent="0.15">
      <c r="B126" s="1140"/>
      <c r="C126" s="1141"/>
      <c r="D126" s="1142"/>
      <c r="E126" s="342"/>
      <c r="F126" s="343">
        <f>C125</f>
        <v>0</v>
      </c>
      <c r="G126" s="342"/>
      <c r="H126" s="343">
        <f>I125</f>
        <v>0</v>
      </c>
      <c r="I126" s="1143"/>
      <c r="J126" s="1144"/>
      <c r="K126" s="1145"/>
      <c r="L126" s="1146"/>
      <c r="M126" s="1146"/>
      <c r="N126" s="1142"/>
      <c r="O126" s="1132"/>
      <c r="P126" s="1133"/>
      <c r="Q126" s="1133"/>
      <c r="R126" s="1133"/>
      <c r="S126" s="1134"/>
      <c r="T126" s="337" t="s">
        <v>1050</v>
      </c>
      <c r="U126" s="338"/>
      <c r="V126" s="339"/>
      <c r="W126" s="325" t="str">
        <f>IF(W125="","",VLOOKUP(W125,'シフト記号表（従来型・ユニット型共通）'!$C$6:$L$47,10,FALSE))</f>
        <v/>
      </c>
      <c r="X126" s="326" t="str">
        <f>IF(X125="","",VLOOKUP(X125,'シフト記号表（従来型・ユニット型共通）'!$C$6:$L$47,10,FALSE))</f>
        <v/>
      </c>
      <c r="Y126" s="326" t="str">
        <f>IF(Y125="","",VLOOKUP(Y125,'シフト記号表（従来型・ユニット型共通）'!$C$6:$L$47,10,FALSE))</f>
        <v/>
      </c>
      <c r="Z126" s="326" t="str">
        <f>IF(Z125="","",VLOOKUP(Z125,'シフト記号表（従来型・ユニット型共通）'!$C$6:$L$47,10,FALSE))</f>
        <v/>
      </c>
      <c r="AA126" s="326" t="str">
        <f>IF(AA125="","",VLOOKUP(AA125,'シフト記号表（従来型・ユニット型共通）'!$C$6:$L$47,10,FALSE))</f>
        <v/>
      </c>
      <c r="AB126" s="326" t="str">
        <f>IF(AB125="","",VLOOKUP(AB125,'シフト記号表（従来型・ユニット型共通）'!$C$6:$L$47,10,FALSE))</f>
        <v/>
      </c>
      <c r="AC126" s="327" t="str">
        <f>IF(AC125="","",VLOOKUP(AC125,'シフト記号表（従来型・ユニット型共通）'!$C$6:$L$47,10,FALSE))</f>
        <v/>
      </c>
      <c r="AD126" s="325" t="str">
        <f>IF(AD125="","",VLOOKUP(AD125,'シフト記号表（従来型・ユニット型共通）'!$C$6:$L$47,10,FALSE))</f>
        <v/>
      </c>
      <c r="AE126" s="326" t="str">
        <f>IF(AE125="","",VLOOKUP(AE125,'シフト記号表（従来型・ユニット型共通）'!$C$6:$L$47,10,FALSE))</f>
        <v/>
      </c>
      <c r="AF126" s="326" t="str">
        <f>IF(AF125="","",VLOOKUP(AF125,'シフト記号表（従来型・ユニット型共通）'!$C$6:$L$47,10,FALSE))</f>
        <v/>
      </c>
      <c r="AG126" s="326" t="str">
        <f>IF(AG125="","",VLOOKUP(AG125,'シフト記号表（従来型・ユニット型共通）'!$C$6:$L$47,10,FALSE))</f>
        <v/>
      </c>
      <c r="AH126" s="326" t="str">
        <f>IF(AH125="","",VLOOKUP(AH125,'シフト記号表（従来型・ユニット型共通）'!$C$6:$L$47,10,FALSE))</f>
        <v/>
      </c>
      <c r="AI126" s="326" t="str">
        <f>IF(AI125="","",VLOOKUP(AI125,'シフト記号表（従来型・ユニット型共通）'!$C$6:$L$47,10,FALSE))</f>
        <v/>
      </c>
      <c r="AJ126" s="327" t="str">
        <f>IF(AJ125="","",VLOOKUP(AJ125,'シフト記号表（従来型・ユニット型共通）'!$C$6:$L$47,10,FALSE))</f>
        <v/>
      </c>
      <c r="AK126" s="325" t="str">
        <f>IF(AK125="","",VLOOKUP(AK125,'シフト記号表（従来型・ユニット型共通）'!$C$6:$L$47,10,FALSE))</f>
        <v/>
      </c>
      <c r="AL126" s="326" t="str">
        <f>IF(AL125="","",VLOOKUP(AL125,'シフト記号表（従来型・ユニット型共通）'!$C$6:$L$47,10,FALSE))</f>
        <v/>
      </c>
      <c r="AM126" s="326" t="str">
        <f>IF(AM125="","",VLOOKUP(AM125,'シフト記号表（従来型・ユニット型共通）'!$C$6:$L$47,10,FALSE))</f>
        <v/>
      </c>
      <c r="AN126" s="326" t="str">
        <f>IF(AN125="","",VLOOKUP(AN125,'シフト記号表（従来型・ユニット型共通）'!$C$6:$L$47,10,FALSE))</f>
        <v/>
      </c>
      <c r="AO126" s="326" t="str">
        <f>IF(AO125="","",VLOOKUP(AO125,'シフト記号表（従来型・ユニット型共通）'!$C$6:$L$47,10,FALSE))</f>
        <v/>
      </c>
      <c r="AP126" s="326" t="str">
        <f>IF(AP125="","",VLOOKUP(AP125,'シフト記号表（従来型・ユニット型共通）'!$C$6:$L$47,10,FALSE))</f>
        <v/>
      </c>
      <c r="AQ126" s="327" t="str">
        <f>IF(AQ125="","",VLOOKUP(AQ125,'シフト記号表（従来型・ユニット型共通）'!$C$6:$L$47,10,FALSE))</f>
        <v/>
      </c>
      <c r="AR126" s="325" t="str">
        <f>IF(AR125="","",VLOOKUP(AR125,'シフト記号表（従来型・ユニット型共通）'!$C$6:$L$47,10,FALSE))</f>
        <v/>
      </c>
      <c r="AS126" s="326" t="str">
        <f>IF(AS125="","",VLOOKUP(AS125,'シフト記号表（従来型・ユニット型共通）'!$C$6:$L$47,10,FALSE))</f>
        <v/>
      </c>
      <c r="AT126" s="326" t="str">
        <f>IF(AT125="","",VLOOKUP(AT125,'シフト記号表（従来型・ユニット型共通）'!$C$6:$L$47,10,FALSE))</f>
        <v/>
      </c>
      <c r="AU126" s="326" t="str">
        <f>IF(AU125="","",VLOOKUP(AU125,'シフト記号表（従来型・ユニット型共通）'!$C$6:$L$47,10,FALSE))</f>
        <v/>
      </c>
      <c r="AV126" s="326" t="str">
        <f>IF(AV125="","",VLOOKUP(AV125,'シフト記号表（従来型・ユニット型共通）'!$C$6:$L$47,10,FALSE))</f>
        <v/>
      </c>
      <c r="AW126" s="326" t="str">
        <f>IF(AW125="","",VLOOKUP(AW125,'シフト記号表（従来型・ユニット型共通）'!$C$6:$L$47,10,FALSE))</f>
        <v/>
      </c>
      <c r="AX126" s="327" t="str">
        <f>IF(AX125="","",VLOOKUP(AX125,'シフト記号表（従来型・ユニット型共通）'!$C$6:$L$47,10,FALSE))</f>
        <v/>
      </c>
      <c r="AY126" s="325" t="str">
        <f>IF(AY125="","",VLOOKUP(AY125,'シフト記号表（従来型・ユニット型共通）'!$C$6:$L$47,10,FALSE))</f>
        <v/>
      </c>
      <c r="AZ126" s="326" t="str">
        <f>IF(AZ125="","",VLOOKUP(AZ125,'シフト記号表（従来型・ユニット型共通）'!$C$6:$L$47,10,FALSE))</f>
        <v/>
      </c>
      <c r="BA126" s="326" t="str">
        <f>IF(BA125="","",VLOOKUP(BA125,'シフト記号表（従来型・ユニット型共通）'!$C$6:$L$47,10,FALSE))</f>
        <v/>
      </c>
      <c r="BB126" s="1113">
        <f>IF($BE$3="４週",SUM(W126:AX126),IF($BE$3="暦月",SUM(W126:BA126),""))</f>
        <v>0</v>
      </c>
      <c r="BC126" s="1114"/>
      <c r="BD126" s="1115">
        <f>IF($BE$3="４週",BB126/4,IF($BE$3="暦月",(BB126/($BE$8/7)),""))</f>
        <v>0</v>
      </c>
      <c r="BE126" s="1114"/>
      <c r="BF126" s="1110"/>
      <c r="BG126" s="1111"/>
      <c r="BH126" s="1111"/>
      <c r="BI126" s="1111"/>
      <c r="BJ126" s="1112"/>
    </row>
    <row r="127" spans="2:62" ht="20.25" customHeight="1" x14ac:dyDescent="0.15">
      <c r="B127" s="1118">
        <f>B125+1</f>
        <v>56</v>
      </c>
      <c r="C127" s="1120"/>
      <c r="D127" s="1121"/>
      <c r="E127" s="320"/>
      <c r="F127" s="321"/>
      <c r="G127" s="320"/>
      <c r="H127" s="321"/>
      <c r="I127" s="1124"/>
      <c r="J127" s="1125"/>
      <c r="K127" s="1128"/>
      <c r="L127" s="1129"/>
      <c r="M127" s="1129"/>
      <c r="N127" s="1121"/>
      <c r="O127" s="1132"/>
      <c r="P127" s="1133"/>
      <c r="Q127" s="1133"/>
      <c r="R127" s="1133"/>
      <c r="S127" s="1134"/>
      <c r="T127" s="340" t="s">
        <v>696</v>
      </c>
      <c r="V127" s="341"/>
      <c r="W127" s="333"/>
      <c r="X127" s="334"/>
      <c r="Y127" s="334"/>
      <c r="Z127" s="334"/>
      <c r="AA127" s="334"/>
      <c r="AB127" s="334"/>
      <c r="AC127" s="335"/>
      <c r="AD127" s="333"/>
      <c r="AE127" s="334"/>
      <c r="AF127" s="334"/>
      <c r="AG127" s="334"/>
      <c r="AH127" s="334"/>
      <c r="AI127" s="334"/>
      <c r="AJ127" s="335"/>
      <c r="AK127" s="333"/>
      <c r="AL127" s="334"/>
      <c r="AM127" s="334"/>
      <c r="AN127" s="334"/>
      <c r="AO127" s="334"/>
      <c r="AP127" s="334"/>
      <c r="AQ127" s="335"/>
      <c r="AR127" s="333"/>
      <c r="AS127" s="334"/>
      <c r="AT127" s="334"/>
      <c r="AU127" s="334"/>
      <c r="AV127" s="334"/>
      <c r="AW127" s="334"/>
      <c r="AX127" s="335"/>
      <c r="AY127" s="333"/>
      <c r="AZ127" s="334"/>
      <c r="BA127" s="336"/>
      <c r="BB127" s="1138"/>
      <c r="BC127" s="1139"/>
      <c r="BD127" s="1105"/>
      <c r="BE127" s="1106"/>
      <c r="BF127" s="1107"/>
      <c r="BG127" s="1108"/>
      <c r="BH127" s="1108"/>
      <c r="BI127" s="1108"/>
      <c r="BJ127" s="1109"/>
    </row>
    <row r="128" spans="2:62" ht="20.25" customHeight="1" x14ac:dyDescent="0.15">
      <c r="B128" s="1140"/>
      <c r="C128" s="1141"/>
      <c r="D128" s="1142"/>
      <c r="E128" s="342"/>
      <c r="F128" s="343">
        <f>C127</f>
        <v>0</v>
      </c>
      <c r="G128" s="342"/>
      <c r="H128" s="343">
        <f>I127</f>
        <v>0</v>
      </c>
      <c r="I128" s="1143"/>
      <c r="J128" s="1144"/>
      <c r="K128" s="1145"/>
      <c r="L128" s="1146"/>
      <c r="M128" s="1146"/>
      <c r="N128" s="1142"/>
      <c r="O128" s="1132"/>
      <c r="P128" s="1133"/>
      <c r="Q128" s="1133"/>
      <c r="R128" s="1133"/>
      <c r="S128" s="1134"/>
      <c r="T128" s="337" t="s">
        <v>1050</v>
      </c>
      <c r="U128" s="338"/>
      <c r="V128" s="339"/>
      <c r="W128" s="325" t="str">
        <f>IF(W127="","",VLOOKUP(W127,'シフト記号表（従来型・ユニット型共通）'!$C$6:$L$47,10,FALSE))</f>
        <v/>
      </c>
      <c r="X128" s="326" t="str">
        <f>IF(X127="","",VLOOKUP(X127,'シフト記号表（従来型・ユニット型共通）'!$C$6:$L$47,10,FALSE))</f>
        <v/>
      </c>
      <c r="Y128" s="326" t="str">
        <f>IF(Y127="","",VLOOKUP(Y127,'シフト記号表（従来型・ユニット型共通）'!$C$6:$L$47,10,FALSE))</f>
        <v/>
      </c>
      <c r="Z128" s="326" t="str">
        <f>IF(Z127="","",VLOOKUP(Z127,'シフト記号表（従来型・ユニット型共通）'!$C$6:$L$47,10,FALSE))</f>
        <v/>
      </c>
      <c r="AA128" s="326" t="str">
        <f>IF(AA127="","",VLOOKUP(AA127,'シフト記号表（従来型・ユニット型共通）'!$C$6:$L$47,10,FALSE))</f>
        <v/>
      </c>
      <c r="AB128" s="326" t="str">
        <f>IF(AB127="","",VLOOKUP(AB127,'シフト記号表（従来型・ユニット型共通）'!$C$6:$L$47,10,FALSE))</f>
        <v/>
      </c>
      <c r="AC128" s="327" t="str">
        <f>IF(AC127="","",VLOOKUP(AC127,'シフト記号表（従来型・ユニット型共通）'!$C$6:$L$47,10,FALSE))</f>
        <v/>
      </c>
      <c r="AD128" s="325" t="str">
        <f>IF(AD127="","",VLOOKUP(AD127,'シフト記号表（従来型・ユニット型共通）'!$C$6:$L$47,10,FALSE))</f>
        <v/>
      </c>
      <c r="AE128" s="326" t="str">
        <f>IF(AE127="","",VLOOKUP(AE127,'シフト記号表（従来型・ユニット型共通）'!$C$6:$L$47,10,FALSE))</f>
        <v/>
      </c>
      <c r="AF128" s="326" t="str">
        <f>IF(AF127="","",VLOOKUP(AF127,'シフト記号表（従来型・ユニット型共通）'!$C$6:$L$47,10,FALSE))</f>
        <v/>
      </c>
      <c r="AG128" s="326" t="str">
        <f>IF(AG127="","",VLOOKUP(AG127,'シフト記号表（従来型・ユニット型共通）'!$C$6:$L$47,10,FALSE))</f>
        <v/>
      </c>
      <c r="AH128" s="326" t="str">
        <f>IF(AH127="","",VLOOKUP(AH127,'シフト記号表（従来型・ユニット型共通）'!$C$6:$L$47,10,FALSE))</f>
        <v/>
      </c>
      <c r="AI128" s="326" t="str">
        <f>IF(AI127="","",VLOOKUP(AI127,'シフト記号表（従来型・ユニット型共通）'!$C$6:$L$47,10,FALSE))</f>
        <v/>
      </c>
      <c r="AJ128" s="327" t="str">
        <f>IF(AJ127="","",VLOOKUP(AJ127,'シフト記号表（従来型・ユニット型共通）'!$C$6:$L$47,10,FALSE))</f>
        <v/>
      </c>
      <c r="AK128" s="325" t="str">
        <f>IF(AK127="","",VLOOKUP(AK127,'シフト記号表（従来型・ユニット型共通）'!$C$6:$L$47,10,FALSE))</f>
        <v/>
      </c>
      <c r="AL128" s="326" t="str">
        <f>IF(AL127="","",VLOOKUP(AL127,'シフト記号表（従来型・ユニット型共通）'!$C$6:$L$47,10,FALSE))</f>
        <v/>
      </c>
      <c r="AM128" s="326" t="str">
        <f>IF(AM127="","",VLOOKUP(AM127,'シフト記号表（従来型・ユニット型共通）'!$C$6:$L$47,10,FALSE))</f>
        <v/>
      </c>
      <c r="AN128" s="326" t="str">
        <f>IF(AN127="","",VLOOKUP(AN127,'シフト記号表（従来型・ユニット型共通）'!$C$6:$L$47,10,FALSE))</f>
        <v/>
      </c>
      <c r="AO128" s="326" t="str">
        <f>IF(AO127="","",VLOOKUP(AO127,'シフト記号表（従来型・ユニット型共通）'!$C$6:$L$47,10,FALSE))</f>
        <v/>
      </c>
      <c r="AP128" s="326" t="str">
        <f>IF(AP127="","",VLOOKUP(AP127,'シフト記号表（従来型・ユニット型共通）'!$C$6:$L$47,10,FALSE))</f>
        <v/>
      </c>
      <c r="AQ128" s="327" t="str">
        <f>IF(AQ127="","",VLOOKUP(AQ127,'シフト記号表（従来型・ユニット型共通）'!$C$6:$L$47,10,FALSE))</f>
        <v/>
      </c>
      <c r="AR128" s="325" t="str">
        <f>IF(AR127="","",VLOOKUP(AR127,'シフト記号表（従来型・ユニット型共通）'!$C$6:$L$47,10,FALSE))</f>
        <v/>
      </c>
      <c r="AS128" s="326" t="str">
        <f>IF(AS127="","",VLOOKUP(AS127,'シフト記号表（従来型・ユニット型共通）'!$C$6:$L$47,10,FALSE))</f>
        <v/>
      </c>
      <c r="AT128" s="326" t="str">
        <f>IF(AT127="","",VLOOKUP(AT127,'シフト記号表（従来型・ユニット型共通）'!$C$6:$L$47,10,FALSE))</f>
        <v/>
      </c>
      <c r="AU128" s="326" t="str">
        <f>IF(AU127="","",VLOOKUP(AU127,'シフト記号表（従来型・ユニット型共通）'!$C$6:$L$47,10,FALSE))</f>
        <v/>
      </c>
      <c r="AV128" s="326" t="str">
        <f>IF(AV127="","",VLOOKUP(AV127,'シフト記号表（従来型・ユニット型共通）'!$C$6:$L$47,10,FALSE))</f>
        <v/>
      </c>
      <c r="AW128" s="326" t="str">
        <f>IF(AW127="","",VLOOKUP(AW127,'シフト記号表（従来型・ユニット型共通）'!$C$6:$L$47,10,FALSE))</f>
        <v/>
      </c>
      <c r="AX128" s="327" t="str">
        <f>IF(AX127="","",VLOOKUP(AX127,'シフト記号表（従来型・ユニット型共通）'!$C$6:$L$47,10,FALSE))</f>
        <v/>
      </c>
      <c r="AY128" s="325" t="str">
        <f>IF(AY127="","",VLOOKUP(AY127,'シフト記号表（従来型・ユニット型共通）'!$C$6:$L$47,10,FALSE))</f>
        <v/>
      </c>
      <c r="AZ128" s="326" t="str">
        <f>IF(AZ127="","",VLOOKUP(AZ127,'シフト記号表（従来型・ユニット型共通）'!$C$6:$L$47,10,FALSE))</f>
        <v/>
      </c>
      <c r="BA128" s="326" t="str">
        <f>IF(BA127="","",VLOOKUP(BA127,'シフト記号表（従来型・ユニット型共通）'!$C$6:$L$47,10,FALSE))</f>
        <v/>
      </c>
      <c r="BB128" s="1113">
        <f>IF($BE$3="４週",SUM(W128:AX128),IF($BE$3="暦月",SUM(W128:BA128),""))</f>
        <v>0</v>
      </c>
      <c r="BC128" s="1114"/>
      <c r="BD128" s="1115">
        <f>IF($BE$3="４週",BB128/4,IF($BE$3="暦月",(BB128/($BE$8/7)),""))</f>
        <v>0</v>
      </c>
      <c r="BE128" s="1114"/>
      <c r="BF128" s="1110"/>
      <c r="BG128" s="1111"/>
      <c r="BH128" s="1111"/>
      <c r="BI128" s="1111"/>
      <c r="BJ128" s="1112"/>
    </row>
    <row r="129" spans="2:62" ht="20.25" customHeight="1" x14ac:dyDescent="0.15">
      <c r="B129" s="1118">
        <f>B127+1</f>
        <v>57</v>
      </c>
      <c r="C129" s="1120"/>
      <c r="D129" s="1121"/>
      <c r="E129" s="320"/>
      <c r="F129" s="321"/>
      <c r="G129" s="320"/>
      <c r="H129" s="321"/>
      <c r="I129" s="1124"/>
      <c r="J129" s="1125"/>
      <c r="K129" s="1128"/>
      <c r="L129" s="1129"/>
      <c r="M129" s="1129"/>
      <c r="N129" s="1121"/>
      <c r="O129" s="1132"/>
      <c r="P129" s="1133"/>
      <c r="Q129" s="1133"/>
      <c r="R129" s="1133"/>
      <c r="S129" s="1134"/>
      <c r="T129" s="340" t="s">
        <v>696</v>
      </c>
      <c r="V129" s="341"/>
      <c r="W129" s="333"/>
      <c r="X129" s="334"/>
      <c r="Y129" s="334"/>
      <c r="Z129" s="334"/>
      <c r="AA129" s="334"/>
      <c r="AB129" s="334"/>
      <c r="AC129" s="335"/>
      <c r="AD129" s="333"/>
      <c r="AE129" s="334"/>
      <c r="AF129" s="334"/>
      <c r="AG129" s="334"/>
      <c r="AH129" s="334"/>
      <c r="AI129" s="334"/>
      <c r="AJ129" s="335"/>
      <c r="AK129" s="333"/>
      <c r="AL129" s="334"/>
      <c r="AM129" s="334"/>
      <c r="AN129" s="334"/>
      <c r="AO129" s="334"/>
      <c r="AP129" s="334"/>
      <c r="AQ129" s="335"/>
      <c r="AR129" s="333"/>
      <c r="AS129" s="334"/>
      <c r="AT129" s="334"/>
      <c r="AU129" s="334"/>
      <c r="AV129" s="334"/>
      <c r="AW129" s="334"/>
      <c r="AX129" s="335"/>
      <c r="AY129" s="333"/>
      <c r="AZ129" s="334"/>
      <c r="BA129" s="336"/>
      <c r="BB129" s="1138"/>
      <c r="BC129" s="1139"/>
      <c r="BD129" s="1105"/>
      <c r="BE129" s="1106"/>
      <c r="BF129" s="1107"/>
      <c r="BG129" s="1108"/>
      <c r="BH129" s="1108"/>
      <c r="BI129" s="1108"/>
      <c r="BJ129" s="1109"/>
    </row>
    <row r="130" spans="2:62" ht="20.25" customHeight="1" x14ac:dyDescent="0.15">
      <c r="B130" s="1140"/>
      <c r="C130" s="1141"/>
      <c r="D130" s="1142"/>
      <c r="E130" s="342"/>
      <c r="F130" s="343">
        <f>C129</f>
        <v>0</v>
      </c>
      <c r="G130" s="342"/>
      <c r="H130" s="343">
        <f>I129</f>
        <v>0</v>
      </c>
      <c r="I130" s="1143"/>
      <c r="J130" s="1144"/>
      <c r="K130" s="1145"/>
      <c r="L130" s="1146"/>
      <c r="M130" s="1146"/>
      <c r="N130" s="1142"/>
      <c r="O130" s="1132"/>
      <c r="P130" s="1133"/>
      <c r="Q130" s="1133"/>
      <c r="R130" s="1133"/>
      <c r="S130" s="1134"/>
      <c r="T130" s="337" t="s">
        <v>1050</v>
      </c>
      <c r="U130" s="338"/>
      <c r="V130" s="339"/>
      <c r="W130" s="325" t="str">
        <f>IF(W129="","",VLOOKUP(W129,'シフト記号表（従来型・ユニット型共通）'!$C$6:$L$47,10,FALSE))</f>
        <v/>
      </c>
      <c r="X130" s="326" t="str">
        <f>IF(X129="","",VLOOKUP(X129,'シフト記号表（従来型・ユニット型共通）'!$C$6:$L$47,10,FALSE))</f>
        <v/>
      </c>
      <c r="Y130" s="326" t="str">
        <f>IF(Y129="","",VLOOKUP(Y129,'シフト記号表（従来型・ユニット型共通）'!$C$6:$L$47,10,FALSE))</f>
        <v/>
      </c>
      <c r="Z130" s="326" t="str">
        <f>IF(Z129="","",VLOOKUP(Z129,'シフト記号表（従来型・ユニット型共通）'!$C$6:$L$47,10,FALSE))</f>
        <v/>
      </c>
      <c r="AA130" s="326" t="str">
        <f>IF(AA129="","",VLOOKUP(AA129,'シフト記号表（従来型・ユニット型共通）'!$C$6:$L$47,10,FALSE))</f>
        <v/>
      </c>
      <c r="AB130" s="326" t="str">
        <f>IF(AB129="","",VLOOKUP(AB129,'シフト記号表（従来型・ユニット型共通）'!$C$6:$L$47,10,FALSE))</f>
        <v/>
      </c>
      <c r="AC130" s="327" t="str">
        <f>IF(AC129="","",VLOOKUP(AC129,'シフト記号表（従来型・ユニット型共通）'!$C$6:$L$47,10,FALSE))</f>
        <v/>
      </c>
      <c r="AD130" s="325" t="str">
        <f>IF(AD129="","",VLOOKUP(AD129,'シフト記号表（従来型・ユニット型共通）'!$C$6:$L$47,10,FALSE))</f>
        <v/>
      </c>
      <c r="AE130" s="326" t="str">
        <f>IF(AE129="","",VLOOKUP(AE129,'シフト記号表（従来型・ユニット型共通）'!$C$6:$L$47,10,FALSE))</f>
        <v/>
      </c>
      <c r="AF130" s="326" t="str">
        <f>IF(AF129="","",VLOOKUP(AF129,'シフト記号表（従来型・ユニット型共通）'!$C$6:$L$47,10,FALSE))</f>
        <v/>
      </c>
      <c r="AG130" s="326" t="str">
        <f>IF(AG129="","",VLOOKUP(AG129,'シフト記号表（従来型・ユニット型共通）'!$C$6:$L$47,10,FALSE))</f>
        <v/>
      </c>
      <c r="AH130" s="326" t="str">
        <f>IF(AH129="","",VLOOKUP(AH129,'シフト記号表（従来型・ユニット型共通）'!$C$6:$L$47,10,FALSE))</f>
        <v/>
      </c>
      <c r="AI130" s="326" t="str">
        <f>IF(AI129="","",VLOOKUP(AI129,'シフト記号表（従来型・ユニット型共通）'!$C$6:$L$47,10,FALSE))</f>
        <v/>
      </c>
      <c r="AJ130" s="327" t="str">
        <f>IF(AJ129="","",VLOOKUP(AJ129,'シフト記号表（従来型・ユニット型共通）'!$C$6:$L$47,10,FALSE))</f>
        <v/>
      </c>
      <c r="AK130" s="325" t="str">
        <f>IF(AK129="","",VLOOKUP(AK129,'シフト記号表（従来型・ユニット型共通）'!$C$6:$L$47,10,FALSE))</f>
        <v/>
      </c>
      <c r="AL130" s="326" t="str">
        <f>IF(AL129="","",VLOOKUP(AL129,'シフト記号表（従来型・ユニット型共通）'!$C$6:$L$47,10,FALSE))</f>
        <v/>
      </c>
      <c r="AM130" s="326" t="str">
        <f>IF(AM129="","",VLOOKUP(AM129,'シフト記号表（従来型・ユニット型共通）'!$C$6:$L$47,10,FALSE))</f>
        <v/>
      </c>
      <c r="AN130" s="326" t="str">
        <f>IF(AN129="","",VLOOKUP(AN129,'シフト記号表（従来型・ユニット型共通）'!$C$6:$L$47,10,FALSE))</f>
        <v/>
      </c>
      <c r="AO130" s="326" t="str">
        <f>IF(AO129="","",VLOOKUP(AO129,'シフト記号表（従来型・ユニット型共通）'!$C$6:$L$47,10,FALSE))</f>
        <v/>
      </c>
      <c r="AP130" s="326" t="str">
        <f>IF(AP129="","",VLOOKUP(AP129,'シフト記号表（従来型・ユニット型共通）'!$C$6:$L$47,10,FALSE))</f>
        <v/>
      </c>
      <c r="AQ130" s="327" t="str">
        <f>IF(AQ129="","",VLOOKUP(AQ129,'シフト記号表（従来型・ユニット型共通）'!$C$6:$L$47,10,FALSE))</f>
        <v/>
      </c>
      <c r="AR130" s="325" t="str">
        <f>IF(AR129="","",VLOOKUP(AR129,'シフト記号表（従来型・ユニット型共通）'!$C$6:$L$47,10,FALSE))</f>
        <v/>
      </c>
      <c r="AS130" s="326" t="str">
        <f>IF(AS129="","",VLOOKUP(AS129,'シフト記号表（従来型・ユニット型共通）'!$C$6:$L$47,10,FALSE))</f>
        <v/>
      </c>
      <c r="AT130" s="326" t="str">
        <f>IF(AT129="","",VLOOKUP(AT129,'シフト記号表（従来型・ユニット型共通）'!$C$6:$L$47,10,FALSE))</f>
        <v/>
      </c>
      <c r="AU130" s="326" t="str">
        <f>IF(AU129="","",VLOOKUP(AU129,'シフト記号表（従来型・ユニット型共通）'!$C$6:$L$47,10,FALSE))</f>
        <v/>
      </c>
      <c r="AV130" s="326" t="str">
        <f>IF(AV129="","",VLOOKUP(AV129,'シフト記号表（従来型・ユニット型共通）'!$C$6:$L$47,10,FALSE))</f>
        <v/>
      </c>
      <c r="AW130" s="326" t="str">
        <f>IF(AW129="","",VLOOKUP(AW129,'シフト記号表（従来型・ユニット型共通）'!$C$6:$L$47,10,FALSE))</f>
        <v/>
      </c>
      <c r="AX130" s="327" t="str">
        <f>IF(AX129="","",VLOOKUP(AX129,'シフト記号表（従来型・ユニット型共通）'!$C$6:$L$47,10,FALSE))</f>
        <v/>
      </c>
      <c r="AY130" s="325" t="str">
        <f>IF(AY129="","",VLOOKUP(AY129,'シフト記号表（従来型・ユニット型共通）'!$C$6:$L$47,10,FALSE))</f>
        <v/>
      </c>
      <c r="AZ130" s="326" t="str">
        <f>IF(AZ129="","",VLOOKUP(AZ129,'シフト記号表（従来型・ユニット型共通）'!$C$6:$L$47,10,FALSE))</f>
        <v/>
      </c>
      <c r="BA130" s="326" t="str">
        <f>IF(BA129="","",VLOOKUP(BA129,'シフト記号表（従来型・ユニット型共通）'!$C$6:$L$47,10,FALSE))</f>
        <v/>
      </c>
      <c r="BB130" s="1113">
        <f>IF($BE$3="４週",SUM(W130:AX130),IF($BE$3="暦月",SUM(W130:BA130),""))</f>
        <v>0</v>
      </c>
      <c r="BC130" s="1114"/>
      <c r="BD130" s="1115">
        <f>IF($BE$3="４週",BB130/4,IF($BE$3="暦月",(BB130/($BE$8/7)),""))</f>
        <v>0</v>
      </c>
      <c r="BE130" s="1114"/>
      <c r="BF130" s="1110"/>
      <c r="BG130" s="1111"/>
      <c r="BH130" s="1111"/>
      <c r="BI130" s="1111"/>
      <c r="BJ130" s="1112"/>
    </row>
    <row r="131" spans="2:62" ht="20.25" customHeight="1" x14ac:dyDescent="0.15">
      <c r="B131" s="1118">
        <f>B129+1</f>
        <v>58</v>
      </c>
      <c r="C131" s="1120"/>
      <c r="D131" s="1121"/>
      <c r="E131" s="320"/>
      <c r="F131" s="321"/>
      <c r="G131" s="320"/>
      <c r="H131" s="321"/>
      <c r="I131" s="1124"/>
      <c r="J131" s="1125"/>
      <c r="K131" s="1128"/>
      <c r="L131" s="1129"/>
      <c r="M131" s="1129"/>
      <c r="N131" s="1121"/>
      <c r="O131" s="1132"/>
      <c r="P131" s="1133"/>
      <c r="Q131" s="1133"/>
      <c r="R131" s="1133"/>
      <c r="S131" s="1134"/>
      <c r="T131" s="340" t="s">
        <v>696</v>
      </c>
      <c r="V131" s="341"/>
      <c r="W131" s="333"/>
      <c r="X131" s="334"/>
      <c r="Y131" s="334"/>
      <c r="Z131" s="334"/>
      <c r="AA131" s="334"/>
      <c r="AB131" s="334"/>
      <c r="AC131" s="335"/>
      <c r="AD131" s="333"/>
      <c r="AE131" s="334"/>
      <c r="AF131" s="334"/>
      <c r="AG131" s="334"/>
      <c r="AH131" s="334"/>
      <c r="AI131" s="334"/>
      <c r="AJ131" s="335"/>
      <c r="AK131" s="333"/>
      <c r="AL131" s="334"/>
      <c r="AM131" s="334"/>
      <c r="AN131" s="334"/>
      <c r="AO131" s="334"/>
      <c r="AP131" s="334"/>
      <c r="AQ131" s="335"/>
      <c r="AR131" s="333"/>
      <c r="AS131" s="334"/>
      <c r="AT131" s="334"/>
      <c r="AU131" s="334"/>
      <c r="AV131" s="334"/>
      <c r="AW131" s="334"/>
      <c r="AX131" s="335"/>
      <c r="AY131" s="333"/>
      <c r="AZ131" s="334"/>
      <c r="BA131" s="336"/>
      <c r="BB131" s="1138"/>
      <c r="BC131" s="1139"/>
      <c r="BD131" s="1105"/>
      <c r="BE131" s="1106"/>
      <c r="BF131" s="1107"/>
      <c r="BG131" s="1108"/>
      <c r="BH131" s="1108"/>
      <c r="BI131" s="1108"/>
      <c r="BJ131" s="1109"/>
    </row>
    <row r="132" spans="2:62" ht="20.25" customHeight="1" x14ac:dyDescent="0.15">
      <c r="B132" s="1140"/>
      <c r="C132" s="1141"/>
      <c r="D132" s="1142"/>
      <c r="E132" s="342"/>
      <c r="F132" s="343">
        <f>C131</f>
        <v>0</v>
      </c>
      <c r="G132" s="342"/>
      <c r="H132" s="343">
        <f>I131</f>
        <v>0</v>
      </c>
      <c r="I132" s="1143"/>
      <c r="J132" s="1144"/>
      <c r="K132" s="1145"/>
      <c r="L132" s="1146"/>
      <c r="M132" s="1146"/>
      <c r="N132" s="1142"/>
      <c r="O132" s="1132"/>
      <c r="P132" s="1133"/>
      <c r="Q132" s="1133"/>
      <c r="R132" s="1133"/>
      <c r="S132" s="1134"/>
      <c r="T132" s="337" t="s">
        <v>1050</v>
      </c>
      <c r="U132" s="338"/>
      <c r="V132" s="339"/>
      <c r="W132" s="325" t="str">
        <f>IF(W131="","",VLOOKUP(W131,'シフト記号表（従来型・ユニット型共通）'!$C$6:$L$47,10,FALSE))</f>
        <v/>
      </c>
      <c r="X132" s="326" t="str">
        <f>IF(X131="","",VLOOKUP(X131,'シフト記号表（従来型・ユニット型共通）'!$C$6:$L$47,10,FALSE))</f>
        <v/>
      </c>
      <c r="Y132" s="326" t="str">
        <f>IF(Y131="","",VLOOKUP(Y131,'シフト記号表（従来型・ユニット型共通）'!$C$6:$L$47,10,FALSE))</f>
        <v/>
      </c>
      <c r="Z132" s="326" t="str">
        <f>IF(Z131="","",VLOOKUP(Z131,'シフト記号表（従来型・ユニット型共通）'!$C$6:$L$47,10,FALSE))</f>
        <v/>
      </c>
      <c r="AA132" s="326" t="str">
        <f>IF(AA131="","",VLOOKUP(AA131,'シフト記号表（従来型・ユニット型共通）'!$C$6:$L$47,10,FALSE))</f>
        <v/>
      </c>
      <c r="AB132" s="326" t="str">
        <f>IF(AB131="","",VLOOKUP(AB131,'シフト記号表（従来型・ユニット型共通）'!$C$6:$L$47,10,FALSE))</f>
        <v/>
      </c>
      <c r="AC132" s="327" t="str">
        <f>IF(AC131="","",VLOOKUP(AC131,'シフト記号表（従来型・ユニット型共通）'!$C$6:$L$47,10,FALSE))</f>
        <v/>
      </c>
      <c r="AD132" s="325" t="str">
        <f>IF(AD131="","",VLOOKUP(AD131,'シフト記号表（従来型・ユニット型共通）'!$C$6:$L$47,10,FALSE))</f>
        <v/>
      </c>
      <c r="AE132" s="326" t="str">
        <f>IF(AE131="","",VLOOKUP(AE131,'シフト記号表（従来型・ユニット型共通）'!$C$6:$L$47,10,FALSE))</f>
        <v/>
      </c>
      <c r="AF132" s="326" t="str">
        <f>IF(AF131="","",VLOOKUP(AF131,'シフト記号表（従来型・ユニット型共通）'!$C$6:$L$47,10,FALSE))</f>
        <v/>
      </c>
      <c r="AG132" s="326" t="str">
        <f>IF(AG131="","",VLOOKUP(AG131,'シフト記号表（従来型・ユニット型共通）'!$C$6:$L$47,10,FALSE))</f>
        <v/>
      </c>
      <c r="AH132" s="326" t="str">
        <f>IF(AH131="","",VLOOKUP(AH131,'シフト記号表（従来型・ユニット型共通）'!$C$6:$L$47,10,FALSE))</f>
        <v/>
      </c>
      <c r="AI132" s="326" t="str">
        <f>IF(AI131="","",VLOOKUP(AI131,'シフト記号表（従来型・ユニット型共通）'!$C$6:$L$47,10,FALSE))</f>
        <v/>
      </c>
      <c r="AJ132" s="327" t="str">
        <f>IF(AJ131="","",VLOOKUP(AJ131,'シフト記号表（従来型・ユニット型共通）'!$C$6:$L$47,10,FALSE))</f>
        <v/>
      </c>
      <c r="AK132" s="325" t="str">
        <f>IF(AK131="","",VLOOKUP(AK131,'シフト記号表（従来型・ユニット型共通）'!$C$6:$L$47,10,FALSE))</f>
        <v/>
      </c>
      <c r="AL132" s="326" t="str">
        <f>IF(AL131="","",VLOOKUP(AL131,'シフト記号表（従来型・ユニット型共通）'!$C$6:$L$47,10,FALSE))</f>
        <v/>
      </c>
      <c r="AM132" s="326" t="str">
        <f>IF(AM131="","",VLOOKUP(AM131,'シフト記号表（従来型・ユニット型共通）'!$C$6:$L$47,10,FALSE))</f>
        <v/>
      </c>
      <c r="AN132" s="326" t="str">
        <f>IF(AN131="","",VLOOKUP(AN131,'シフト記号表（従来型・ユニット型共通）'!$C$6:$L$47,10,FALSE))</f>
        <v/>
      </c>
      <c r="AO132" s="326" t="str">
        <f>IF(AO131="","",VLOOKUP(AO131,'シフト記号表（従来型・ユニット型共通）'!$C$6:$L$47,10,FALSE))</f>
        <v/>
      </c>
      <c r="AP132" s="326" t="str">
        <f>IF(AP131="","",VLOOKUP(AP131,'シフト記号表（従来型・ユニット型共通）'!$C$6:$L$47,10,FALSE))</f>
        <v/>
      </c>
      <c r="AQ132" s="327" t="str">
        <f>IF(AQ131="","",VLOOKUP(AQ131,'シフト記号表（従来型・ユニット型共通）'!$C$6:$L$47,10,FALSE))</f>
        <v/>
      </c>
      <c r="AR132" s="325" t="str">
        <f>IF(AR131="","",VLOOKUP(AR131,'シフト記号表（従来型・ユニット型共通）'!$C$6:$L$47,10,FALSE))</f>
        <v/>
      </c>
      <c r="AS132" s="326" t="str">
        <f>IF(AS131="","",VLOOKUP(AS131,'シフト記号表（従来型・ユニット型共通）'!$C$6:$L$47,10,FALSE))</f>
        <v/>
      </c>
      <c r="AT132" s="326" t="str">
        <f>IF(AT131="","",VLOOKUP(AT131,'シフト記号表（従来型・ユニット型共通）'!$C$6:$L$47,10,FALSE))</f>
        <v/>
      </c>
      <c r="AU132" s="326" t="str">
        <f>IF(AU131="","",VLOOKUP(AU131,'シフト記号表（従来型・ユニット型共通）'!$C$6:$L$47,10,FALSE))</f>
        <v/>
      </c>
      <c r="AV132" s="326" t="str">
        <f>IF(AV131="","",VLOOKUP(AV131,'シフト記号表（従来型・ユニット型共通）'!$C$6:$L$47,10,FALSE))</f>
        <v/>
      </c>
      <c r="AW132" s="326" t="str">
        <f>IF(AW131="","",VLOOKUP(AW131,'シフト記号表（従来型・ユニット型共通）'!$C$6:$L$47,10,FALSE))</f>
        <v/>
      </c>
      <c r="AX132" s="327" t="str">
        <f>IF(AX131="","",VLOOKUP(AX131,'シフト記号表（従来型・ユニット型共通）'!$C$6:$L$47,10,FALSE))</f>
        <v/>
      </c>
      <c r="AY132" s="325" t="str">
        <f>IF(AY131="","",VLOOKUP(AY131,'シフト記号表（従来型・ユニット型共通）'!$C$6:$L$47,10,FALSE))</f>
        <v/>
      </c>
      <c r="AZ132" s="326" t="str">
        <f>IF(AZ131="","",VLOOKUP(AZ131,'シフト記号表（従来型・ユニット型共通）'!$C$6:$L$47,10,FALSE))</f>
        <v/>
      </c>
      <c r="BA132" s="326" t="str">
        <f>IF(BA131="","",VLOOKUP(BA131,'シフト記号表（従来型・ユニット型共通）'!$C$6:$L$47,10,FALSE))</f>
        <v/>
      </c>
      <c r="BB132" s="1113">
        <f>IF($BE$3="４週",SUM(W132:AX132),IF($BE$3="暦月",SUM(W132:BA132),""))</f>
        <v>0</v>
      </c>
      <c r="BC132" s="1114"/>
      <c r="BD132" s="1115">
        <f>IF($BE$3="４週",BB132/4,IF($BE$3="暦月",(BB132/($BE$8/7)),""))</f>
        <v>0</v>
      </c>
      <c r="BE132" s="1114"/>
      <c r="BF132" s="1110"/>
      <c r="BG132" s="1111"/>
      <c r="BH132" s="1111"/>
      <c r="BI132" s="1111"/>
      <c r="BJ132" s="1112"/>
    </row>
    <row r="133" spans="2:62" ht="20.25" customHeight="1" x14ac:dyDescent="0.15">
      <c r="B133" s="1118">
        <f>B131+1</f>
        <v>59</v>
      </c>
      <c r="C133" s="1120"/>
      <c r="D133" s="1121"/>
      <c r="E133" s="320"/>
      <c r="F133" s="321"/>
      <c r="G133" s="320"/>
      <c r="H133" s="321"/>
      <c r="I133" s="1124"/>
      <c r="J133" s="1125"/>
      <c r="K133" s="1128"/>
      <c r="L133" s="1129"/>
      <c r="M133" s="1129"/>
      <c r="N133" s="1121"/>
      <c r="O133" s="1132"/>
      <c r="P133" s="1133"/>
      <c r="Q133" s="1133"/>
      <c r="R133" s="1133"/>
      <c r="S133" s="1134"/>
      <c r="T133" s="340" t="s">
        <v>696</v>
      </c>
      <c r="V133" s="341"/>
      <c r="W133" s="333"/>
      <c r="X133" s="334"/>
      <c r="Y133" s="334"/>
      <c r="Z133" s="334"/>
      <c r="AA133" s="334"/>
      <c r="AB133" s="334"/>
      <c r="AC133" s="335"/>
      <c r="AD133" s="333"/>
      <c r="AE133" s="334"/>
      <c r="AF133" s="334"/>
      <c r="AG133" s="334"/>
      <c r="AH133" s="334"/>
      <c r="AI133" s="334"/>
      <c r="AJ133" s="335"/>
      <c r="AK133" s="333"/>
      <c r="AL133" s="334"/>
      <c r="AM133" s="334"/>
      <c r="AN133" s="334"/>
      <c r="AO133" s="334"/>
      <c r="AP133" s="334"/>
      <c r="AQ133" s="335"/>
      <c r="AR133" s="333"/>
      <c r="AS133" s="334"/>
      <c r="AT133" s="334"/>
      <c r="AU133" s="334"/>
      <c r="AV133" s="334"/>
      <c r="AW133" s="334"/>
      <c r="AX133" s="335"/>
      <c r="AY133" s="333"/>
      <c r="AZ133" s="334"/>
      <c r="BA133" s="336"/>
      <c r="BB133" s="1138"/>
      <c r="BC133" s="1139"/>
      <c r="BD133" s="1105"/>
      <c r="BE133" s="1106"/>
      <c r="BF133" s="1107"/>
      <c r="BG133" s="1108"/>
      <c r="BH133" s="1108"/>
      <c r="BI133" s="1108"/>
      <c r="BJ133" s="1109"/>
    </row>
    <row r="134" spans="2:62" ht="20.25" customHeight="1" x14ac:dyDescent="0.15">
      <c r="B134" s="1140"/>
      <c r="C134" s="1141"/>
      <c r="D134" s="1142"/>
      <c r="E134" s="342"/>
      <c r="F134" s="343">
        <f>C133</f>
        <v>0</v>
      </c>
      <c r="G134" s="342"/>
      <c r="H134" s="343">
        <f>I133</f>
        <v>0</v>
      </c>
      <c r="I134" s="1143"/>
      <c r="J134" s="1144"/>
      <c r="K134" s="1145"/>
      <c r="L134" s="1146"/>
      <c r="M134" s="1146"/>
      <c r="N134" s="1142"/>
      <c r="O134" s="1132"/>
      <c r="P134" s="1133"/>
      <c r="Q134" s="1133"/>
      <c r="R134" s="1133"/>
      <c r="S134" s="1134"/>
      <c r="T134" s="337" t="s">
        <v>1050</v>
      </c>
      <c r="U134" s="338"/>
      <c r="V134" s="339"/>
      <c r="W134" s="325" t="str">
        <f>IF(W133="","",VLOOKUP(W133,'シフト記号表（従来型・ユニット型共通）'!$C$6:$L$47,10,FALSE))</f>
        <v/>
      </c>
      <c r="X134" s="326" t="str">
        <f>IF(X133="","",VLOOKUP(X133,'シフト記号表（従来型・ユニット型共通）'!$C$6:$L$47,10,FALSE))</f>
        <v/>
      </c>
      <c r="Y134" s="326" t="str">
        <f>IF(Y133="","",VLOOKUP(Y133,'シフト記号表（従来型・ユニット型共通）'!$C$6:$L$47,10,FALSE))</f>
        <v/>
      </c>
      <c r="Z134" s="326" t="str">
        <f>IF(Z133="","",VLOOKUP(Z133,'シフト記号表（従来型・ユニット型共通）'!$C$6:$L$47,10,FALSE))</f>
        <v/>
      </c>
      <c r="AA134" s="326" t="str">
        <f>IF(AA133="","",VLOOKUP(AA133,'シフト記号表（従来型・ユニット型共通）'!$C$6:$L$47,10,FALSE))</f>
        <v/>
      </c>
      <c r="AB134" s="326" t="str">
        <f>IF(AB133="","",VLOOKUP(AB133,'シフト記号表（従来型・ユニット型共通）'!$C$6:$L$47,10,FALSE))</f>
        <v/>
      </c>
      <c r="AC134" s="327" t="str">
        <f>IF(AC133="","",VLOOKUP(AC133,'シフト記号表（従来型・ユニット型共通）'!$C$6:$L$47,10,FALSE))</f>
        <v/>
      </c>
      <c r="AD134" s="325" t="str">
        <f>IF(AD133="","",VLOOKUP(AD133,'シフト記号表（従来型・ユニット型共通）'!$C$6:$L$47,10,FALSE))</f>
        <v/>
      </c>
      <c r="AE134" s="326" t="str">
        <f>IF(AE133="","",VLOOKUP(AE133,'シフト記号表（従来型・ユニット型共通）'!$C$6:$L$47,10,FALSE))</f>
        <v/>
      </c>
      <c r="AF134" s="326" t="str">
        <f>IF(AF133="","",VLOOKUP(AF133,'シフト記号表（従来型・ユニット型共通）'!$C$6:$L$47,10,FALSE))</f>
        <v/>
      </c>
      <c r="AG134" s="326" t="str">
        <f>IF(AG133="","",VLOOKUP(AG133,'シフト記号表（従来型・ユニット型共通）'!$C$6:$L$47,10,FALSE))</f>
        <v/>
      </c>
      <c r="AH134" s="326" t="str">
        <f>IF(AH133="","",VLOOKUP(AH133,'シフト記号表（従来型・ユニット型共通）'!$C$6:$L$47,10,FALSE))</f>
        <v/>
      </c>
      <c r="AI134" s="326" t="str">
        <f>IF(AI133="","",VLOOKUP(AI133,'シフト記号表（従来型・ユニット型共通）'!$C$6:$L$47,10,FALSE))</f>
        <v/>
      </c>
      <c r="AJ134" s="327" t="str">
        <f>IF(AJ133="","",VLOOKUP(AJ133,'シフト記号表（従来型・ユニット型共通）'!$C$6:$L$47,10,FALSE))</f>
        <v/>
      </c>
      <c r="AK134" s="325" t="str">
        <f>IF(AK133="","",VLOOKUP(AK133,'シフト記号表（従来型・ユニット型共通）'!$C$6:$L$47,10,FALSE))</f>
        <v/>
      </c>
      <c r="AL134" s="326" t="str">
        <f>IF(AL133="","",VLOOKUP(AL133,'シフト記号表（従来型・ユニット型共通）'!$C$6:$L$47,10,FALSE))</f>
        <v/>
      </c>
      <c r="AM134" s="326" t="str">
        <f>IF(AM133="","",VLOOKUP(AM133,'シフト記号表（従来型・ユニット型共通）'!$C$6:$L$47,10,FALSE))</f>
        <v/>
      </c>
      <c r="AN134" s="326" t="str">
        <f>IF(AN133="","",VLOOKUP(AN133,'シフト記号表（従来型・ユニット型共通）'!$C$6:$L$47,10,FALSE))</f>
        <v/>
      </c>
      <c r="AO134" s="326" t="str">
        <f>IF(AO133="","",VLOOKUP(AO133,'シフト記号表（従来型・ユニット型共通）'!$C$6:$L$47,10,FALSE))</f>
        <v/>
      </c>
      <c r="AP134" s="326" t="str">
        <f>IF(AP133="","",VLOOKUP(AP133,'シフト記号表（従来型・ユニット型共通）'!$C$6:$L$47,10,FALSE))</f>
        <v/>
      </c>
      <c r="AQ134" s="327" t="str">
        <f>IF(AQ133="","",VLOOKUP(AQ133,'シフト記号表（従来型・ユニット型共通）'!$C$6:$L$47,10,FALSE))</f>
        <v/>
      </c>
      <c r="AR134" s="325" t="str">
        <f>IF(AR133="","",VLOOKUP(AR133,'シフト記号表（従来型・ユニット型共通）'!$C$6:$L$47,10,FALSE))</f>
        <v/>
      </c>
      <c r="AS134" s="326" t="str">
        <f>IF(AS133="","",VLOOKUP(AS133,'シフト記号表（従来型・ユニット型共通）'!$C$6:$L$47,10,FALSE))</f>
        <v/>
      </c>
      <c r="AT134" s="326" t="str">
        <f>IF(AT133="","",VLOOKUP(AT133,'シフト記号表（従来型・ユニット型共通）'!$C$6:$L$47,10,FALSE))</f>
        <v/>
      </c>
      <c r="AU134" s="326" t="str">
        <f>IF(AU133="","",VLOOKUP(AU133,'シフト記号表（従来型・ユニット型共通）'!$C$6:$L$47,10,FALSE))</f>
        <v/>
      </c>
      <c r="AV134" s="326" t="str">
        <f>IF(AV133="","",VLOOKUP(AV133,'シフト記号表（従来型・ユニット型共通）'!$C$6:$L$47,10,FALSE))</f>
        <v/>
      </c>
      <c r="AW134" s="326" t="str">
        <f>IF(AW133="","",VLOOKUP(AW133,'シフト記号表（従来型・ユニット型共通）'!$C$6:$L$47,10,FALSE))</f>
        <v/>
      </c>
      <c r="AX134" s="327" t="str">
        <f>IF(AX133="","",VLOOKUP(AX133,'シフト記号表（従来型・ユニット型共通）'!$C$6:$L$47,10,FALSE))</f>
        <v/>
      </c>
      <c r="AY134" s="325" t="str">
        <f>IF(AY133="","",VLOOKUP(AY133,'シフト記号表（従来型・ユニット型共通）'!$C$6:$L$47,10,FALSE))</f>
        <v/>
      </c>
      <c r="AZ134" s="326" t="str">
        <f>IF(AZ133="","",VLOOKUP(AZ133,'シフト記号表（従来型・ユニット型共通）'!$C$6:$L$47,10,FALSE))</f>
        <v/>
      </c>
      <c r="BA134" s="326" t="str">
        <f>IF(BA133="","",VLOOKUP(BA133,'シフト記号表（従来型・ユニット型共通）'!$C$6:$L$47,10,FALSE))</f>
        <v/>
      </c>
      <c r="BB134" s="1113">
        <f>IF($BE$3="４週",SUM(W134:AX134),IF($BE$3="暦月",SUM(W134:BA134),""))</f>
        <v>0</v>
      </c>
      <c r="BC134" s="1114"/>
      <c r="BD134" s="1115">
        <f>IF($BE$3="４週",BB134/4,IF($BE$3="暦月",(BB134/($BE$8/7)),""))</f>
        <v>0</v>
      </c>
      <c r="BE134" s="1114"/>
      <c r="BF134" s="1110"/>
      <c r="BG134" s="1111"/>
      <c r="BH134" s="1111"/>
      <c r="BI134" s="1111"/>
      <c r="BJ134" s="1112"/>
    </row>
    <row r="135" spans="2:62" ht="20.25" customHeight="1" x14ac:dyDescent="0.15">
      <c r="B135" s="1118">
        <f>B133+1</f>
        <v>60</v>
      </c>
      <c r="C135" s="1120"/>
      <c r="D135" s="1121"/>
      <c r="E135" s="320"/>
      <c r="F135" s="321"/>
      <c r="G135" s="320"/>
      <c r="H135" s="321"/>
      <c r="I135" s="1124"/>
      <c r="J135" s="1125"/>
      <c r="K135" s="1128"/>
      <c r="L135" s="1129"/>
      <c r="M135" s="1129"/>
      <c r="N135" s="1121"/>
      <c r="O135" s="1132"/>
      <c r="P135" s="1133"/>
      <c r="Q135" s="1133"/>
      <c r="R135" s="1133"/>
      <c r="S135" s="1134"/>
      <c r="T135" s="340" t="s">
        <v>696</v>
      </c>
      <c r="V135" s="341"/>
      <c r="W135" s="333"/>
      <c r="X135" s="334"/>
      <c r="Y135" s="334"/>
      <c r="Z135" s="334"/>
      <c r="AA135" s="334"/>
      <c r="AB135" s="334"/>
      <c r="AC135" s="335"/>
      <c r="AD135" s="333"/>
      <c r="AE135" s="334"/>
      <c r="AF135" s="334"/>
      <c r="AG135" s="334"/>
      <c r="AH135" s="334"/>
      <c r="AI135" s="334"/>
      <c r="AJ135" s="335"/>
      <c r="AK135" s="333"/>
      <c r="AL135" s="334"/>
      <c r="AM135" s="334"/>
      <c r="AN135" s="334"/>
      <c r="AO135" s="334"/>
      <c r="AP135" s="334"/>
      <c r="AQ135" s="335"/>
      <c r="AR135" s="333"/>
      <c r="AS135" s="334"/>
      <c r="AT135" s="334"/>
      <c r="AU135" s="334"/>
      <c r="AV135" s="334"/>
      <c r="AW135" s="334"/>
      <c r="AX135" s="335"/>
      <c r="AY135" s="333"/>
      <c r="AZ135" s="334"/>
      <c r="BA135" s="336"/>
      <c r="BB135" s="1138"/>
      <c r="BC135" s="1139"/>
      <c r="BD135" s="1105"/>
      <c r="BE135" s="1106"/>
      <c r="BF135" s="1107"/>
      <c r="BG135" s="1108"/>
      <c r="BH135" s="1108"/>
      <c r="BI135" s="1108"/>
      <c r="BJ135" s="1109"/>
    </row>
    <row r="136" spans="2:62" ht="20.25" customHeight="1" x14ac:dyDescent="0.15">
      <c r="B136" s="1140"/>
      <c r="C136" s="1141"/>
      <c r="D136" s="1142"/>
      <c r="E136" s="342"/>
      <c r="F136" s="343">
        <f>C135</f>
        <v>0</v>
      </c>
      <c r="G136" s="342"/>
      <c r="H136" s="343">
        <f>I135</f>
        <v>0</v>
      </c>
      <c r="I136" s="1143"/>
      <c r="J136" s="1144"/>
      <c r="K136" s="1145"/>
      <c r="L136" s="1146"/>
      <c r="M136" s="1146"/>
      <c r="N136" s="1142"/>
      <c r="O136" s="1132"/>
      <c r="P136" s="1133"/>
      <c r="Q136" s="1133"/>
      <c r="R136" s="1133"/>
      <c r="S136" s="1134"/>
      <c r="T136" s="337" t="s">
        <v>1050</v>
      </c>
      <c r="U136" s="338"/>
      <c r="V136" s="339"/>
      <c r="W136" s="325" t="str">
        <f>IF(W135="","",VLOOKUP(W135,'シフト記号表（従来型・ユニット型共通）'!$C$6:$L$47,10,FALSE))</f>
        <v/>
      </c>
      <c r="X136" s="326" t="str">
        <f>IF(X135="","",VLOOKUP(X135,'シフト記号表（従来型・ユニット型共通）'!$C$6:$L$47,10,FALSE))</f>
        <v/>
      </c>
      <c r="Y136" s="326" t="str">
        <f>IF(Y135="","",VLOOKUP(Y135,'シフト記号表（従来型・ユニット型共通）'!$C$6:$L$47,10,FALSE))</f>
        <v/>
      </c>
      <c r="Z136" s="326" t="str">
        <f>IF(Z135="","",VLOOKUP(Z135,'シフト記号表（従来型・ユニット型共通）'!$C$6:$L$47,10,FALSE))</f>
        <v/>
      </c>
      <c r="AA136" s="326" t="str">
        <f>IF(AA135="","",VLOOKUP(AA135,'シフト記号表（従来型・ユニット型共通）'!$C$6:$L$47,10,FALSE))</f>
        <v/>
      </c>
      <c r="AB136" s="326" t="str">
        <f>IF(AB135="","",VLOOKUP(AB135,'シフト記号表（従来型・ユニット型共通）'!$C$6:$L$47,10,FALSE))</f>
        <v/>
      </c>
      <c r="AC136" s="327" t="str">
        <f>IF(AC135="","",VLOOKUP(AC135,'シフト記号表（従来型・ユニット型共通）'!$C$6:$L$47,10,FALSE))</f>
        <v/>
      </c>
      <c r="AD136" s="325" t="str">
        <f>IF(AD135="","",VLOOKUP(AD135,'シフト記号表（従来型・ユニット型共通）'!$C$6:$L$47,10,FALSE))</f>
        <v/>
      </c>
      <c r="AE136" s="326" t="str">
        <f>IF(AE135="","",VLOOKUP(AE135,'シフト記号表（従来型・ユニット型共通）'!$C$6:$L$47,10,FALSE))</f>
        <v/>
      </c>
      <c r="AF136" s="326" t="str">
        <f>IF(AF135="","",VLOOKUP(AF135,'シフト記号表（従来型・ユニット型共通）'!$C$6:$L$47,10,FALSE))</f>
        <v/>
      </c>
      <c r="AG136" s="326" t="str">
        <f>IF(AG135="","",VLOOKUP(AG135,'シフト記号表（従来型・ユニット型共通）'!$C$6:$L$47,10,FALSE))</f>
        <v/>
      </c>
      <c r="AH136" s="326" t="str">
        <f>IF(AH135="","",VLOOKUP(AH135,'シフト記号表（従来型・ユニット型共通）'!$C$6:$L$47,10,FALSE))</f>
        <v/>
      </c>
      <c r="AI136" s="326" t="str">
        <f>IF(AI135="","",VLOOKUP(AI135,'シフト記号表（従来型・ユニット型共通）'!$C$6:$L$47,10,FALSE))</f>
        <v/>
      </c>
      <c r="AJ136" s="327" t="str">
        <f>IF(AJ135="","",VLOOKUP(AJ135,'シフト記号表（従来型・ユニット型共通）'!$C$6:$L$47,10,FALSE))</f>
        <v/>
      </c>
      <c r="AK136" s="325" t="str">
        <f>IF(AK135="","",VLOOKUP(AK135,'シフト記号表（従来型・ユニット型共通）'!$C$6:$L$47,10,FALSE))</f>
        <v/>
      </c>
      <c r="AL136" s="326" t="str">
        <f>IF(AL135="","",VLOOKUP(AL135,'シフト記号表（従来型・ユニット型共通）'!$C$6:$L$47,10,FALSE))</f>
        <v/>
      </c>
      <c r="AM136" s="326" t="str">
        <f>IF(AM135="","",VLOOKUP(AM135,'シフト記号表（従来型・ユニット型共通）'!$C$6:$L$47,10,FALSE))</f>
        <v/>
      </c>
      <c r="AN136" s="326" t="str">
        <f>IF(AN135="","",VLOOKUP(AN135,'シフト記号表（従来型・ユニット型共通）'!$C$6:$L$47,10,FALSE))</f>
        <v/>
      </c>
      <c r="AO136" s="326" t="str">
        <f>IF(AO135="","",VLOOKUP(AO135,'シフト記号表（従来型・ユニット型共通）'!$C$6:$L$47,10,FALSE))</f>
        <v/>
      </c>
      <c r="AP136" s="326" t="str">
        <f>IF(AP135="","",VLOOKUP(AP135,'シフト記号表（従来型・ユニット型共通）'!$C$6:$L$47,10,FALSE))</f>
        <v/>
      </c>
      <c r="AQ136" s="327" t="str">
        <f>IF(AQ135="","",VLOOKUP(AQ135,'シフト記号表（従来型・ユニット型共通）'!$C$6:$L$47,10,FALSE))</f>
        <v/>
      </c>
      <c r="AR136" s="325" t="str">
        <f>IF(AR135="","",VLOOKUP(AR135,'シフト記号表（従来型・ユニット型共通）'!$C$6:$L$47,10,FALSE))</f>
        <v/>
      </c>
      <c r="AS136" s="326" t="str">
        <f>IF(AS135="","",VLOOKUP(AS135,'シフト記号表（従来型・ユニット型共通）'!$C$6:$L$47,10,FALSE))</f>
        <v/>
      </c>
      <c r="AT136" s="326" t="str">
        <f>IF(AT135="","",VLOOKUP(AT135,'シフト記号表（従来型・ユニット型共通）'!$C$6:$L$47,10,FALSE))</f>
        <v/>
      </c>
      <c r="AU136" s="326" t="str">
        <f>IF(AU135="","",VLOOKUP(AU135,'シフト記号表（従来型・ユニット型共通）'!$C$6:$L$47,10,FALSE))</f>
        <v/>
      </c>
      <c r="AV136" s="326" t="str">
        <f>IF(AV135="","",VLOOKUP(AV135,'シフト記号表（従来型・ユニット型共通）'!$C$6:$L$47,10,FALSE))</f>
        <v/>
      </c>
      <c r="AW136" s="326" t="str">
        <f>IF(AW135="","",VLOOKUP(AW135,'シフト記号表（従来型・ユニット型共通）'!$C$6:$L$47,10,FALSE))</f>
        <v/>
      </c>
      <c r="AX136" s="327" t="str">
        <f>IF(AX135="","",VLOOKUP(AX135,'シフト記号表（従来型・ユニット型共通）'!$C$6:$L$47,10,FALSE))</f>
        <v/>
      </c>
      <c r="AY136" s="325" t="str">
        <f>IF(AY135="","",VLOOKUP(AY135,'シフト記号表（従来型・ユニット型共通）'!$C$6:$L$47,10,FALSE))</f>
        <v/>
      </c>
      <c r="AZ136" s="326" t="str">
        <f>IF(AZ135="","",VLOOKUP(AZ135,'シフト記号表（従来型・ユニット型共通）'!$C$6:$L$47,10,FALSE))</f>
        <v/>
      </c>
      <c r="BA136" s="326" t="str">
        <f>IF(BA135="","",VLOOKUP(BA135,'シフト記号表（従来型・ユニット型共通）'!$C$6:$L$47,10,FALSE))</f>
        <v/>
      </c>
      <c r="BB136" s="1113">
        <f>IF($BE$3="４週",SUM(W136:AX136),IF($BE$3="暦月",SUM(W136:BA136),""))</f>
        <v>0</v>
      </c>
      <c r="BC136" s="1114"/>
      <c r="BD136" s="1115">
        <f>IF($BE$3="４週",BB136/4,IF($BE$3="暦月",(BB136/($BE$8/7)),""))</f>
        <v>0</v>
      </c>
      <c r="BE136" s="1114"/>
      <c r="BF136" s="1110"/>
      <c r="BG136" s="1111"/>
      <c r="BH136" s="1111"/>
      <c r="BI136" s="1111"/>
      <c r="BJ136" s="1112"/>
    </row>
    <row r="137" spans="2:62" ht="20.25" customHeight="1" x14ac:dyDescent="0.15">
      <c r="B137" s="1118">
        <f>B135+1</f>
        <v>61</v>
      </c>
      <c r="C137" s="1120"/>
      <c r="D137" s="1121"/>
      <c r="E137" s="320"/>
      <c r="F137" s="321"/>
      <c r="G137" s="320"/>
      <c r="H137" s="321"/>
      <c r="I137" s="1124"/>
      <c r="J137" s="1125"/>
      <c r="K137" s="1128"/>
      <c r="L137" s="1129"/>
      <c r="M137" s="1129"/>
      <c r="N137" s="1121"/>
      <c r="O137" s="1132"/>
      <c r="P137" s="1133"/>
      <c r="Q137" s="1133"/>
      <c r="R137" s="1133"/>
      <c r="S137" s="1134"/>
      <c r="T137" s="340" t="s">
        <v>696</v>
      </c>
      <c r="V137" s="341"/>
      <c r="W137" s="333"/>
      <c r="X137" s="334"/>
      <c r="Y137" s="334"/>
      <c r="Z137" s="334"/>
      <c r="AA137" s="334"/>
      <c r="AB137" s="334"/>
      <c r="AC137" s="335"/>
      <c r="AD137" s="333"/>
      <c r="AE137" s="334"/>
      <c r="AF137" s="334"/>
      <c r="AG137" s="334"/>
      <c r="AH137" s="334"/>
      <c r="AI137" s="334"/>
      <c r="AJ137" s="335"/>
      <c r="AK137" s="333"/>
      <c r="AL137" s="334"/>
      <c r="AM137" s="334"/>
      <c r="AN137" s="334"/>
      <c r="AO137" s="334"/>
      <c r="AP137" s="334"/>
      <c r="AQ137" s="335"/>
      <c r="AR137" s="333"/>
      <c r="AS137" s="334"/>
      <c r="AT137" s="334"/>
      <c r="AU137" s="334"/>
      <c r="AV137" s="334"/>
      <c r="AW137" s="334"/>
      <c r="AX137" s="335"/>
      <c r="AY137" s="333"/>
      <c r="AZ137" s="334"/>
      <c r="BA137" s="336"/>
      <c r="BB137" s="1138"/>
      <c r="BC137" s="1139"/>
      <c r="BD137" s="1105"/>
      <c r="BE137" s="1106"/>
      <c r="BF137" s="1107"/>
      <c r="BG137" s="1108"/>
      <c r="BH137" s="1108"/>
      <c r="BI137" s="1108"/>
      <c r="BJ137" s="1109"/>
    </row>
    <row r="138" spans="2:62" ht="20.25" customHeight="1" x14ac:dyDescent="0.15">
      <c r="B138" s="1140"/>
      <c r="C138" s="1141"/>
      <c r="D138" s="1142"/>
      <c r="E138" s="342"/>
      <c r="F138" s="343">
        <f>C137</f>
        <v>0</v>
      </c>
      <c r="G138" s="342"/>
      <c r="H138" s="343">
        <f>I137</f>
        <v>0</v>
      </c>
      <c r="I138" s="1143"/>
      <c r="J138" s="1144"/>
      <c r="K138" s="1145"/>
      <c r="L138" s="1146"/>
      <c r="M138" s="1146"/>
      <c r="N138" s="1142"/>
      <c r="O138" s="1132"/>
      <c r="P138" s="1133"/>
      <c r="Q138" s="1133"/>
      <c r="R138" s="1133"/>
      <c r="S138" s="1134"/>
      <c r="T138" s="337" t="s">
        <v>1050</v>
      </c>
      <c r="U138" s="338"/>
      <c r="V138" s="339"/>
      <c r="W138" s="325" t="str">
        <f>IF(W137="","",VLOOKUP(W137,'シフト記号表（従来型・ユニット型共通）'!$C$6:$L$47,10,FALSE))</f>
        <v/>
      </c>
      <c r="X138" s="326" t="str">
        <f>IF(X137="","",VLOOKUP(X137,'シフト記号表（従来型・ユニット型共通）'!$C$6:$L$47,10,FALSE))</f>
        <v/>
      </c>
      <c r="Y138" s="326" t="str">
        <f>IF(Y137="","",VLOOKUP(Y137,'シフト記号表（従来型・ユニット型共通）'!$C$6:$L$47,10,FALSE))</f>
        <v/>
      </c>
      <c r="Z138" s="326" t="str">
        <f>IF(Z137="","",VLOOKUP(Z137,'シフト記号表（従来型・ユニット型共通）'!$C$6:$L$47,10,FALSE))</f>
        <v/>
      </c>
      <c r="AA138" s="326" t="str">
        <f>IF(AA137="","",VLOOKUP(AA137,'シフト記号表（従来型・ユニット型共通）'!$C$6:$L$47,10,FALSE))</f>
        <v/>
      </c>
      <c r="AB138" s="326" t="str">
        <f>IF(AB137="","",VLOOKUP(AB137,'シフト記号表（従来型・ユニット型共通）'!$C$6:$L$47,10,FALSE))</f>
        <v/>
      </c>
      <c r="AC138" s="327" t="str">
        <f>IF(AC137="","",VLOOKUP(AC137,'シフト記号表（従来型・ユニット型共通）'!$C$6:$L$47,10,FALSE))</f>
        <v/>
      </c>
      <c r="AD138" s="325" t="str">
        <f>IF(AD137="","",VLOOKUP(AD137,'シフト記号表（従来型・ユニット型共通）'!$C$6:$L$47,10,FALSE))</f>
        <v/>
      </c>
      <c r="AE138" s="326" t="str">
        <f>IF(AE137="","",VLOOKUP(AE137,'シフト記号表（従来型・ユニット型共通）'!$C$6:$L$47,10,FALSE))</f>
        <v/>
      </c>
      <c r="AF138" s="326" t="str">
        <f>IF(AF137="","",VLOOKUP(AF137,'シフト記号表（従来型・ユニット型共通）'!$C$6:$L$47,10,FALSE))</f>
        <v/>
      </c>
      <c r="AG138" s="326" t="str">
        <f>IF(AG137="","",VLOOKUP(AG137,'シフト記号表（従来型・ユニット型共通）'!$C$6:$L$47,10,FALSE))</f>
        <v/>
      </c>
      <c r="AH138" s="326" t="str">
        <f>IF(AH137="","",VLOOKUP(AH137,'シフト記号表（従来型・ユニット型共通）'!$C$6:$L$47,10,FALSE))</f>
        <v/>
      </c>
      <c r="AI138" s="326" t="str">
        <f>IF(AI137="","",VLOOKUP(AI137,'シフト記号表（従来型・ユニット型共通）'!$C$6:$L$47,10,FALSE))</f>
        <v/>
      </c>
      <c r="AJ138" s="327" t="str">
        <f>IF(AJ137="","",VLOOKUP(AJ137,'シフト記号表（従来型・ユニット型共通）'!$C$6:$L$47,10,FALSE))</f>
        <v/>
      </c>
      <c r="AK138" s="325" t="str">
        <f>IF(AK137="","",VLOOKUP(AK137,'シフト記号表（従来型・ユニット型共通）'!$C$6:$L$47,10,FALSE))</f>
        <v/>
      </c>
      <c r="AL138" s="326" t="str">
        <f>IF(AL137="","",VLOOKUP(AL137,'シフト記号表（従来型・ユニット型共通）'!$C$6:$L$47,10,FALSE))</f>
        <v/>
      </c>
      <c r="AM138" s="326" t="str">
        <f>IF(AM137="","",VLOOKUP(AM137,'シフト記号表（従来型・ユニット型共通）'!$C$6:$L$47,10,FALSE))</f>
        <v/>
      </c>
      <c r="AN138" s="326" t="str">
        <f>IF(AN137="","",VLOOKUP(AN137,'シフト記号表（従来型・ユニット型共通）'!$C$6:$L$47,10,FALSE))</f>
        <v/>
      </c>
      <c r="AO138" s="326" t="str">
        <f>IF(AO137="","",VLOOKUP(AO137,'シフト記号表（従来型・ユニット型共通）'!$C$6:$L$47,10,FALSE))</f>
        <v/>
      </c>
      <c r="AP138" s="326" t="str">
        <f>IF(AP137="","",VLOOKUP(AP137,'シフト記号表（従来型・ユニット型共通）'!$C$6:$L$47,10,FALSE))</f>
        <v/>
      </c>
      <c r="AQ138" s="327" t="str">
        <f>IF(AQ137="","",VLOOKUP(AQ137,'シフト記号表（従来型・ユニット型共通）'!$C$6:$L$47,10,FALSE))</f>
        <v/>
      </c>
      <c r="AR138" s="325" t="str">
        <f>IF(AR137="","",VLOOKUP(AR137,'シフト記号表（従来型・ユニット型共通）'!$C$6:$L$47,10,FALSE))</f>
        <v/>
      </c>
      <c r="AS138" s="326" t="str">
        <f>IF(AS137="","",VLOOKUP(AS137,'シフト記号表（従来型・ユニット型共通）'!$C$6:$L$47,10,FALSE))</f>
        <v/>
      </c>
      <c r="AT138" s="326" t="str">
        <f>IF(AT137="","",VLOOKUP(AT137,'シフト記号表（従来型・ユニット型共通）'!$C$6:$L$47,10,FALSE))</f>
        <v/>
      </c>
      <c r="AU138" s="326" t="str">
        <f>IF(AU137="","",VLOOKUP(AU137,'シフト記号表（従来型・ユニット型共通）'!$C$6:$L$47,10,FALSE))</f>
        <v/>
      </c>
      <c r="AV138" s="326" t="str">
        <f>IF(AV137="","",VLOOKUP(AV137,'シフト記号表（従来型・ユニット型共通）'!$C$6:$L$47,10,FALSE))</f>
        <v/>
      </c>
      <c r="AW138" s="326" t="str">
        <f>IF(AW137="","",VLOOKUP(AW137,'シフト記号表（従来型・ユニット型共通）'!$C$6:$L$47,10,FALSE))</f>
        <v/>
      </c>
      <c r="AX138" s="327" t="str">
        <f>IF(AX137="","",VLOOKUP(AX137,'シフト記号表（従来型・ユニット型共通）'!$C$6:$L$47,10,FALSE))</f>
        <v/>
      </c>
      <c r="AY138" s="325" t="str">
        <f>IF(AY137="","",VLOOKUP(AY137,'シフト記号表（従来型・ユニット型共通）'!$C$6:$L$47,10,FALSE))</f>
        <v/>
      </c>
      <c r="AZ138" s="326" t="str">
        <f>IF(AZ137="","",VLOOKUP(AZ137,'シフト記号表（従来型・ユニット型共通）'!$C$6:$L$47,10,FALSE))</f>
        <v/>
      </c>
      <c r="BA138" s="326" t="str">
        <f>IF(BA137="","",VLOOKUP(BA137,'シフト記号表（従来型・ユニット型共通）'!$C$6:$L$47,10,FALSE))</f>
        <v/>
      </c>
      <c r="BB138" s="1113">
        <f>IF($BE$3="４週",SUM(W138:AX138),IF($BE$3="暦月",SUM(W138:BA138),""))</f>
        <v>0</v>
      </c>
      <c r="BC138" s="1114"/>
      <c r="BD138" s="1115">
        <f>IF($BE$3="４週",BB138/4,IF($BE$3="暦月",(BB138/($BE$8/7)),""))</f>
        <v>0</v>
      </c>
      <c r="BE138" s="1114"/>
      <c r="BF138" s="1110"/>
      <c r="BG138" s="1111"/>
      <c r="BH138" s="1111"/>
      <c r="BI138" s="1111"/>
      <c r="BJ138" s="1112"/>
    </row>
    <row r="139" spans="2:62" ht="20.25" customHeight="1" x14ac:dyDescent="0.15">
      <c r="B139" s="1118">
        <f>B137+1</f>
        <v>62</v>
      </c>
      <c r="C139" s="1120"/>
      <c r="D139" s="1121"/>
      <c r="E139" s="320"/>
      <c r="F139" s="321"/>
      <c r="G139" s="320"/>
      <c r="H139" s="321"/>
      <c r="I139" s="1124"/>
      <c r="J139" s="1125"/>
      <c r="K139" s="1128"/>
      <c r="L139" s="1129"/>
      <c r="M139" s="1129"/>
      <c r="N139" s="1121"/>
      <c r="O139" s="1132"/>
      <c r="P139" s="1133"/>
      <c r="Q139" s="1133"/>
      <c r="R139" s="1133"/>
      <c r="S139" s="1134"/>
      <c r="T139" s="340" t="s">
        <v>696</v>
      </c>
      <c r="V139" s="341"/>
      <c r="W139" s="333"/>
      <c r="X139" s="334"/>
      <c r="Y139" s="334"/>
      <c r="Z139" s="334"/>
      <c r="AA139" s="334"/>
      <c r="AB139" s="334"/>
      <c r="AC139" s="335"/>
      <c r="AD139" s="333"/>
      <c r="AE139" s="334"/>
      <c r="AF139" s="334"/>
      <c r="AG139" s="334"/>
      <c r="AH139" s="334"/>
      <c r="AI139" s="334"/>
      <c r="AJ139" s="335"/>
      <c r="AK139" s="333"/>
      <c r="AL139" s="334"/>
      <c r="AM139" s="334"/>
      <c r="AN139" s="334"/>
      <c r="AO139" s="334"/>
      <c r="AP139" s="334"/>
      <c r="AQ139" s="335"/>
      <c r="AR139" s="333"/>
      <c r="AS139" s="334"/>
      <c r="AT139" s="334"/>
      <c r="AU139" s="334"/>
      <c r="AV139" s="334"/>
      <c r="AW139" s="334"/>
      <c r="AX139" s="335"/>
      <c r="AY139" s="333"/>
      <c r="AZ139" s="334"/>
      <c r="BA139" s="336"/>
      <c r="BB139" s="1138"/>
      <c r="BC139" s="1139"/>
      <c r="BD139" s="1105"/>
      <c r="BE139" s="1106"/>
      <c r="BF139" s="1107"/>
      <c r="BG139" s="1108"/>
      <c r="BH139" s="1108"/>
      <c r="BI139" s="1108"/>
      <c r="BJ139" s="1109"/>
    </row>
    <row r="140" spans="2:62" ht="20.25" customHeight="1" x14ac:dyDescent="0.15">
      <c r="B140" s="1140"/>
      <c r="C140" s="1141"/>
      <c r="D140" s="1142"/>
      <c r="E140" s="342"/>
      <c r="F140" s="343">
        <f>C139</f>
        <v>0</v>
      </c>
      <c r="G140" s="342"/>
      <c r="H140" s="343">
        <f>I139</f>
        <v>0</v>
      </c>
      <c r="I140" s="1143"/>
      <c r="J140" s="1144"/>
      <c r="K140" s="1145"/>
      <c r="L140" s="1146"/>
      <c r="M140" s="1146"/>
      <c r="N140" s="1142"/>
      <c r="O140" s="1132"/>
      <c r="P140" s="1133"/>
      <c r="Q140" s="1133"/>
      <c r="R140" s="1133"/>
      <c r="S140" s="1134"/>
      <c r="T140" s="337" t="s">
        <v>1050</v>
      </c>
      <c r="U140" s="338"/>
      <c r="V140" s="339"/>
      <c r="W140" s="325" t="str">
        <f>IF(W139="","",VLOOKUP(W139,'シフト記号表（従来型・ユニット型共通）'!$C$6:$L$47,10,FALSE))</f>
        <v/>
      </c>
      <c r="X140" s="326" t="str">
        <f>IF(X139="","",VLOOKUP(X139,'シフト記号表（従来型・ユニット型共通）'!$C$6:$L$47,10,FALSE))</f>
        <v/>
      </c>
      <c r="Y140" s="326" t="str">
        <f>IF(Y139="","",VLOOKUP(Y139,'シフト記号表（従来型・ユニット型共通）'!$C$6:$L$47,10,FALSE))</f>
        <v/>
      </c>
      <c r="Z140" s="326" t="str">
        <f>IF(Z139="","",VLOOKUP(Z139,'シフト記号表（従来型・ユニット型共通）'!$C$6:$L$47,10,FALSE))</f>
        <v/>
      </c>
      <c r="AA140" s="326" t="str">
        <f>IF(AA139="","",VLOOKUP(AA139,'シフト記号表（従来型・ユニット型共通）'!$C$6:$L$47,10,FALSE))</f>
        <v/>
      </c>
      <c r="AB140" s="326" t="str">
        <f>IF(AB139="","",VLOOKUP(AB139,'シフト記号表（従来型・ユニット型共通）'!$C$6:$L$47,10,FALSE))</f>
        <v/>
      </c>
      <c r="AC140" s="327" t="str">
        <f>IF(AC139="","",VLOOKUP(AC139,'シフト記号表（従来型・ユニット型共通）'!$C$6:$L$47,10,FALSE))</f>
        <v/>
      </c>
      <c r="AD140" s="325" t="str">
        <f>IF(AD139="","",VLOOKUP(AD139,'シフト記号表（従来型・ユニット型共通）'!$C$6:$L$47,10,FALSE))</f>
        <v/>
      </c>
      <c r="AE140" s="326" t="str">
        <f>IF(AE139="","",VLOOKUP(AE139,'シフト記号表（従来型・ユニット型共通）'!$C$6:$L$47,10,FALSE))</f>
        <v/>
      </c>
      <c r="AF140" s="326" t="str">
        <f>IF(AF139="","",VLOOKUP(AF139,'シフト記号表（従来型・ユニット型共通）'!$C$6:$L$47,10,FALSE))</f>
        <v/>
      </c>
      <c r="AG140" s="326" t="str">
        <f>IF(AG139="","",VLOOKUP(AG139,'シフト記号表（従来型・ユニット型共通）'!$C$6:$L$47,10,FALSE))</f>
        <v/>
      </c>
      <c r="AH140" s="326" t="str">
        <f>IF(AH139="","",VLOOKUP(AH139,'シフト記号表（従来型・ユニット型共通）'!$C$6:$L$47,10,FALSE))</f>
        <v/>
      </c>
      <c r="AI140" s="326" t="str">
        <f>IF(AI139="","",VLOOKUP(AI139,'シフト記号表（従来型・ユニット型共通）'!$C$6:$L$47,10,FALSE))</f>
        <v/>
      </c>
      <c r="AJ140" s="327" t="str">
        <f>IF(AJ139="","",VLOOKUP(AJ139,'シフト記号表（従来型・ユニット型共通）'!$C$6:$L$47,10,FALSE))</f>
        <v/>
      </c>
      <c r="AK140" s="325" t="str">
        <f>IF(AK139="","",VLOOKUP(AK139,'シフト記号表（従来型・ユニット型共通）'!$C$6:$L$47,10,FALSE))</f>
        <v/>
      </c>
      <c r="AL140" s="326" t="str">
        <f>IF(AL139="","",VLOOKUP(AL139,'シフト記号表（従来型・ユニット型共通）'!$C$6:$L$47,10,FALSE))</f>
        <v/>
      </c>
      <c r="AM140" s="326" t="str">
        <f>IF(AM139="","",VLOOKUP(AM139,'シフト記号表（従来型・ユニット型共通）'!$C$6:$L$47,10,FALSE))</f>
        <v/>
      </c>
      <c r="AN140" s="326" t="str">
        <f>IF(AN139="","",VLOOKUP(AN139,'シフト記号表（従来型・ユニット型共通）'!$C$6:$L$47,10,FALSE))</f>
        <v/>
      </c>
      <c r="AO140" s="326" t="str">
        <f>IF(AO139="","",VLOOKUP(AO139,'シフト記号表（従来型・ユニット型共通）'!$C$6:$L$47,10,FALSE))</f>
        <v/>
      </c>
      <c r="AP140" s="326" t="str">
        <f>IF(AP139="","",VLOOKUP(AP139,'シフト記号表（従来型・ユニット型共通）'!$C$6:$L$47,10,FALSE))</f>
        <v/>
      </c>
      <c r="AQ140" s="327" t="str">
        <f>IF(AQ139="","",VLOOKUP(AQ139,'シフト記号表（従来型・ユニット型共通）'!$C$6:$L$47,10,FALSE))</f>
        <v/>
      </c>
      <c r="AR140" s="325" t="str">
        <f>IF(AR139="","",VLOOKUP(AR139,'シフト記号表（従来型・ユニット型共通）'!$C$6:$L$47,10,FALSE))</f>
        <v/>
      </c>
      <c r="AS140" s="326" t="str">
        <f>IF(AS139="","",VLOOKUP(AS139,'シフト記号表（従来型・ユニット型共通）'!$C$6:$L$47,10,FALSE))</f>
        <v/>
      </c>
      <c r="AT140" s="326" t="str">
        <f>IF(AT139="","",VLOOKUP(AT139,'シフト記号表（従来型・ユニット型共通）'!$C$6:$L$47,10,FALSE))</f>
        <v/>
      </c>
      <c r="AU140" s="326" t="str">
        <f>IF(AU139="","",VLOOKUP(AU139,'シフト記号表（従来型・ユニット型共通）'!$C$6:$L$47,10,FALSE))</f>
        <v/>
      </c>
      <c r="AV140" s="326" t="str">
        <f>IF(AV139="","",VLOOKUP(AV139,'シフト記号表（従来型・ユニット型共通）'!$C$6:$L$47,10,FALSE))</f>
        <v/>
      </c>
      <c r="AW140" s="326" t="str">
        <f>IF(AW139="","",VLOOKUP(AW139,'シフト記号表（従来型・ユニット型共通）'!$C$6:$L$47,10,FALSE))</f>
        <v/>
      </c>
      <c r="AX140" s="327" t="str">
        <f>IF(AX139="","",VLOOKUP(AX139,'シフト記号表（従来型・ユニット型共通）'!$C$6:$L$47,10,FALSE))</f>
        <v/>
      </c>
      <c r="AY140" s="325" t="str">
        <f>IF(AY139="","",VLOOKUP(AY139,'シフト記号表（従来型・ユニット型共通）'!$C$6:$L$47,10,FALSE))</f>
        <v/>
      </c>
      <c r="AZ140" s="326" t="str">
        <f>IF(AZ139="","",VLOOKUP(AZ139,'シフト記号表（従来型・ユニット型共通）'!$C$6:$L$47,10,FALSE))</f>
        <v/>
      </c>
      <c r="BA140" s="326" t="str">
        <f>IF(BA139="","",VLOOKUP(BA139,'シフト記号表（従来型・ユニット型共通）'!$C$6:$L$47,10,FALSE))</f>
        <v/>
      </c>
      <c r="BB140" s="1113">
        <f>IF($BE$3="４週",SUM(W140:AX140),IF($BE$3="暦月",SUM(W140:BA140),""))</f>
        <v>0</v>
      </c>
      <c r="BC140" s="1114"/>
      <c r="BD140" s="1115">
        <f>IF($BE$3="４週",BB140/4,IF($BE$3="暦月",(BB140/($BE$8/7)),""))</f>
        <v>0</v>
      </c>
      <c r="BE140" s="1114"/>
      <c r="BF140" s="1110"/>
      <c r="BG140" s="1111"/>
      <c r="BH140" s="1111"/>
      <c r="BI140" s="1111"/>
      <c r="BJ140" s="1112"/>
    </row>
    <row r="141" spans="2:62" ht="20.25" customHeight="1" x14ac:dyDescent="0.15">
      <c r="B141" s="1118">
        <f>B139+1</f>
        <v>63</v>
      </c>
      <c r="C141" s="1120"/>
      <c r="D141" s="1121"/>
      <c r="E141" s="320"/>
      <c r="F141" s="321"/>
      <c r="G141" s="320"/>
      <c r="H141" s="321"/>
      <c r="I141" s="1124"/>
      <c r="J141" s="1125"/>
      <c r="K141" s="1128"/>
      <c r="L141" s="1129"/>
      <c r="M141" s="1129"/>
      <c r="N141" s="1121"/>
      <c r="O141" s="1132"/>
      <c r="P141" s="1133"/>
      <c r="Q141" s="1133"/>
      <c r="R141" s="1133"/>
      <c r="S141" s="1134"/>
      <c r="T141" s="340" t="s">
        <v>696</v>
      </c>
      <c r="V141" s="341"/>
      <c r="W141" s="333"/>
      <c r="X141" s="334"/>
      <c r="Y141" s="334"/>
      <c r="Z141" s="334"/>
      <c r="AA141" s="334"/>
      <c r="AB141" s="334"/>
      <c r="AC141" s="335"/>
      <c r="AD141" s="333"/>
      <c r="AE141" s="334"/>
      <c r="AF141" s="334"/>
      <c r="AG141" s="334"/>
      <c r="AH141" s="334"/>
      <c r="AI141" s="334"/>
      <c r="AJ141" s="335"/>
      <c r="AK141" s="333"/>
      <c r="AL141" s="334"/>
      <c r="AM141" s="334"/>
      <c r="AN141" s="334"/>
      <c r="AO141" s="334"/>
      <c r="AP141" s="334"/>
      <c r="AQ141" s="335"/>
      <c r="AR141" s="333"/>
      <c r="AS141" s="334"/>
      <c r="AT141" s="334"/>
      <c r="AU141" s="334"/>
      <c r="AV141" s="334"/>
      <c r="AW141" s="334"/>
      <c r="AX141" s="335"/>
      <c r="AY141" s="333"/>
      <c r="AZ141" s="334"/>
      <c r="BA141" s="336"/>
      <c r="BB141" s="1138"/>
      <c r="BC141" s="1139"/>
      <c r="BD141" s="1105"/>
      <c r="BE141" s="1106"/>
      <c r="BF141" s="1107"/>
      <c r="BG141" s="1108"/>
      <c r="BH141" s="1108"/>
      <c r="BI141" s="1108"/>
      <c r="BJ141" s="1109"/>
    </row>
    <row r="142" spans="2:62" ht="20.25" customHeight="1" x14ac:dyDescent="0.15">
      <c r="B142" s="1140"/>
      <c r="C142" s="1141"/>
      <c r="D142" s="1142"/>
      <c r="E142" s="342"/>
      <c r="F142" s="343">
        <f>C141</f>
        <v>0</v>
      </c>
      <c r="G142" s="342"/>
      <c r="H142" s="343">
        <f>I141</f>
        <v>0</v>
      </c>
      <c r="I142" s="1143"/>
      <c r="J142" s="1144"/>
      <c r="K142" s="1145"/>
      <c r="L142" s="1146"/>
      <c r="M142" s="1146"/>
      <c r="N142" s="1142"/>
      <c r="O142" s="1132"/>
      <c r="P142" s="1133"/>
      <c r="Q142" s="1133"/>
      <c r="R142" s="1133"/>
      <c r="S142" s="1134"/>
      <c r="T142" s="337" t="s">
        <v>1050</v>
      </c>
      <c r="U142" s="338"/>
      <c r="V142" s="339"/>
      <c r="W142" s="325" t="str">
        <f>IF(W141="","",VLOOKUP(W141,'シフト記号表（従来型・ユニット型共通）'!$C$6:$L$47,10,FALSE))</f>
        <v/>
      </c>
      <c r="X142" s="326" t="str">
        <f>IF(X141="","",VLOOKUP(X141,'シフト記号表（従来型・ユニット型共通）'!$C$6:$L$47,10,FALSE))</f>
        <v/>
      </c>
      <c r="Y142" s="326" t="str">
        <f>IF(Y141="","",VLOOKUP(Y141,'シフト記号表（従来型・ユニット型共通）'!$C$6:$L$47,10,FALSE))</f>
        <v/>
      </c>
      <c r="Z142" s="326" t="str">
        <f>IF(Z141="","",VLOOKUP(Z141,'シフト記号表（従来型・ユニット型共通）'!$C$6:$L$47,10,FALSE))</f>
        <v/>
      </c>
      <c r="AA142" s="326" t="str">
        <f>IF(AA141="","",VLOOKUP(AA141,'シフト記号表（従来型・ユニット型共通）'!$C$6:$L$47,10,FALSE))</f>
        <v/>
      </c>
      <c r="AB142" s="326" t="str">
        <f>IF(AB141="","",VLOOKUP(AB141,'シフト記号表（従来型・ユニット型共通）'!$C$6:$L$47,10,FALSE))</f>
        <v/>
      </c>
      <c r="AC142" s="327" t="str">
        <f>IF(AC141="","",VLOOKUP(AC141,'シフト記号表（従来型・ユニット型共通）'!$C$6:$L$47,10,FALSE))</f>
        <v/>
      </c>
      <c r="AD142" s="325" t="str">
        <f>IF(AD141="","",VLOOKUP(AD141,'シフト記号表（従来型・ユニット型共通）'!$C$6:$L$47,10,FALSE))</f>
        <v/>
      </c>
      <c r="AE142" s="326" t="str">
        <f>IF(AE141="","",VLOOKUP(AE141,'シフト記号表（従来型・ユニット型共通）'!$C$6:$L$47,10,FALSE))</f>
        <v/>
      </c>
      <c r="AF142" s="326" t="str">
        <f>IF(AF141="","",VLOOKUP(AF141,'シフト記号表（従来型・ユニット型共通）'!$C$6:$L$47,10,FALSE))</f>
        <v/>
      </c>
      <c r="AG142" s="326" t="str">
        <f>IF(AG141="","",VLOOKUP(AG141,'シフト記号表（従来型・ユニット型共通）'!$C$6:$L$47,10,FALSE))</f>
        <v/>
      </c>
      <c r="AH142" s="326" t="str">
        <f>IF(AH141="","",VLOOKUP(AH141,'シフト記号表（従来型・ユニット型共通）'!$C$6:$L$47,10,FALSE))</f>
        <v/>
      </c>
      <c r="AI142" s="326" t="str">
        <f>IF(AI141="","",VLOOKUP(AI141,'シフト記号表（従来型・ユニット型共通）'!$C$6:$L$47,10,FALSE))</f>
        <v/>
      </c>
      <c r="AJ142" s="327" t="str">
        <f>IF(AJ141="","",VLOOKUP(AJ141,'シフト記号表（従来型・ユニット型共通）'!$C$6:$L$47,10,FALSE))</f>
        <v/>
      </c>
      <c r="AK142" s="325" t="str">
        <f>IF(AK141="","",VLOOKUP(AK141,'シフト記号表（従来型・ユニット型共通）'!$C$6:$L$47,10,FALSE))</f>
        <v/>
      </c>
      <c r="AL142" s="326" t="str">
        <f>IF(AL141="","",VLOOKUP(AL141,'シフト記号表（従来型・ユニット型共通）'!$C$6:$L$47,10,FALSE))</f>
        <v/>
      </c>
      <c r="AM142" s="326" t="str">
        <f>IF(AM141="","",VLOOKUP(AM141,'シフト記号表（従来型・ユニット型共通）'!$C$6:$L$47,10,FALSE))</f>
        <v/>
      </c>
      <c r="AN142" s="326" t="str">
        <f>IF(AN141="","",VLOOKUP(AN141,'シフト記号表（従来型・ユニット型共通）'!$C$6:$L$47,10,FALSE))</f>
        <v/>
      </c>
      <c r="AO142" s="326" t="str">
        <f>IF(AO141="","",VLOOKUP(AO141,'シフト記号表（従来型・ユニット型共通）'!$C$6:$L$47,10,FALSE))</f>
        <v/>
      </c>
      <c r="AP142" s="326" t="str">
        <f>IF(AP141="","",VLOOKUP(AP141,'シフト記号表（従来型・ユニット型共通）'!$C$6:$L$47,10,FALSE))</f>
        <v/>
      </c>
      <c r="AQ142" s="327" t="str">
        <f>IF(AQ141="","",VLOOKUP(AQ141,'シフト記号表（従来型・ユニット型共通）'!$C$6:$L$47,10,FALSE))</f>
        <v/>
      </c>
      <c r="AR142" s="325" t="str">
        <f>IF(AR141="","",VLOOKUP(AR141,'シフト記号表（従来型・ユニット型共通）'!$C$6:$L$47,10,FALSE))</f>
        <v/>
      </c>
      <c r="AS142" s="326" t="str">
        <f>IF(AS141="","",VLOOKUP(AS141,'シフト記号表（従来型・ユニット型共通）'!$C$6:$L$47,10,FALSE))</f>
        <v/>
      </c>
      <c r="AT142" s="326" t="str">
        <f>IF(AT141="","",VLOOKUP(AT141,'シフト記号表（従来型・ユニット型共通）'!$C$6:$L$47,10,FALSE))</f>
        <v/>
      </c>
      <c r="AU142" s="326" t="str">
        <f>IF(AU141="","",VLOOKUP(AU141,'シフト記号表（従来型・ユニット型共通）'!$C$6:$L$47,10,FALSE))</f>
        <v/>
      </c>
      <c r="AV142" s="326" t="str">
        <f>IF(AV141="","",VLOOKUP(AV141,'シフト記号表（従来型・ユニット型共通）'!$C$6:$L$47,10,FALSE))</f>
        <v/>
      </c>
      <c r="AW142" s="326" t="str">
        <f>IF(AW141="","",VLOOKUP(AW141,'シフト記号表（従来型・ユニット型共通）'!$C$6:$L$47,10,FALSE))</f>
        <v/>
      </c>
      <c r="AX142" s="327" t="str">
        <f>IF(AX141="","",VLOOKUP(AX141,'シフト記号表（従来型・ユニット型共通）'!$C$6:$L$47,10,FALSE))</f>
        <v/>
      </c>
      <c r="AY142" s="325" t="str">
        <f>IF(AY141="","",VLOOKUP(AY141,'シフト記号表（従来型・ユニット型共通）'!$C$6:$L$47,10,FALSE))</f>
        <v/>
      </c>
      <c r="AZ142" s="326" t="str">
        <f>IF(AZ141="","",VLOOKUP(AZ141,'シフト記号表（従来型・ユニット型共通）'!$C$6:$L$47,10,FALSE))</f>
        <v/>
      </c>
      <c r="BA142" s="326" t="str">
        <f>IF(BA141="","",VLOOKUP(BA141,'シフト記号表（従来型・ユニット型共通）'!$C$6:$L$47,10,FALSE))</f>
        <v/>
      </c>
      <c r="BB142" s="1113">
        <f>IF($BE$3="４週",SUM(W142:AX142),IF($BE$3="暦月",SUM(W142:BA142),""))</f>
        <v>0</v>
      </c>
      <c r="BC142" s="1114"/>
      <c r="BD142" s="1115">
        <f>IF($BE$3="４週",BB142/4,IF($BE$3="暦月",(BB142/($BE$8/7)),""))</f>
        <v>0</v>
      </c>
      <c r="BE142" s="1114"/>
      <c r="BF142" s="1110"/>
      <c r="BG142" s="1111"/>
      <c r="BH142" s="1111"/>
      <c r="BI142" s="1111"/>
      <c r="BJ142" s="1112"/>
    </row>
    <row r="143" spans="2:62" ht="20.25" customHeight="1" x14ac:dyDescent="0.15">
      <c r="B143" s="1118">
        <f>B141+1</f>
        <v>64</v>
      </c>
      <c r="C143" s="1120"/>
      <c r="D143" s="1121"/>
      <c r="E143" s="320"/>
      <c r="F143" s="321"/>
      <c r="G143" s="320"/>
      <c r="H143" s="321"/>
      <c r="I143" s="1124"/>
      <c r="J143" s="1125"/>
      <c r="K143" s="1128"/>
      <c r="L143" s="1129"/>
      <c r="M143" s="1129"/>
      <c r="N143" s="1121"/>
      <c r="O143" s="1132"/>
      <c r="P143" s="1133"/>
      <c r="Q143" s="1133"/>
      <c r="R143" s="1133"/>
      <c r="S143" s="1134"/>
      <c r="T143" s="340" t="s">
        <v>696</v>
      </c>
      <c r="V143" s="341"/>
      <c r="W143" s="333"/>
      <c r="X143" s="334"/>
      <c r="Y143" s="334"/>
      <c r="Z143" s="334"/>
      <c r="AA143" s="334"/>
      <c r="AB143" s="334"/>
      <c r="AC143" s="335"/>
      <c r="AD143" s="333"/>
      <c r="AE143" s="334"/>
      <c r="AF143" s="334"/>
      <c r="AG143" s="334"/>
      <c r="AH143" s="334"/>
      <c r="AI143" s="334"/>
      <c r="AJ143" s="335"/>
      <c r="AK143" s="333"/>
      <c r="AL143" s="334"/>
      <c r="AM143" s="334"/>
      <c r="AN143" s="334"/>
      <c r="AO143" s="334"/>
      <c r="AP143" s="334"/>
      <c r="AQ143" s="335"/>
      <c r="AR143" s="333"/>
      <c r="AS143" s="334"/>
      <c r="AT143" s="334"/>
      <c r="AU143" s="334"/>
      <c r="AV143" s="334"/>
      <c r="AW143" s="334"/>
      <c r="AX143" s="335"/>
      <c r="AY143" s="333"/>
      <c r="AZ143" s="334"/>
      <c r="BA143" s="336"/>
      <c r="BB143" s="1138"/>
      <c r="BC143" s="1139"/>
      <c r="BD143" s="1105"/>
      <c r="BE143" s="1106"/>
      <c r="BF143" s="1107"/>
      <c r="BG143" s="1108"/>
      <c r="BH143" s="1108"/>
      <c r="BI143" s="1108"/>
      <c r="BJ143" s="1109"/>
    </row>
    <row r="144" spans="2:62" ht="20.25" customHeight="1" x14ac:dyDescent="0.15">
      <c r="B144" s="1140"/>
      <c r="C144" s="1141"/>
      <c r="D144" s="1142"/>
      <c r="E144" s="342"/>
      <c r="F144" s="343">
        <f>C143</f>
        <v>0</v>
      </c>
      <c r="G144" s="342"/>
      <c r="H144" s="343">
        <f>I143</f>
        <v>0</v>
      </c>
      <c r="I144" s="1143"/>
      <c r="J144" s="1144"/>
      <c r="K144" s="1145"/>
      <c r="L144" s="1146"/>
      <c r="M144" s="1146"/>
      <c r="N144" s="1142"/>
      <c r="O144" s="1132"/>
      <c r="P144" s="1133"/>
      <c r="Q144" s="1133"/>
      <c r="R144" s="1133"/>
      <c r="S144" s="1134"/>
      <c r="T144" s="337" t="s">
        <v>1050</v>
      </c>
      <c r="U144" s="338"/>
      <c r="V144" s="339"/>
      <c r="W144" s="325" t="str">
        <f>IF(W143="","",VLOOKUP(W143,'シフト記号表（従来型・ユニット型共通）'!$C$6:$L$47,10,FALSE))</f>
        <v/>
      </c>
      <c r="X144" s="326" t="str">
        <f>IF(X143="","",VLOOKUP(X143,'シフト記号表（従来型・ユニット型共通）'!$C$6:$L$47,10,FALSE))</f>
        <v/>
      </c>
      <c r="Y144" s="326" t="str">
        <f>IF(Y143="","",VLOOKUP(Y143,'シフト記号表（従来型・ユニット型共通）'!$C$6:$L$47,10,FALSE))</f>
        <v/>
      </c>
      <c r="Z144" s="326" t="str">
        <f>IF(Z143="","",VLOOKUP(Z143,'シフト記号表（従来型・ユニット型共通）'!$C$6:$L$47,10,FALSE))</f>
        <v/>
      </c>
      <c r="AA144" s="326" t="str">
        <f>IF(AA143="","",VLOOKUP(AA143,'シフト記号表（従来型・ユニット型共通）'!$C$6:$L$47,10,FALSE))</f>
        <v/>
      </c>
      <c r="AB144" s="326" t="str">
        <f>IF(AB143="","",VLOOKUP(AB143,'シフト記号表（従来型・ユニット型共通）'!$C$6:$L$47,10,FALSE))</f>
        <v/>
      </c>
      <c r="AC144" s="327" t="str">
        <f>IF(AC143="","",VLOOKUP(AC143,'シフト記号表（従来型・ユニット型共通）'!$C$6:$L$47,10,FALSE))</f>
        <v/>
      </c>
      <c r="AD144" s="325" t="str">
        <f>IF(AD143="","",VLOOKUP(AD143,'シフト記号表（従来型・ユニット型共通）'!$C$6:$L$47,10,FALSE))</f>
        <v/>
      </c>
      <c r="AE144" s="326" t="str">
        <f>IF(AE143="","",VLOOKUP(AE143,'シフト記号表（従来型・ユニット型共通）'!$C$6:$L$47,10,FALSE))</f>
        <v/>
      </c>
      <c r="AF144" s="326" t="str">
        <f>IF(AF143="","",VLOOKUP(AF143,'シフト記号表（従来型・ユニット型共通）'!$C$6:$L$47,10,FALSE))</f>
        <v/>
      </c>
      <c r="AG144" s="326" t="str">
        <f>IF(AG143="","",VLOOKUP(AG143,'シフト記号表（従来型・ユニット型共通）'!$C$6:$L$47,10,FALSE))</f>
        <v/>
      </c>
      <c r="AH144" s="326" t="str">
        <f>IF(AH143="","",VLOOKUP(AH143,'シフト記号表（従来型・ユニット型共通）'!$C$6:$L$47,10,FALSE))</f>
        <v/>
      </c>
      <c r="AI144" s="326" t="str">
        <f>IF(AI143="","",VLOOKUP(AI143,'シフト記号表（従来型・ユニット型共通）'!$C$6:$L$47,10,FALSE))</f>
        <v/>
      </c>
      <c r="AJ144" s="327" t="str">
        <f>IF(AJ143="","",VLOOKUP(AJ143,'シフト記号表（従来型・ユニット型共通）'!$C$6:$L$47,10,FALSE))</f>
        <v/>
      </c>
      <c r="AK144" s="325" t="str">
        <f>IF(AK143="","",VLOOKUP(AK143,'シフト記号表（従来型・ユニット型共通）'!$C$6:$L$47,10,FALSE))</f>
        <v/>
      </c>
      <c r="AL144" s="326" t="str">
        <f>IF(AL143="","",VLOOKUP(AL143,'シフト記号表（従来型・ユニット型共通）'!$C$6:$L$47,10,FALSE))</f>
        <v/>
      </c>
      <c r="AM144" s="326" t="str">
        <f>IF(AM143="","",VLOOKUP(AM143,'シフト記号表（従来型・ユニット型共通）'!$C$6:$L$47,10,FALSE))</f>
        <v/>
      </c>
      <c r="AN144" s="326" t="str">
        <f>IF(AN143="","",VLOOKUP(AN143,'シフト記号表（従来型・ユニット型共通）'!$C$6:$L$47,10,FALSE))</f>
        <v/>
      </c>
      <c r="AO144" s="326" t="str">
        <f>IF(AO143="","",VLOOKUP(AO143,'シフト記号表（従来型・ユニット型共通）'!$C$6:$L$47,10,FALSE))</f>
        <v/>
      </c>
      <c r="AP144" s="326" t="str">
        <f>IF(AP143="","",VLOOKUP(AP143,'シフト記号表（従来型・ユニット型共通）'!$C$6:$L$47,10,FALSE))</f>
        <v/>
      </c>
      <c r="AQ144" s="327" t="str">
        <f>IF(AQ143="","",VLOOKUP(AQ143,'シフト記号表（従来型・ユニット型共通）'!$C$6:$L$47,10,FALSE))</f>
        <v/>
      </c>
      <c r="AR144" s="325" t="str">
        <f>IF(AR143="","",VLOOKUP(AR143,'シフト記号表（従来型・ユニット型共通）'!$C$6:$L$47,10,FALSE))</f>
        <v/>
      </c>
      <c r="AS144" s="326" t="str">
        <f>IF(AS143="","",VLOOKUP(AS143,'シフト記号表（従来型・ユニット型共通）'!$C$6:$L$47,10,FALSE))</f>
        <v/>
      </c>
      <c r="AT144" s="326" t="str">
        <f>IF(AT143="","",VLOOKUP(AT143,'シフト記号表（従来型・ユニット型共通）'!$C$6:$L$47,10,FALSE))</f>
        <v/>
      </c>
      <c r="AU144" s="326" t="str">
        <f>IF(AU143="","",VLOOKUP(AU143,'シフト記号表（従来型・ユニット型共通）'!$C$6:$L$47,10,FALSE))</f>
        <v/>
      </c>
      <c r="AV144" s="326" t="str">
        <f>IF(AV143="","",VLOOKUP(AV143,'シフト記号表（従来型・ユニット型共通）'!$C$6:$L$47,10,FALSE))</f>
        <v/>
      </c>
      <c r="AW144" s="326" t="str">
        <f>IF(AW143="","",VLOOKUP(AW143,'シフト記号表（従来型・ユニット型共通）'!$C$6:$L$47,10,FALSE))</f>
        <v/>
      </c>
      <c r="AX144" s="327" t="str">
        <f>IF(AX143="","",VLOOKUP(AX143,'シフト記号表（従来型・ユニット型共通）'!$C$6:$L$47,10,FALSE))</f>
        <v/>
      </c>
      <c r="AY144" s="325" t="str">
        <f>IF(AY143="","",VLOOKUP(AY143,'シフト記号表（従来型・ユニット型共通）'!$C$6:$L$47,10,FALSE))</f>
        <v/>
      </c>
      <c r="AZ144" s="326" t="str">
        <f>IF(AZ143="","",VLOOKUP(AZ143,'シフト記号表（従来型・ユニット型共通）'!$C$6:$L$47,10,FALSE))</f>
        <v/>
      </c>
      <c r="BA144" s="326" t="str">
        <f>IF(BA143="","",VLOOKUP(BA143,'シフト記号表（従来型・ユニット型共通）'!$C$6:$L$47,10,FALSE))</f>
        <v/>
      </c>
      <c r="BB144" s="1113">
        <f>IF($BE$3="４週",SUM(W144:AX144),IF($BE$3="暦月",SUM(W144:BA144),""))</f>
        <v>0</v>
      </c>
      <c r="BC144" s="1114"/>
      <c r="BD144" s="1115">
        <f>IF($BE$3="４週",BB144/4,IF($BE$3="暦月",(BB144/($BE$8/7)),""))</f>
        <v>0</v>
      </c>
      <c r="BE144" s="1114"/>
      <c r="BF144" s="1110"/>
      <c r="BG144" s="1111"/>
      <c r="BH144" s="1111"/>
      <c r="BI144" s="1111"/>
      <c r="BJ144" s="1112"/>
    </row>
    <row r="145" spans="2:62" ht="20.25" customHeight="1" x14ac:dyDescent="0.15">
      <c r="B145" s="1118">
        <f>B143+1</f>
        <v>65</v>
      </c>
      <c r="C145" s="1120"/>
      <c r="D145" s="1121"/>
      <c r="E145" s="320"/>
      <c r="F145" s="321"/>
      <c r="G145" s="320"/>
      <c r="H145" s="321"/>
      <c r="I145" s="1124"/>
      <c r="J145" s="1125"/>
      <c r="K145" s="1128"/>
      <c r="L145" s="1129"/>
      <c r="M145" s="1129"/>
      <c r="N145" s="1121"/>
      <c r="O145" s="1132"/>
      <c r="P145" s="1133"/>
      <c r="Q145" s="1133"/>
      <c r="R145" s="1133"/>
      <c r="S145" s="1134"/>
      <c r="T145" s="340" t="s">
        <v>696</v>
      </c>
      <c r="V145" s="341"/>
      <c r="W145" s="333"/>
      <c r="X145" s="334"/>
      <c r="Y145" s="334"/>
      <c r="Z145" s="334"/>
      <c r="AA145" s="334"/>
      <c r="AB145" s="334"/>
      <c r="AC145" s="335"/>
      <c r="AD145" s="333"/>
      <c r="AE145" s="334"/>
      <c r="AF145" s="334"/>
      <c r="AG145" s="334"/>
      <c r="AH145" s="334"/>
      <c r="AI145" s="334"/>
      <c r="AJ145" s="335"/>
      <c r="AK145" s="333"/>
      <c r="AL145" s="334"/>
      <c r="AM145" s="334"/>
      <c r="AN145" s="334"/>
      <c r="AO145" s="334"/>
      <c r="AP145" s="334"/>
      <c r="AQ145" s="335"/>
      <c r="AR145" s="333"/>
      <c r="AS145" s="334"/>
      <c r="AT145" s="334"/>
      <c r="AU145" s="334"/>
      <c r="AV145" s="334"/>
      <c r="AW145" s="334"/>
      <c r="AX145" s="335"/>
      <c r="AY145" s="333"/>
      <c r="AZ145" s="334"/>
      <c r="BA145" s="336"/>
      <c r="BB145" s="1138"/>
      <c r="BC145" s="1139"/>
      <c r="BD145" s="1105"/>
      <c r="BE145" s="1106"/>
      <c r="BF145" s="1107"/>
      <c r="BG145" s="1108"/>
      <c r="BH145" s="1108"/>
      <c r="BI145" s="1108"/>
      <c r="BJ145" s="1109"/>
    </row>
    <row r="146" spans="2:62" ht="20.25" customHeight="1" x14ac:dyDescent="0.15">
      <c r="B146" s="1140"/>
      <c r="C146" s="1141"/>
      <c r="D146" s="1142"/>
      <c r="E146" s="342"/>
      <c r="F146" s="343">
        <f>C145</f>
        <v>0</v>
      </c>
      <c r="G146" s="342"/>
      <c r="H146" s="343">
        <f>I145</f>
        <v>0</v>
      </c>
      <c r="I146" s="1143"/>
      <c r="J146" s="1144"/>
      <c r="K146" s="1145"/>
      <c r="L146" s="1146"/>
      <c r="M146" s="1146"/>
      <c r="N146" s="1142"/>
      <c r="O146" s="1132"/>
      <c r="P146" s="1133"/>
      <c r="Q146" s="1133"/>
      <c r="R146" s="1133"/>
      <c r="S146" s="1134"/>
      <c r="T146" s="337" t="s">
        <v>1050</v>
      </c>
      <c r="U146" s="338"/>
      <c r="V146" s="339"/>
      <c r="W146" s="325" t="str">
        <f>IF(W145="","",VLOOKUP(W145,'シフト記号表（従来型・ユニット型共通）'!$C$6:$L$47,10,FALSE))</f>
        <v/>
      </c>
      <c r="X146" s="326" t="str">
        <f>IF(X145="","",VLOOKUP(X145,'シフト記号表（従来型・ユニット型共通）'!$C$6:$L$47,10,FALSE))</f>
        <v/>
      </c>
      <c r="Y146" s="326" t="str">
        <f>IF(Y145="","",VLOOKUP(Y145,'シフト記号表（従来型・ユニット型共通）'!$C$6:$L$47,10,FALSE))</f>
        <v/>
      </c>
      <c r="Z146" s="326" t="str">
        <f>IF(Z145="","",VLOOKUP(Z145,'シフト記号表（従来型・ユニット型共通）'!$C$6:$L$47,10,FALSE))</f>
        <v/>
      </c>
      <c r="AA146" s="326" t="str">
        <f>IF(AA145="","",VLOOKUP(AA145,'シフト記号表（従来型・ユニット型共通）'!$C$6:$L$47,10,FALSE))</f>
        <v/>
      </c>
      <c r="AB146" s="326" t="str">
        <f>IF(AB145="","",VLOOKUP(AB145,'シフト記号表（従来型・ユニット型共通）'!$C$6:$L$47,10,FALSE))</f>
        <v/>
      </c>
      <c r="AC146" s="327" t="str">
        <f>IF(AC145="","",VLOOKUP(AC145,'シフト記号表（従来型・ユニット型共通）'!$C$6:$L$47,10,FALSE))</f>
        <v/>
      </c>
      <c r="AD146" s="325" t="str">
        <f>IF(AD145="","",VLOOKUP(AD145,'シフト記号表（従来型・ユニット型共通）'!$C$6:$L$47,10,FALSE))</f>
        <v/>
      </c>
      <c r="AE146" s="326" t="str">
        <f>IF(AE145="","",VLOOKUP(AE145,'シフト記号表（従来型・ユニット型共通）'!$C$6:$L$47,10,FALSE))</f>
        <v/>
      </c>
      <c r="AF146" s="326" t="str">
        <f>IF(AF145="","",VLOOKUP(AF145,'シフト記号表（従来型・ユニット型共通）'!$C$6:$L$47,10,FALSE))</f>
        <v/>
      </c>
      <c r="AG146" s="326" t="str">
        <f>IF(AG145="","",VLOOKUP(AG145,'シフト記号表（従来型・ユニット型共通）'!$C$6:$L$47,10,FALSE))</f>
        <v/>
      </c>
      <c r="AH146" s="326" t="str">
        <f>IF(AH145="","",VLOOKUP(AH145,'シフト記号表（従来型・ユニット型共通）'!$C$6:$L$47,10,FALSE))</f>
        <v/>
      </c>
      <c r="AI146" s="326" t="str">
        <f>IF(AI145="","",VLOOKUP(AI145,'シフト記号表（従来型・ユニット型共通）'!$C$6:$L$47,10,FALSE))</f>
        <v/>
      </c>
      <c r="AJ146" s="327" t="str">
        <f>IF(AJ145="","",VLOOKUP(AJ145,'シフト記号表（従来型・ユニット型共通）'!$C$6:$L$47,10,FALSE))</f>
        <v/>
      </c>
      <c r="AK146" s="325" t="str">
        <f>IF(AK145="","",VLOOKUP(AK145,'シフト記号表（従来型・ユニット型共通）'!$C$6:$L$47,10,FALSE))</f>
        <v/>
      </c>
      <c r="AL146" s="326" t="str">
        <f>IF(AL145="","",VLOOKUP(AL145,'シフト記号表（従来型・ユニット型共通）'!$C$6:$L$47,10,FALSE))</f>
        <v/>
      </c>
      <c r="AM146" s="326" t="str">
        <f>IF(AM145="","",VLOOKUP(AM145,'シフト記号表（従来型・ユニット型共通）'!$C$6:$L$47,10,FALSE))</f>
        <v/>
      </c>
      <c r="AN146" s="326" t="str">
        <f>IF(AN145="","",VLOOKUP(AN145,'シフト記号表（従来型・ユニット型共通）'!$C$6:$L$47,10,FALSE))</f>
        <v/>
      </c>
      <c r="AO146" s="326" t="str">
        <f>IF(AO145="","",VLOOKUP(AO145,'シフト記号表（従来型・ユニット型共通）'!$C$6:$L$47,10,FALSE))</f>
        <v/>
      </c>
      <c r="AP146" s="326" t="str">
        <f>IF(AP145="","",VLOOKUP(AP145,'シフト記号表（従来型・ユニット型共通）'!$C$6:$L$47,10,FALSE))</f>
        <v/>
      </c>
      <c r="AQ146" s="327" t="str">
        <f>IF(AQ145="","",VLOOKUP(AQ145,'シフト記号表（従来型・ユニット型共通）'!$C$6:$L$47,10,FALSE))</f>
        <v/>
      </c>
      <c r="AR146" s="325" t="str">
        <f>IF(AR145="","",VLOOKUP(AR145,'シフト記号表（従来型・ユニット型共通）'!$C$6:$L$47,10,FALSE))</f>
        <v/>
      </c>
      <c r="AS146" s="326" t="str">
        <f>IF(AS145="","",VLOOKUP(AS145,'シフト記号表（従来型・ユニット型共通）'!$C$6:$L$47,10,FALSE))</f>
        <v/>
      </c>
      <c r="AT146" s="326" t="str">
        <f>IF(AT145="","",VLOOKUP(AT145,'シフト記号表（従来型・ユニット型共通）'!$C$6:$L$47,10,FALSE))</f>
        <v/>
      </c>
      <c r="AU146" s="326" t="str">
        <f>IF(AU145="","",VLOOKUP(AU145,'シフト記号表（従来型・ユニット型共通）'!$C$6:$L$47,10,FALSE))</f>
        <v/>
      </c>
      <c r="AV146" s="326" t="str">
        <f>IF(AV145="","",VLOOKUP(AV145,'シフト記号表（従来型・ユニット型共通）'!$C$6:$L$47,10,FALSE))</f>
        <v/>
      </c>
      <c r="AW146" s="326" t="str">
        <f>IF(AW145="","",VLOOKUP(AW145,'シフト記号表（従来型・ユニット型共通）'!$C$6:$L$47,10,FALSE))</f>
        <v/>
      </c>
      <c r="AX146" s="327" t="str">
        <f>IF(AX145="","",VLOOKUP(AX145,'シフト記号表（従来型・ユニット型共通）'!$C$6:$L$47,10,FALSE))</f>
        <v/>
      </c>
      <c r="AY146" s="325" t="str">
        <f>IF(AY145="","",VLOOKUP(AY145,'シフト記号表（従来型・ユニット型共通）'!$C$6:$L$47,10,FALSE))</f>
        <v/>
      </c>
      <c r="AZ146" s="326" t="str">
        <f>IF(AZ145="","",VLOOKUP(AZ145,'シフト記号表（従来型・ユニット型共通）'!$C$6:$L$47,10,FALSE))</f>
        <v/>
      </c>
      <c r="BA146" s="326" t="str">
        <f>IF(BA145="","",VLOOKUP(BA145,'シフト記号表（従来型・ユニット型共通）'!$C$6:$L$47,10,FALSE))</f>
        <v/>
      </c>
      <c r="BB146" s="1113">
        <f>IF($BE$3="４週",SUM(W146:AX146),IF($BE$3="暦月",SUM(W146:BA146),""))</f>
        <v>0</v>
      </c>
      <c r="BC146" s="1114"/>
      <c r="BD146" s="1115">
        <f>IF($BE$3="４週",BB146/4,IF($BE$3="暦月",(BB146/($BE$8/7)),""))</f>
        <v>0</v>
      </c>
      <c r="BE146" s="1114"/>
      <c r="BF146" s="1110"/>
      <c r="BG146" s="1111"/>
      <c r="BH146" s="1111"/>
      <c r="BI146" s="1111"/>
      <c r="BJ146" s="1112"/>
    </row>
    <row r="147" spans="2:62" ht="20.25" customHeight="1" x14ac:dyDescent="0.15">
      <c r="B147" s="1118">
        <f>B145+1</f>
        <v>66</v>
      </c>
      <c r="C147" s="1120"/>
      <c r="D147" s="1121"/>
      <c r="E147" s="320"/>
      <c r="F147" s="321"/>
      <c r="G147" s="320"/>
      <c r="H147" s="321"/>
      <c r="I147" s="1124"/>
      <c r="J147" s="1125"/>
      <c r="K147" s="1128"/>
      <c r="L147" s="1129"/>
      <c r="M147" s="1129"/>
      <c r="N147" s="1121"/>
      <c r="O147" s="1132"/>
      <c r="P147" s="1133"/>
      <c r="Q147" s="1133"/>
      <c r="R147" s="1133"/>
      <c r="S147" s="1134"/>
      <c r="T147" s="340" t="s">
        <v>696</v>
      </c>
      <c r="V147" s="341"/>
      <c r="W147" s="333"/>
      <c r="X147" s="334"/>
      <c r="Y147" s="334"/>
      <c r="Z147" s="334"/>
      <c r="AA147" s="334"/>
      <c r="AB147" s="334"/>
      <c r="AC147" s="335"/>
      <c r="AD147" s="333"/>
      <c r="AE147" s="334"/>
      <c r="AF147" s="334"/>
      <c r="AG147" s="334"/>
      <c r="AH147" s="334"/>
      <c r="AI147" s="334"/>
      <c r="AJ147" s="335"/>
      <c r="AK147" s="333"/>
      <c r="AL147" s="334"/>
      <c r="AM147" s="334"/>
      <c r="AN147" s="334"/>
      <c r="AO147" s="334"/>
      <c r="AP147" s="334"/>
      <c r="AQ147" s="335"/>
      <c r="AR147" s="333"/>
      <c r="AS147" s="334"/>
      <c r="AT147" s="334"/>
      <c r="AU147" s="334"/>
      <c r="AV147" s="334"/>
      <c r="AW147" s="334"/>
      <c r="AX147" s="335"/>
      <c r="AY147" s="333"/>
      <c r="AZ147" s="334"/>
      <c r="BA147" s="336"/>
      <c r="BB147" s="1138"/>
      <c r="BC147" s="1139"/>
      <c r="BD147" s="1105"/>
      <c r="BE147" s="1106"/>
      <c r="BF147" s="1107"/>
      <c r="BG147" s="1108"/>
      <c r="BH147" s="1108"/>
      <c r="BI147" s="1108"/>
      <c r="BJ147" s="1109"/>
    </row>
    <row r="148" spans="2:62" ht="20.25" customHeight="1" x14ac:dyDescent="0.15">
      <c r="B148" s="1140"/>
      <c r="C148" s="1141"/>
      <c r="D148" s="1142"/>
      <c r="E148" s="342"/>
      <c r="F148" s="343">
        <f>C147</f>
        <v>0</v>
      </c>
      <c r="G148" s="342"/>
      <c r="H148" s="343">
        <f>I147</f>
        <v>0</v>
      </c>
      <c r="I148" s="1143"/>
      <c r="J148" s="1144"/>
      <c r="K148" s="1145"/>
      <c r="L148" s="1146"/>
      <c r="M148" s="1146"/>
      <c r="N148" s="1142"/>
      <c r="O148" s="1132"/>
      <c r="P148" s="1133"/>
      <c r="Q148" s="1133"/>
      <c r="R148" s="1133"/>
      <c r="S148" s="1134"/>
      <c r="T148" s="337" t="s">
        <v>1050</v>
      </c>
      <c r="U148" s="338"/>
      <c r="V148" s="339"/>
      <c r="W148" s="325" t="str">
        <f>IF(W147="","",VLOOKUP(W147,'シフト記号表（従来型・ユニット型共通）'!$C$6:$L$47,10,FALSE))</f>
        <v/>
      </c>
      <c r="X148" s="326" t="str">
        <f>IF(X147="","",VLOOKUP(X147,'シフト記号表（従来型・ユニット型共通）'!$C$6:$L$47,10,FALSE))</f>
        <v/>
      </c>
      <c r="Y148" s="326" t="str">
        <f>IF(Y147="","",VLOOKUP(Y147,'シフト記号表（従来型・ユニット型共通）'!$C$6:$L$47,10,FALSE))</f>
        <v/>
      </c>
      <c r="Z148" s="326" t="str">
        <f>IF(Z147="","",VLOOKUP(Z147,'シフト記号表（従来型・ユニット型共通）'!$C$6:$L$47,10,FALSE))</f>
        <v/>
      </c>
      <c r="AA148" s="326" t="str">
        <f>IF(AA147="","",VLOOKUP(AA147,'シフト記号表（従来型・ユニット型共通）'!$C$6:$L$47,10,FALSE))</f>
        <v/>
      </c>
      <c r="AB148" s="326" t="str">
        <f>IF(AB147="","",VLOOKUP(AB147,'シフト記号表（従来型・ユニット型共通）'!$C$6:$L$47,10,FALSE))</f>
        <v/>
      </c>
      <c r="AC148" s="327" t="str">
        <f>IF(AC147="","",VLOOKUP(AC147,'シフト記号表（従来型・ユニット型共通）'!$C$6:$L$47,10,FALSE))</f>
        <v/>
      </c>
      <c r="AD148" s="325" t="str">
        <f>IF(AD147="","",VLOOKUP(AD147,'シフト記号表（従来型・ユニット型共通）'!$C$6:$L$47,10,FALSE))</f>
        <v/>
      </c>
      <c r="AE148" s="326" t="str">
        <f>IF(AE147="","",VLOOKUP(AE147,'シフト記号表（従来型・ユニット型共通）'!$C$6:$L$47,10,FALSE))</f>
        <v/>
      </c>
      <c r="AF148" s="326" t="str">
        <f>IF(AF147="","",VLOOKUP(AF147,'シフト記号表（従来型・ユニット型共通）'!$C$6:$L$47,10,FALSE))</f>
        <v/>
      </c>
      <c r="AG148" s="326" t="str">
        <f>IF(AG147="","",VLOOKUP(AG147,'シフト記号表（従来型・ユニット型共通）'!$C$6:$L$47,10,FALSE))</f>
        <v/>
      </c>
      <c r="AH148" s="326" t="str">
        <f>IF(AH147="","",VLOOKUP(AH147,'シフト記号表（従来型・ユニット型共通）'!$C$6:$L$47,10,FALSE))</f>
        <v/>
      </c>
      <c r="AI148" s="326" t="str">
        <f>IF(AI147="","",VLOOKUP(AI147,'シフト記号表（従来型・ユニット型共通）'!$C$6:$L$47,10,FALSE))</f>
        <v/>
      </c>
      <c r="AJ148" s="327" t="str">
        <f>IF(AJ147="","",VLOOKUP(AJ147,'シフト記号表（従来型・ユニット型共通）'!$C$6:$L$47,10,FALSE))</f>
        <v/>
      </c>
      <c r="AK148" s="325" t="str">
        <f>IF(AK147="","",VLOOKUP(AK147,'シフト記号表（従来型・ユニット型共通）'!$C$6:$L$47,10,FALSE))</f>
        <v/>
      </c>
      <c r="AL148" s="326" t="str">
        <f>IF(AL147="","",VLOOKUP(AL147,'シフト記号表（従来型・ユニット型共通）'!$C$6:$L$47,10,FALSE))</f>
        <v/>
      </c>
      <c r="AM148" s="326" t="str">
        <f>IF(AM147="","",VLOOKUP(AM147,'シフト記号表（従来型・ユニット型共通）'!$C$6:$L$47,10,FALSE))</f>
        <v/>
      </c>
      <c r="AN148" s="326" t="str">
        <f>IF(AN147="","",VLOOKUP(AN147,'シフト記号表（従来型・ユニット型共通）'!$C$6:$L$47,10,FALSE))</f>
        <v/>
      </c>
      <c r="AO148" s="326" t="str">
        <f>IF(AO147="","",VLOOKUP(AO147,'シフト記号表（従来型・ユニット型共通）'!$C$6:$L$47,10,FALSE))</f>
        <v/>
      </c>
      <c r="AP148" s="326" t="str">
        <f>IF(AP147="","",VLOOKUP(AP147,'シフト記号表（従来型・ユニット型共通）'!$C$6:$L$47,10,FALSE))</f>
        <v/>
      </c>
      <c r="AQ148" s="327" t="str">
        <f>IF(AQ147="","",VLOOKUP(AQ147,'シフト記号表（従来型・ユニット型共通）'!$C$6:$L$47,10,FALSE))</f>
        <v/>
      </c>
      <c r="AR148" s="325" t="str">
        <f>IF(AR147="","",VLOOKUP(AR147,'シフト記号表（従来型・ユニット型共通）'!$C$6:$L$47,10,FALSE))</f>
        <v/>
      </c>
      <c r="AS148" s="326" t="str">
        <f>IF(AS147="","",VLOOKUP(AS147,'シフト記号表（従来型・ユニット型共通）'!$C$6:$L$47,10,FALSE))</f>
        <v/>
      </c>
      <c r="AT148" s="326" t="str">
        <f>IF(AT147="","",VLOOKUP(AT147,'シフト記号表（従来型・ユニット型共通）'!$C$6:$L$47,10,FALSE))</f>
        <v/>
      </c>
      <c r="AU148" s="326" t="str">
        <f>IF(AU147="","",VLOOKUP(AU147,'シフト記号表（従来型・ユニット型共通）'!$C$6:$L$47,10,FALSE))</f>
        <v/>
      </c>
      <c r="AV148" s="326" t="str">
        <f>IF(AV147="","",VLOOKUP(AV147,'シフト記号表（従来型・ユニット型共通）'!$C$6:$L$47,10,FALSE))</f>
        <v/>
      </c>
      <c r="AW148" s="326" t="str">
        <f>IF(AW147="","",VLOOKUP(AW147,'シフト記号表（従来型・ユニット型共通）'!$C$6:$L$47,10,FALSE))</f>
        <v/>
      </c>
      <c r="AX148" s="327" t="str">
        <f>IF(AX147="","",VLOOKUP(AX147,'シフト記号表（従来型・ユニット型共通）'!$C$6:$L$47,10,FALSE))</f>
        <v/>
      </c>
      <c r="AY148" s="325" t="str">
        <f>IF(AY147="","",VLOOKUP(AY147,'シフト記号表（従来型・ユニット型共通）'!$C$6:$L$47,10,FALSE))</f>
        <v/>
      </c>
      <c r="AZ148" s="326" t="str">
        <f>IF(AZ147="","",VLOOKUP(AZ147,'シフト記号表（従来型・ユニット型共通）'!$C$6:$L$47,10,FALSE))</f>
        <v/>
      </c>
      <c r="BA148" s="326" t="str">
        <f>IF(BA147="","",VLOOKUP(BA147,'シフト記号表（従来型・ユニット型共通）'!$C$6:$L$47,10,FALSE))</f>
        <v/>
      </c>
      <c r="BB148" s="1113">
        <f>IF($BE$3="４週",SUM(W148:AX148),IF($BE$3="暦月",SUM(W148:BA148),""))</f>
        <v>0</v>
      </c>
      <c r="BC148" s="1114"/>
      <c r="BD148" s="1115">
        <f>IF($BE$3="４週",BB148/4,IF($BE$3="暦月",(BB148/($BE$8/7)),""))</f>
        <v>0</v>
      </c>
      <c r="BE148" s="1114"/>
      <c r="BF148" s="1110"/>
      <c r="BG148" s="1111"/>
      <c r="BH148" s="1111"/>
      <c r="BI148" s="1111"/>
      <c r="BJ148" s="1112"/>
    </row>
    <row r="149" spans="2:62" ht="20.25" customHeight="1" x14ac:dyDescent="0.15">
      <c r="B149" s="1118">
        <f>B147+1</f>
        <v>67</v>
      </c>
      <c r="C149" s="1120"/>
      <c r="D149" s="1121"/>
      <c r="E149" s="320"/>
      <c r="F149" s="321"/>
      <c r="G149" s="320"/>
      <c r="H149" s="321"/>
      <c r="I149" s="1124"/>
      <c r="J149" s="1125"/>
      <c r="K149" s="1128"/>
      <c r="L149" s="1129"/>
      <c r="M149" s="1129"/>
      <c r="N149" s="1121"/>
      <c r="O149" s="1132"/>
      <c r="P149" s="1133"/>
      <c r="Q149" s="1133"/>
      <c r="R149" s="1133"/>
      <c r="S149" s="1134"/>
      <c r="T149" s="340" t="s">
        <v>696</v>
      </c>
      <c r="V149" s="341"/>
      <c r="W149" s="333"/>
      <c r="X149" s="334"/>
      <c r="Y149" s="334"/>
      <c r="Z149" s="334"/>
      <c r="AA149" s="334"/>
      <c r="AB149" s="334"/>
      <c r="AC149" s="335"/>
      <c r="AD149" s="333"/>
      <c r="AE149" s="334"/>
      <c r="AF149" s="334"/>
      <c r="AG149" s="334"/>
      <c r="AH149" s="334"/>
      <c r="AI149" s="334"/>
      <c r="AJ149" s="335"/>
      <c r="AK149" s="333"/>
      <c r="AL149" s="334"/>
      <c r="AM149" s="334"/>
      <c r="AN149" s="334"/>
      <c r="AO149" s="334"/>
      <c r="AP149" s="334"/>
      <c r="AQ149" s="335"/>
      <c r="AR149" s="333"/>
      <c r="AS149" s="334"/>
      <c r="AT149" s="334"/>
      <c r="AU149" s="334"/>
      <c r="AV149" s="334"/>
      <c r="AW149" s="334"/>
      <c r="AX149" s="335"/>
      <c r="AY149" s="333"/>
      <c r="AZ149" s="334"/>
      <c r="BA149" s="336"/>
      <c r="BB149" s="1138"/>
      <c r="BC149" s="1139"/>
      <c r="BD149" s="1105"/>
      <c r="BE149" s="1106"/>
      <c r="BF149" s="1107"/>
      <c r="BG149" s="1108"/>
      <c r="BH149" s="1108"/>
      <c r="BI149" s="1108"/>
      <c r="BJ149" s="1109"/>
    </row>
    <row r="150" spans="2:62" ht="20.25" customHeight="1" x14ac:dyDescent="0.15">
      <c r="B150" s="1140"/>
      <c r="C150" s="1141"/>
      <c r="D150" s="1142"/>
      <c r="E150" s="342"/>
      <c r="F150" s="343">
        <f>C149</f>
        <v>0</v>
      </c>
      <c r="G150" s="342"/>
      <c r="H150" s="343">
        <f>I149</f>
        <v>0</v>
      </c>
      <c r="I150" s="1143"/>
      <c r="J150" s="1144"/>
      <c r="K150" s="1145"/>
      <c r="L150" s="1146"/>
      <c r="M150" s="1146"/>
      <c r="N150" s="1142"/>
      <c r="O150" s="1132"/>
      <c r="P150" s="1133"/>
      <c r="Q150" s="1133"/>
      <c r="R150" s="1133"/>
      <c r="S150" s="1134"/>
      <c r="T150" s="337" t="s">
        <v>1050</v>
      </c>
      <c r="U150" s="338"/>
      <c r="V150" s="339"/>
      <c r="W150" s="325" t="str">
        <f>IF(W149="","",VLOOKUP(W149,'シフト記号表（従来型・ユニット型共通）'!$C$6:$L$47,10,FALSE))</f>
        <v/>
      </c>
      <c r="X150" s="326" t="str">
        <f>IF(X149="","",VLOOKUP(X149,'シフト記号表（従来型・ユニット型共通）'!$C$6:$L$47,10,FALSE))</f>
        <v/>
      </c>
      <c r="Y150" s="326" t="str">
        <f>IF(Y149="","",VLOOKUP(Y149,'シフト記号表（従来型・ユニット型共通）'!$C$6:$L$47,10,FALSE))</f>
        <v/>
      </c>
      <c r="Z150" s="326" t="str">
        <f>IF(Z149="","",VLOOKUP(Z149,'シフト記号表（従来型・ユニット型共通）'!$C$6:$L$47,10,FALSE))</f>
        <v/>
      </c>
      <c r="AA150" s="326" t="str">
        <f>IF(AA149="","",VLOOKUP(AA149,'シフト記号表（従来型・ユニット型共通）'!$C$6:$L$47,10,FALSE))</f>
        <v/>
      </c>
      <c r="AB150" s="326" t="str">
        <f>IF(AB149="","",VLOOKUP(AB149,'シフト記号表（従来型・ユニット型共通）'!$C$6:$L$47,10,FALSE))</f>
        <v/>
      </c>
      <c r="AC150" s="327" t="str">
        <f>IF(AC149="","",VLOOKUP(AC149,'シフト記号表（従来型・ユニット型共通）'!$C$6:$L$47,10,FALSE))</f>
        <v/>
      </c>
      <c r="AD150" s="325" t="str">
        <f>IF(AD149="","",VLOOKUP(AD149,'シフト記号表（従来型・ユニット型共通）'!$C$6:$L$47,10,FALSE))</f>
        <v/>
      </c>
      <c r="AE150" s="326" t="str">
        <f>IF(AE149="","",VLOOKUP(AE149,'シフト記号表（従来型・ユニット型共通）'!$C$6:$L$47,10,FALSE))</f>
        <v/>
      </c>
      <c r="AF150" s="326" t="str">
        <f>IF(AF149="","",VLOOKUP(AF149,'シフト記号表（従来型・ユニット型共通）'!$C$6:$L$47,10,FALSE))</f>
        <v/>
      </c>
      <c r="AG150" s="326" t="str">
        <f>IF(AG149="","",VLOOKUP(AG149,'シフト記号表（従来型・ユニット型共通）'!$C$6:$L$47,10,FALSE))</f>
        <v/>
      </c>
      <c r="AH150" s="326" t="str">
        <f>IF(AH149="","",VLOOKUP(AH149,'シフト記号表（従来型・ユニット型共通）'!$C$6:$L$47,10,FALSE))</f>
        <v/>
      </c>
      <c r="AI150" s="326" t="str">
        <f>IF(AI149="","",VLOOKUP(AI149,'シフト記号表（従来型・ユニット型共通）'!$C$6:$L$47,10,FALSE))</f>
        <v/>
      </c>
      <c r="AJ150" s="327" t="str">
        <f>IF(AJ149="","",VLOOKUP(AJ149,'シフト記号表（従来型・ユニット型共通）'!$C$6:$L$47,10,FALSE))</f>
        <v/>
      </c>
      <c r="AK150" s="325" t="str">
        <f>IF(AK149="","",VLOOKUP(AK149,'シフト記号表（従来型・ユニット型共通）'!$C$6:$L$47,10,FALSE))</f>
        <v/>
      </c>
      <c r="AL150" s="326" t="str">
        <f>IF(AL149="","",VLOOKUP(AL149,'シフト記号表（従来型・ユニット型共通）'!$C$6:$L$47,10,FALSE))</f>
        <v/>
      </c>
      <c r="AM150" s="326" t="str">
        <f>IF(AM149="","",VLOOKUP(AM149,'シフト記号表（従来型・ユニット型共通）'!$C$6:$L$47,10,FALSE))</f>
        <v/>
      </c>
      <c r="AN150" s="326" t="str">
        <f>IF(AN149="","",VLOOKUP(AN149,'シフト記号表（従来型・ユニット型共通）'!$C$6:$L$47,10,FALSE))</f>
        <v/>
      </c>
      <c r="AO150" s="326" t="str">
        <f>IF(AO149="","",VLOOKUP(AO149,'シフト記号表（従来型・ユニット型共通）'!$C$6:$L$47,10,FALSE))</f>
        <v/>
      </c>
      <c r="AP150" s="326" t="str">
        <f>IF(AP149="","",VLOOKUP(AP149,'シフト記号表（従来型・ユニット型共通）'!$C$6:$L$47,10,FALSE))</f>
        <v/>
      </c>
      <c r="AQ150" s="327" t="str">
        <f>IF(AQ149="","",VLOOKUP(AQ149,'シフト記号表（従来型・ユニット型共通）'!$C$6:$L$47,10,FALSE))</f>
        <v/>
      </c>
      <c r="AR150" s="325" t="str">
        <f>IF(AR149="","",VLOOKUP(AR149,'シフト記号表（従来型・ユニット型共通）'!$C$6:$L$47,10,FALSE))</f>
        <v/>
      </c>
      <c r="AS150" s="326" t="str">
        <f>IF(AS149="","",VLOOKUP(AS149,'シフト記号表（従来型・ユニット型共通）'!$C$6:$L$47,10,FALSE))</f>
        <v/>
      </c>
      <c r="AT150" s="326" t="str">
        <f>IF(AT149="","",VLOOKUP(AT149,'シフト記号表（従来型・ユニット型共通）'!$C$6:$L$47,10,FALSE))</f>
        <v/>
      </c>
      <c r="AU150" s="326" t="str">
        <f>IF(AU149="","",VLOOKUP(AU149,'シフト記号表（従来型・ユニット型共通）'!$C$6:$L$47,10,FALSE))</f>
        <v/>
      </c>
      <c r="AV150" s="326" t="str">
        <f>IF(AV149="","",VLOOKUP(AV149,'シフト記号表（従来型・ユニット型共通）'!$C$6:$L$47,10,FALSE))</f>
        <v/>
      </c>
      <c r="AW150" s="326" t="str">
        <f>IF(AW149="","",VLOOKUP(AW149,'シフト記号表（従来型・ユニット型共通）'!$C$6:$L$47,10,FALSE))</f>
        <v/>
      </c>
      <c r="AX150" s="327" t="str">
        <f>IF(AX149="","",VLOOKUP(AX149,'シフト記号表（従来型・ユニット型共通）'!$C$6:$L$47,10,FALSE))</f>
        <v/>
      </c>
      <c r="AY150" s="325" t="str">
        <f>IF(AY149="","",VLOOKUP(AY149,'シフト記号表（従来型・ユニット型共通）'!$C$6:$L$47,10,FALSE))</f>
        <v/>
      </c>
      <c r="AZ150" s="326" t="str">
        <f>IF(AZ149="","",VLOOKUP(AZ149,'シフト記号表（従来型・ユニット型共通）'!$C$6:$L$47,10,FALSE))</f>
        <v/>
      </c>
      <c r="BA150" s="326" t="str">
        <f>IF(BA149="","",VLOOKUP(BA149,'シフト記号表（従来型・ユニット型共通）'!$C$6:$L$47,10,FALSE))</f>
        <v/>
      </c>
      <c r="BB150" s="1113">
        <f>IF($BE$3="４週",SUM(W150:AX150),IF($BE$3="暦月",SUM(W150:BA150),""))</f>
        <v>0</v>
      </c>
      <c r="BC150" s="1114"/>
      <c r="BD150" s="1115">
        <f>IF($BE$3="４週",BB150/4,IF($BE$3="暦月",(BB150/($BE$8/7)),""))</f>
        <v>0</v>
      </c>
      <c r="BE150" s="1114"/>
      <c r="BF150" s="1110"/>
      <c r="BG150" s="1111"/>
      <c r="BH150" s="1111"/>
      <c r="BI150" s="1111"/>
      <c r="BJ150" s="1112"/>
    </row>
    <row r="151" spans="2:62" ht="20.25" customHeight="1" x14ac:dyDescent="0.15">
      <c r="B151" s="1118">
        <f>B149+1</f>
        <v>68</v>
      </c>
      <c r="C151" s="1120"/>
      <c r="D151" s="1121"/>
      <c r="E151" s="320"/>
      <c r="F151" s="321"/>
      <c r="G151" s="320"/>
      <c r="H151" s="321"/>
      <c r="I151" s="1124"/>
      <c r="J151" s="1125"/>
      <c r="K151" s="1128"/>
      <c r="L151" s="1129"/>
      <c r="M151" s="1129"/>
      <c r="N151" s="1121"/>
      <c r="O151" s="1132"/>
      <c r="P151" s="1133"/>
      <c r="Q151" s="1133"/>
      <c r="R151" s="1133"/>
      <c r="S151" s="1134"/>
      <c r="T151" s="340" t="s">
        <v>696</v>
      </c>
      <c r="V151" s="341"/>
      <c r="W151" s="333"/>
      <c r="X151" s="334"/>
      <c r="Y151" s="334"/>
      <c r="Z151" s="334"/>
      <c r="AA151" s="334"/>
      <c r="AB151" s="334"/>
      <c r="AC151" s="335"/>
      <c r="AD151" s="333"/>
      <c r="AE151" s="334"/>
      <c r="AF151" s="334"/>
      <c r="AG151" s="334"/>
      <c r="AH151" s="334"/>
      <c r="AI151" s="334"/>
      <c r="AJ151" s="335"/>
      <c r="AK151" s="333"/>
      <c r="AL151" s="334"/>
      <c r="AM151" s="334"/>
      <c r="AN151" s="334"/>
      <c r="AO151" s="334"/>
      <c r="AP151" s="334"/>
      <c r="AQ151" s="335"/>
      <c r="AR151" s="333"/>
      <c r="AS151" s="334"/>
      <c r="AT151" s="334"/>
      <c r="AU151" s="334"/>
      <c r="AV151" s="334"/>
      <c r="AW151" s="334"/>
      <c r="AX151" s="335"/>
      <c r="AY151" s="333"/>
      <c r="AZ151" s="334"/>
      <c r="BA151" s="336"/>
      <c r="BB151" s="1138"/>
      <c r="BC151" s="1139"/>
      <c r="BD151" s="1105"/>
      <c r="BE151" s="1106"/>
      <c r="BF151" s="1107"/>
      <c r="BG151" s="1108"/>
      <c r="BH151" s="1108"/>
      <c r="BI151" s="1108"/>
      <c r="BJ151" s="1109"/>
    </row>
    <row r="152" spans="2:62" ht="20.25" customHeight="1" x14ac:dyDescent="0.15">
      <c r="B152" s="1140"/>
      <c r="C152" s="1141"/>
      <c r="D152" s="1142"/>
      <c r="E152" s="342"/>
      <c r="F152" s="343">
        <f>C151</f>
        <v>0</v>
      </c>
      <c r="G152" s="342"/>
      <c r="H152" s="343">
        <f>I151</f>
        <v>0</v>
      </c>
      <c r="I152" s="1143"/>
      <c r="J152" s="1144"/>
      <c r="K152" s="1145"/>
      <c r="L152" s="1146"/>
      <c r="M152" s="1146"/>
      <c r="N152" s="1142"/>
      <c r="O152" s="1132"/>
      <c r="P152" s="1133"/>
      <c r="Q152" s="1133"/>
      <c r="R152" s="1133"/>
      <c r="S152" s="1134"/>
      <c r="T152" s="337" t="s">
        <v>1050</v>
      </c>
      <c r="U152" s="338"/>
      <c r="V152" s="339"/>
      <c r="W152" s="325" t="str">
        <f>IF(W151="","",VLOOKUP(W151,'シフト記号表（従来型・ユニット型共通）'!$C$6:$L$47,10,FALSE))</f>
        <v/>
      </c>
      <c r="X152" s="326" t="str">
        <f>IF(X151="","",VLOOKUP(X151,'シフト記号表（従来型・ユニット型共通）'!$C$6:$L$47,10,FALSE))</f>
        <v/>
      </c>
      <c r="Y152" s="326" t="str">
        <f>IF(Y151="","",VLOOKUP(Y151,'シフト記号表（従来型・ユニット型共通）'!$C$6:$L$47,10,FALSE))</f>
        <v/>
      </c>
      <c r="Z152" s="326" t="str">
        <f>IF(Z151="","",VLOOKUP(Z151,'シフト記号表（従来型・ユニット型共通）'!$C$6:$L$47,10,FALSE))</f>
        <v/>
      </c>
      <c r="AA152" s="326" t="str">
        <f>IF(AA151="","",VLOOKUP(AA151,'シフト記号表（従来型・ユニット型共通）'!$C$6:$L$47,10,FALSE))</f>
        <v/>
      </c>
      <c r="AB152" s="326" t="str">
        <f>IF(AB151="","",VLOOKUP(AB151,'シフト記号表（従来型・ユニット型共通）'!$C$6:$L$47,10,FALSE))</f>
        <v/>
      </c>
      <c r="AC152" s="327" t="str">
        <f>IF(AC151="","",VLOOKUP(AC151,'シフト記号表（従来型・ユニット型共通）'!$C$6:$L$47,10,FALSE))</f>
        <v/>
      </c>
      <c r="AD152" s="325" t="str">
        <f>IF(AD151="","",VLOOKUP(AD151,'シフト記号表（従来型・ユニット型共通）'!$C$6:$L$47,10,FALSE))</f>
        <v/>
      </c>
      <c r="AE152" s="326" t="str">
        <f>IF(AE151="","",VLOOKUP(AE151,'シフト記号表（従来型・ユニット型共通）'!$C$6:$L$47,10,FALSE))</f>
        <v/>
      </c>
      <c r="AF152" s="326" t="str">
        <f>IF(AF151="","",VLOOKUP(AF151,'シフト記号表（従来型・ユニット型共通）'!$C$6:$L$47,10,FALSE))</f>
        <v/>
      </c>
      <c r="AG152" s="326" t="str">
        <f>IF(AG151="","",VLOOKUP(AG151,'シフト記号表（従来型・ユニット型共通）'!$C$6:$L$47,10,FALSE))</f>
        <v/>
      </c>
      <c r="AH152" s="326" t="str">
        <f>IF(AH151="","",VLOOKUP(AH151,'シフト記号表（従来型・ユニット型共通）'!$C$6:$L$47,10,FALSE))</f>
        <v/>
      </c>
      <c r="AI152" s="326" t="str">
        <f>IF(AI151="","",VLOOKUP(AI151,'シフト記号表（従来型・ユニット型共通）'!$C$6:$L$47,10,FALSE))</f>
        <v/>
      </c>
      <c r="AJ152" s="327" t="str">
        <f>IF(AJ151="","",VLOOKUP(AJ151,'シフト記号表（従来型・ユニット型共通）'!$C$6:$L$47,10,FALSE))</f>
        <v/>
      </c>
      <c r="AK152" s="325" t="str">
        <f>IF(AK151="","",VLOOKUP(AK151,'シフト記号表（従来型・ユニット型共通）'!$C$6:$L$47,10,FALSE))</f>
        <v/>
      </c>
      <c r="AL152" s="326" t="str">
        <f>IF(AL151="","",VLOOKUP(AL151,'シフト記号表（従来型・ユニット型共通）'!$C$6:$L$47,10,FALSE))</f>
        <v/>
      </c>
      <c r="AM152" s="326" t="str">
        <f>IF(AM151="","",VLOOKUP(AM151,'シフト記号表（従来型・ユニット型共通）'!$C$6:$L$47,10,FALSE))</f>
        <v/>
      </c>
      <c r="AN152" s="326" t="str">
        <f>IF(AN151="","",VLOOKUP(AN151,'シフト記号表（従来型・ユニット型共通）'!$C$6:$L$47,10,FALSE))</f>
        <v/>
      </c>
      <c r="AO152" s="326" t="str">
        <f>IF(AO151="","",VLOOKUP(AO151,'シフト記号表（従来型・ユニット型共通）'!$C$6:$L$47,10,FALSE))</f>
        <v/>
      </c>
      <c r="AP152" s="326" t="str">
        <f>IF(AP151="","",VLOOKUP(AP151,'シフト記号表（従来型・ユニット型共通）'!$C$6:$L$47,10,FALSE))</f>
        <v/>
      </c>
      <c r="AQ152" s="327" t="str">
        <f>IF(AQ151="","",VLOOKUP(AQ151,'シフト記号表（従来型・ユニット型共通）'!$C$6:$L$47,10,FALSE))</f>
        <v/>
      </c>
      <c r="AR152" s="325" t="str">
        <f>IF(AR151="","",VLOOKUP(AR151,'シフト記号表（従来型・ユニット型共通）'!$C$6:$L$47,10,FALSE))</f>
        <v/>
      </c>
      <c r="AS152" s="326" t="str">
        <f>IF(AS151="","",VLOOKUP(AS151,'シフト記号表（従来型・ユニット型共通）'!$C$6:$L$47,10,FALSE))</f>
        <v/>
      </c>
      <c r="AT152" s="326" t="str">
        <f>IF(AT151="","",VLOOKUP(AT151,'シフト記号表（従来型・ユニット型共通）'!$C$6:$L$47,10,FALSE))</f>
        <v/>
      </c>
      <c r="AU152" s="326" t="str">
        <f>IF(AU151="","",VLOOKUP(AU151,'シフト記号表（従来型・ユニット型共通）'!$C$6:$L$47,10,FALSE))</f>
        <v/>
      </c>
      <c r="AV152" s="326" t="str">
        <f>IF(AV151="","",VLOOKUP(AV151,'シフト記号表（従来型・ユニット型共通）'!$C$6:$L$47,10,FALSE))</f>
        <v/>
      </c>
      <c r="AW152" s="326" t="str">
        <f>IF(AW151="","",VLOOKUP(AW151,'シフト記号表（従来型・ユニット型共通）'!$C$6:$L$47,10,FALSE))</f>
        <v/>
      </c>
      <c r="AX152" s="327" t="str">
        <f>IF(AX151="","",VLOOKUP(AX151,'シフト記号表（従来型・ユニット型共通）'!$C$6:$L$47,10,FALSE))</f>
        <v/>
      </c>
      <c r="AY152" s="325" t="str">
        <f>IF(AY151="","",VLOOKUP(AY151,'シフト記号表（従来型・ユニット型共通）'!$C$6:$L$47,10,FALSE))</f>
        <v/>
      </c>
      <c r="AZ152" s="326" t="str">
        <f>IF(AZ151="","",VLOOKUP(AZ151,'シフト記号表（従来型・ユニット型共通）'!$C$6:$L$47,10,FALSE))</f>
        <v/>
      </c>
      <c r="BA152" s="326" t="str">
        <f>IF(BA151="","",VLOOKUP(BA151,'シフト記号表（従来型・ユニット型共通）'!$C$6:$L$47,10,FALSE))</f>
        <v/>
      </c>
      <c r="BB152" s="1113">
        <f>IF($BE$3="４週",SUM(W152:AX152),IF($BE$3="暦月",SUM(W152:BA152),""))</f>
        <v>0</v>
      </c>
      <c r="BC152" s="1114"/>
      <c r="BD152" s="1115">
        <f>IF($BE$3="４週",BB152/4,IF($BE$3="暦月",(BB152/($BE$8/7)),""))</f>
        <v>0</v>
      </c>
      <c r="BE152" s="1114"/>
      <c r="BF152" s="1110"/>
      <c r="BG152" s="1111"/>
      <c r="BH152" s="1111"/>
      <c r="BI152" s="1111"/>
      <c r="BJ152" s="1112"/>
    </row>
    <row r="153" spans="2:62" ht="20.25" customHeight="1" x14ac:dyDescent="0.15">
      <c r="B153" s="1118">
        <f>B151+1</f>
        <v>69</v>
      </c>
      <c r="C153" s="1120"/>
      <c r="D153" s="1121"/>
      <c r="E153" s="320"/>
      <c r="F153" s="321"/>
      <c r="G153" s="320"/>
      <c r="H153" s="321"/>
      <c r="I153" s="1124"/>
      <c r="J153" s="1125"/>
      <c r="K153" s="1128"/>
      <c r="L153" s="1129"/>
      <c r="M153" s="1129"/>
      <c r="N153" s="1121"/>
      <c r="O153" s="1132"/>
      <c r="P153" s="1133"/>
      <c r="Q153" s="1133"/>
      <c r="R153" s="1133"/>
      <c r="S153" s="1134"/>
      <c r="T153" s="340" t="s">
        <v>696</v>
      </c>
      <c r="V153" s="341"/>
      <c r="W153" s="333"/>
      <c r="X153" s="334"/>
      <c r="Y153" s="334"/>
      <c r="Z153" s="334"/>
      <c r="AA153" s="334"/>
      <c r="AB153" s="334"/>
      <c r="AC153" s="335"/>
      <c r="AD153" s="333"/>
      <c r="AE153" s="334"/>
      <c r="AF153" s="334"/>
      <c r="AG153" s="334"/>
      <c r="AH153" s="334"/>
      <c r="AI153" s="334"/>
      <c r="AJ153" s="335"/>
      <c r="AK153" s="333"/>
      <c r="AL153" s="334"/>
      <c r="AM153" s="334"/>
      <c r="AN153" s="334"/>
      <c r="AO153" s="334"/>
      <c r="AP153" s="334"/>
      <c r="AQ153" s="335"/>
      <c r="AR153" s="333"/>
      <c r="AS153" s="334"/>
      <c r="AT153" s="334"/>
      <c r="AU153" s="334"/>
      <c r="AV153" s="334"/>
      <c r="AW153" s="334"/>
      <c r="AX153" s="335"/>
      <c r="AY153" s="333"/>
      <c r="AZ153" s="334"/>
      <c r="BA153" s="336"/>
      <c r="BB153" s="1138"/>
      <c r="BC153" s="1139"/>
      <c r="BD153" s="1105"/>
      <c r="BE153" s="1106"/>
      <c r="BF153" s="1107"/>
      <c r="BG153" s="1108"/>
      <c r="BH153" s="1108"/>
      <c r="BI153" s="1108"/>
      <c r="BJ153" s="1109"/>
    </row>
    <row r="154" spans="2:62" ht="20.25" customHeight="1" x14ac:dyDescent="0.15">
      <c r="B154" s="1140"/>
      <c r="C154" s="1141"/>
      <c r="D154" s="1142"/>
      <c r="E154" s="342"/>
      <c r="F154" s="343">
        <f>C153</f>
        <v>0</v>
      </c>
      <c r="G154" s="342"/>
      <c r="H154" s="343">
        <f>I153</f>
        <v>0</v>
      </c>
      <c r="I154" s="1143"/>
      <c r="J154" s="1144"/>
      <c r="K154" s="1145"/>
      <c r="L154" s="1146"/>
      <c r="M154" s="1146"/>
      <c r="N154" s="1142"/>
      <c r="O154" s="1132"/>
      <c r="P154" s="1133"/>
      <c r="Q154" s="1133"/>
      <c r="R154" s="1133"/>
      <c r="S154" s="1134"/>
      <c r="T154" s="337" t="s">
        <v>1050</v>
      </c>
      <c r="U154" s="338"/>
      <c r="V154" s="339"/>
      <c r="W154" s="325" t="str">
        <f>IF(W153="","",VLOOKUP(W153,'シフト記号表（従来型・ユニット型共通）'!$C$6:$L$47,10,FALSE))</f>
        <v/>
      </c>
      <c r="X154" s="326" t="str">
        <f>IF(X153="","",VLOOKUP(X153,'シフト記号表（従来型・ユニット型共通）'!$C$6:$L$47,10,FALSE))</f>
        <v/>
      </c>
      <c r="Y154" s="326" t="str">
        <f>IF(Y153="","",VLOOKUP(Y153,'シフト記号表（従来型・ユニット型共通）'!$C$6:$L$47,10,FALSE))</f>
        <v/>
      </c>
      <c r="Z154" s="326" t="str">
        <f>IF(Z153="","",VLOOKUP(Z153,'シフト記号表（従来型・ユニット型共通）'!$C$6:$L$47,10,FALSE))</f>
        <v/>
      </c>
      <c r="AA154" s="326" t="str">
        <f>IF(AA153="","",VLOOKUP(AA153,'シフト記号表（従来型・ユニット型共通）'!$C$6:$L$47,10,FALSE))</f>
        <v/>
      </c>
      <c r="AB154" s="326" t="str">
        <f>IF(AB153="","",VLOOKUP(AB153,'シフト記号表（従来型・ユニット型共通）'!$C$6:$L$47,10,FALSE))</f>
        <v/>
      </c>
      <c r="AC154" s="327" t="str">
        <f>IF(AC153="","",VLOOKUP(AC153,'シフト記号表（従来型・ユニット型共通）'!$C$6:$L$47,10,FALSE))</f>
        <v/>
      </c>
      <c r="AD154" s="325" t="str">
        <f>IF(AD153="","",VLOOKUP(AD153,'シフト記号表（従来型・ユニット型共通）'!$C$6:$L$47,10,FALSE))</f>
        <v/>
      </c>
      <c r="AE154" s="326" t="str">
        <f>IF(AE153="","",VLOOKUP(AE153,'シフト記号表（従来型・ユニット型共通）'!$C$6:$L$47,10,FALSE))</f>
        <v/>
      </c>
      <c r="AF154" s="326" t="str">
        <f>IF(AF153="","",VLOOKUP(AF153,'シフト記号表（従来型・ユニット型共通）'!$C$6:$L$47,10,FALSE))</f>
        <v/>
      </c>
      <c r="AG154" s="326" t="str">
        <f>IF(AG153="","",VLOOKUP(AG153,'シフト記号表（従来型・ユニット型共通）'!$C$6:$L$47,10,FALSE))</f>
        <v/>
      </c>
      <c r="AH154" s="326" t="str">
        <f>IF(AH153="","",VLOOKUP(AH153,'シフト記号表（従来型・ユニット型共通）'!$C$6:$L$47,10,FALSE))</f>
        <v/>
      </c>
      <c r="AI154" s="326" t="str">
        <f>IF(AI153="","",VLOOKUP(AI153,'シフト記号表（従来型・ユニット型共通）'!$C$6:$L$47,10,FALSE))</f>
        <v/>
      </c>
      <c r="AJ154" s="327" t="str">
        <f>IF(AJ153="","",VLOOKUP(AJ153,'シフト記号表（従来型・ユニット型共通）'!$C$6:$L$47,10,FALSE))</f>
        <v/>
      </c>
      <c r="AK154" s="325" t="str">
        <f>IF(AK153="","",VLOOKUP(AK153,'シフト記号表（従来型・ユニット型共通）'!$C$6:$L$47,10,FALSE))</f>
        <v/>
      </c>
      <c r="AL154" s="326" t="str">
        <f>IF(AL153="","",VLOOKUP(AL153,'シフト記号表（従来型・ユニット型共通）'!$C$6:$L$47,10,FALSE))</f>
        <v/>
      </c>
      <c r="AM154" s="326" t="str">
        <f>IF(AM153="","",VLOOKUP(AM153,'シフト記号表（従来型・ユニット型共通）'!$C$6:$L$47,10,FALSE))</f>
        <v/>
      </c>
      <c r="AN154" s="326" t="str">
        <f>IF(AN153="","",VLOOKUP(AN153,'シフト記号表（従来型・ユニット型共通）'!$C$6:$L$47,10,FALSE))</f>
        <v/>
      </c>
      <c r="AO154" s="326" t="str">
        <f>IF(AO153="","",VLOOKUP(AO153,'シフト記号表（従来型・ユニット型共通）'!$C$6:$L$47,10,FALSE))</f>
        <v/>
      </c>
      <c r="AP154" s="326" t="str">
        <f>IF(AP153="","",VLOOKUP(AP153,'シフト記号表（従来型・ユニット型共通）'!$C$6:$L$47,10,FALSE))</f>
        <v/>
      </c>
      <c r="AQ154" s="327" t="str">
        <f>IF(AQ153="","",VLOOKUP(AQ153,'シフト記号表（従来型・ユニット型共通）'!$C$6:$L$47,10,FALSE))</f>
        <v/>
      </c>
      <c r="AR154" s="325" t="str">
        <f>IF(AR153="","",VLOOKUP(AR153,'シフト記号表（従来型・ユニット型共通）'!$C$6:$L$47,10,FALSE))</f>
        <v/>
      </c>
      <c r="AS154" s="326" t="str">
        <f>IF(AS153="","",VLOOKUP(AS153,'シフト記号表（従来型・ユニット型共通）'!$C$6:$L$47,10,FALSE))</f>
        <v/>
      </c>
      <c r="AT154" s="326" t="str">
        <f>IF(AT153="","",VLOOKUP(AT153,'シフト記号表（従来型・ユニット型共通）'!$C$6:$L$47,10,FALSE))</f>
        <v/>
      </c>
      <c r="AU154" s="326" t="str">
        <f>IF(AU153="","",VLOOKUP(AU153,'シフト記号表（従来型・ユニット型共通）'!$C$6:$L$47,10,FALSE))</f>
        <v/>
      </c>
      <c r="AV154" s="326" t="str">
        <f>IF(AV153="","",VLOOKUP(AV153,'シフト記号表（従来型・ユニット型共通）'!$C$6:$L$47,10,FALSE))</f>
        <v/>
      </c>
      <c r="AW154" s="326" t="str">
        <f>IF(AW153="","",VLOOKUP(AW153,'シフト記号表（従来型・ユニット型共通）'!$C$6:$L$47,10,FALSE))</f>
        <v/>
      </c>
      <c r="AX154" s="327" t="str">
        <f>IF(AX153="","",VLOOKUP(AX153,'シフト記号表（従来型・ユニット型共通）'!$C$6:$L$47,10,FALSE))</f>
        <v/>
      </c>
      <c r="AY154" s="325" t="str">
        <f>IF(AY153="","",VLOOKUP(AY153,'シフト記号表（従来型・ユニット型共通）'!$C$6:$L$47,10,FALSE))</f>
        <v/>
      </c>
      <c r="AZ154" s="326" t="str">
        <f>IF(AZ153="","",VLOOKUP(AZ153,'シフト記号表（従来型・ユニット型共通）'!$C$6:$L$47,10,FALSE))</f>
        <v/>
      </c>
      <c r="BA154" s="326" t="str">
        <f>IF(BA153="","",VLOOKUP(BA153,'シフト記号表（従来型・ユニット型共通）'!$C$6:$L$47,10,FALSE))</f>
        <v/>
      </c>
      <c r="BB154" s="1113">
        <f>IF($BE$3="４週",SUM(W154:AX154),IF($BE$3="暦月",SUM(W154:BA154),""))</f>
        <v>0</v>
      </c>
      <c r="BC154" s="1114"/>
      <c r="BD154" s="1115">
        <f>IF($BE$3="４週",BB154/4,IF($BE$3="暦月",(BB154/($BE$8/7)),""))</f>
        <v>0</v>
      </c>
      <c r="BE154" s="1114"/>
      <c r="BF154" s="1110"/>
      <c r="BG154" s="1111"/>
      <c r="BH154" s="1111"/>
      <c r="BI154" s="1111"/>
      <c r="BJ154" s="1112"/>
    </row>
    <row r="155" spans="2:62" ht="20.25" customHeight="1" x14ac:dyDescent="0.15">
      <c r="B155" s="1118">
        <f>B153+1</f>
        <v>70</v>
      </c>
      <c r="C155" s="1120"/>
      <c r="D155" s="1121"/>
      <c r="E155" s="320"/>
      <c r="F155" s="321"/>
      <c r="G155" s="320"/>
      <c r="H155" s="321"/>
      <c r="I155" s="1124"/>
      <c r="J155" s="1125"/>
      <c r="K155" s="1128"/>
      <c r="L155" s="1129"/>
      <c r="M155" s="1129"/>
      <c r="N155" s="1121"/>
      <c r="O155" s="1132"/>
      <c r="P155" s="1133"/>
      <c r="Q155" s="1133"/>
      <c r="R155" s="1133"/>
      <c r="S155" s="1134"/>
      <c r="T155" s="340" t="s">
        <v>696</v>
      </c>
      <c r="V155" s="341"/>
      <c r="W155" s="333"/>
      <c r="X155" s="334"/>
      <c r="Y155" s="334"/>
      <c r="Z155" s="334"/>
      <c r="AA155" s="334"/>
      <c r="AB155" s="334"/>
      <c r="AC155" s="335"/>
      <c r="AD155" s="333"/>
      <c r="AE155" s="334"/>
      <c r="AF155" s="334"/>
      <c r="AG155" s="334"/>
      <c r="AH155" s="334"/>
      <c r="AI155" s="334"/>
      <c r="AJ155" s="335"/>
      <c r="AK155" s="333"/>
      <c r="AL155" s="334"/>
      <c r="AM155" s="334"/>
      <c r="AN155" s="334"/>
      <c r="AO155" s="334"/>
      <c r="AP155" s="334"/>
      <c r="AQ155" s="335"/>
      <c r="AR155" s="333"/>
      <c r="AS155" s="334"/>
      <c r="AT155" s="334"/>
      <c r="AU155" s="334"/>
      <c r="AV155" s="334"/>
      <c r="AW155" s="334"/>
      <c r="AX155" s="335"/>
      <c r="AY155" s="333"/>
      <c r="AZ155" s="334"/>
      <c r="BA155" s="336"/>
      <c r="BB155" s="1138"/>
      <c r="BC155" s="1139"/>
      <c r="BD155" s="1105"/>
      <c r="BE155" s="1106"/>
      <c r="BF155" s="1107"/>
      <c r="BG155" s="1108"/>
      <c r="BH155" s="1108"/>
      <c r="BI155" s="1108"/>
      <c r="BJ155" s="1109"/>
    </row>
    <row r="156" spans="2:62" ht="20.25" customHeight="1" x14ac:dyDescent="0.15">
      <c r="B156" s="1140"/>
      <c r="C156" s="1141"/>
      <c r="D156" s="1142"/>
      <c r="E156" s="342"/>
      <c r="F156" s="343">
        <f>C155</f>
        <v>0</v>
      </c>
      <c r="G156" s="342"/>
      <c r="H156" s="343">
        <f>I155</f>
        <v>0</v>
      </c>
      <c r="I156" s="1143"/>
      <c r="J156" s="1144"/>
      <c r="K156" s="1145"/>
      <c r="L156" s="1146"/>
      <c r="M156" s="1146"/>
      <c r="N156" s="1142"/>
      <c r="O156" s="1132"/>
      <c r="P156" s="1133"/>
      <c r="Q156" s="1133"/>
      <c r="R156" s="1133"/>
      <c r="S156" s="1134"/>
      <c r="T156" s="337" t="s">
        <v>1050</v>
      </c>
      <c r="U156" s="338"/>
      <c r="V156" s="339"/>
      <c r="W156" s="325" t="str">
        <f>IF(W155="","",VLOOKUP(W155,'シフト記号表（従来型・ユニット型共通）'!$C$6:$L$47,10,FALSE))</f>
        <v/>
      </c>
      <c r="X156" s="326" t="str">
        <f>IF(X155="","",VLOOKUP(X155,'シフト記号表（従来型・ユニット型共通）'!$C$6:$L$47,10,FALSE))</f>
        <v/>
      </c>
      <c r="Y156" s="326" t="str">
        <f>IF(Y155="","",VLOOKUP(Y155,'シフト記号表（従来型・ユニット型共通）'!$C$6:$L$47,10,FALSE))</f>
        <v/>
      </c>
      <c r="Z156" s="326" t="str">
        <f>IF(Z155="","",VLOOKUP(Z155,'シフト記号表（従来型・ユニット型共通）'!$C$6:$L$47,10,FALSE))</f>
        <v/>
      </c>
      <c r="AA156" s="326" t="str">
        <f>IF(AA155="","",VLOOKUP(AA155,'シフト記号表（従来型・ユニット型共通）'!$C$6:$L$47,10,FALSE))</f>
        <v/>
      </c>
      <c r="AB156" s="326" t="str">
        <f>IF(AB155="","",VLOOKUP(AB155,'シフト記号表（従来型・ユニット型共通）'!$C$6:$L$47,10,FALSE))</f>
        <v/>
      </c>
      <c r="AC156" s="327" t="str">
        <f>IF(AC155="","",VLOOKUP(AC155,'シフト記号表（従来型・ユニット型共通）'!$C$6:$L$47,10,FALSE))</f>
        <v/>
      </c>
      <c r="AD156" s="325" t="str">
        <f>IF(AD155="","",VLOOKUP(AD155,'シフト記号表（従来型・ユニット型共通）'!$C$6:$L$47,10,FALSE))</f>
        <v/>
      </c>
      <c r="AE156" s="326" t="str">
        <f>IF(AE155="","",VLOOKUP(AE155,'シフト記号表（従来型・ユニット型共通）'!$C$6:$L$47,10,FALSE))</f>
        <v/>
      </c>
      <c r="AF156" s="326" t="str">
        <f>IF(AF155="","",VLOOKUP(AF155,'シフト記号表（従来型・ユニット型共通）'!$C$6:$L$47,10,FALSE))</f>
        <v/>
      </c>
      <c r="AG156" s="326" t="str">
        <f>IF(AG155="","",VLOOKUP(AG155,'シフト記号表（従来型・ユニット型共通）'!$C$6:$L$47,10,FALSE))</f>
        <v/>
      </c>
      <c r="AH156" s="326" t="str">
        <f>IF(AH155="","",VLOOKUP(AH155,'シフト記号表（従来型・ユニット型共通）'!$C$6:$L$47,10,FALSE))</f>
        <v/>
      </c>
      <c r="AI156" s="326" t="str">
        <f>IF(AI155="","",VLOOKUP(AI155,'シフト記号表（従来型・ユニット型共通）'!$C$6:$L$47,10,FALSE))</f>
        <v/>
      </c>
      <c r="AJ156" s="327" t="str">
        <f>IF(AJ155="","",VLOOKUP(AJ155,'シフト記号表（従来型・ユニット型共通）'!$C$6:$L$47,10,FALSE))</f>
        <v/>
      </c>
      <c r="AK156" s="325" t="str">
        <f>IF(AK155="","",VLOOKUP(AK155,'シフト記号表（従来型・ユニット型共通）'!$C$6:$L$47,10,FALSE))</f>
        <v/>
      </c>
      <c r="AL156" s="326" t="str">
        <f>IF(AL155="","",VLOOKUP(AL155,'シフト記号表（従来型・ユニット型共通）'!$C$6:$L$47,10,FALSE))</f>
        <v/>
      </c>
      <c r="AM156" s="326" t="str">
        <f>IF(AM155="","",VLOOKUP(AM155,'シフト記号表（従来型・ユニット型共通）'!$C$6:$L$47,10,FALSE))</f>
        <v/>
      </c>
      <c r="AN156" s="326" t="str">
        <f>IF(AN155="","",VLOOKUP(AN155,'シフト記号表（従来型・ユニット型共通）'!$C$6:$L$47,10,FALSE))</f>
        <v/>
      </c>
      <c r="AO156" s="326" t="str">
        <f>IF(AO155="","",VLOOKUP(AO155,'シフト記号表（従来型・ユニット型共通）'!$C$6:$L$47,10,FALSE))</f>
        <v/>
      </c>
      <c r="AP156" s="326" t="str">
        <f>IF(AP155="","",VLOOKUP(AP155,'シフト記号表（従来型・ユニット型共通）'!$C$6:$L$47,10,FALSE))</f>
        <v/>
      </c>
      <c r="AQ156" s="327" t="str">
        <f>IF(AQ155="","",VLOOKUP(AQ155,'シフト記号表（従来型・ユニット型共通）'!$C$6:$L$47,10,FALSE))</f>
        <v/>
      </c>
      <c r="AR156" s="325" t="str">
        <f>IF(AR155="","",VLOOKUP(AR155,'シフト記号表（従来型・ユニット型共通）'!$C$6:$L$47,10,FALSE))</f>
        <v/>
      </c>
      <c r="AS156" s="326" t="str">
        <f>IF(AS155="","",VLOOKUP(AS155,'シフト記号表（従来型・ユニット型共通）'!$C$6:$L$47,10,FALSE))</f>
        <v/>
      </c>
      <c r="AT156" s="326" t="str">
        <f>IF(AT155="","",VLOOKUP(AT155,'シフト記号表（従来型・ユニット型共通）'!$C$6:$L$47,10,FALSE))</f>
        <v/>
      </c>
      <c r="AU156" s="326" t="str">
        <f>IF(AU155="","",VLOOKUP(AU155,'シフト記号表（従来型・ユニット型共通）'!$C$6:$L$47,10,FALSE))</f>
        <v/>
      </c>
      <c r="AV156" s="326" t="str">
        <f>IF(AV155="","",VLOOKUP(AV155,'シフト記号表（従来型・ユニット型共通）'!$C$6:$L$47,10,FALSE))</f>
        <v/>
      </c>
      <c r="AW156" s="326" t="str">
        <f>IF(AW155="","",VLOOKUP(AW155,'シフト記号表（従来型・ユニット型共通）'!$C$6:$L$47,10,FALSE))</f>
        <v/>
      </c>
      <c r="AX156" s="327" t="str">
        <f>IF(AX155="","",VLOOKUP(AX155,'シフト記号表（従来型・ユニット型共通）'!$C$6:$L$47,10,FALSE))</f>
        <v/>
      </c>
      <c r="AY156" s="325" t="str">
        <f>IF(AY155="","",VLOOKUP(AY155,'シフト記号表（従来型・ユニット型共通）'!$C$6:$L$47,10,FALSE))</f>
        <v/>
      </c>
      <c r="AZ156" s="326" t="str">
        <f>IF(AZ155="","",VLOOKUP(AZ155,'シフト記号表（従来型・ユニット型共通）'!$C$6:$L$47,10,FALSE))</f>
        <v/>
      </c>
      <c r="BA156" s="326" t="str">
        <f>IF(BA155="","",VLOOKUP(BA155,'シフト記号表（従来型・ユニット型共通）'!$C$6:$L$47,10,FALSE))</f>
        <v/>
      </c>
      <c r="BB156" s="1113">
        <f>IF($BE$3="４週",SUM(W156:AX156),IF($BE$3="暦月",SUM(W156:BA156),""))</f>
        <v>0</v>
      </c>
      <c r="BC156" s="1114"/>
      <c r="BD156" s="1115">
        <f>IF($BE$3="４週",BB156/4,IF($BE$3="暦月",(BB156/($BE$8/7)),""))</f>
        <v>0</v>
      </c>
      <c r="BE156" s="1114"/>
      <c r="BF156" s="1110"/>
      <c r="BG156" s="1111"/>
      <c r="BH156" s="1111"/>
      <c r="BI156" s="1111"/>
      <c r="BJ156" s="1112"/>
    </row>
    <row r="157" spans="2:62" ht="20.25" customHeight="1" x14ac:dyDescent="0.15">
      <c r="B157" s="1118">
        <f>B155+1</f>
        <v>71</v>
      </c>
      <c r="C157" s="1120"/>
      <c r="D157" s="1121"/>
      <c r="E157" s="320"/>
      <c r="F157" s="321"/>
      <c r="G157" s="320"/>
      <c r="H157" s="321"/>
      <c r="I157" s="1124"/>
      <c r="J157" s="1125"/>
      <c r="K157" s="1128"/>
      <c r="L157" s="1129"/>
      <c r="M157" s="1129"/>
      <c r="N157" s="1121"/>
      <c r="O157" s="1132"/>
      <c r="P157" s="1133"/>
      <c r="Q157" s="1133"/>
      <c r="R157" s="1133"/>
      <c r="S157" s="1134"/>
      <c r="T157" s="340" t="s">
        <v>696</v>
      </c>
      <c r="V157" s="341"/>
      <c r="W157" s="333"/>
      <c r="X157" s="334"/>
      <c r="Y157" s="334"/>
      <c r="Z157" s="334"/>
      <c r="AA157" s="334"/>
      <c r="AB157" s="334"/>
      <c r="AC157" s="335"/>
      <c r="AD157" s="333"/>
      <c r="AE157" s="334"/>
      <c r="AF157" s="334"/>
      <c r="AG157" s="334"/>
      <c r="AH157" s="334"/>
      <c r="AI157" s="334"/>
      <c r="AJ157" s="335"/>
      <c r="AK157" s="333"/>
      <c r="AL157" s="334"/>
      <c r="AM157" s="334"/>
      <c r="AN157" s="334"/>
      <c r="AO157" s="334"/>
      <c r="AP157" s="334"/>
      <c r="AQ157" s="335"/>
      <c r="AR157" s="333"/>
      <c r="AS157" s="334"/>
      <c r="AT157" s="334"/>
      <c r="AU157" s="334"/>
      <c r="AV157" s="334"/>
      <c r="AW157" s="334"/>
      <c r="AX157" s="335"/>
      <c r="AY157" s="333"/>
      <c r="AZ157" s="334"/>
      <c r="BA157" s="336"/>
      <c r="BB157" s="1138"/>
      <c r="BC157" s="1139"/>
      <c r="BD157" s="1105"/>
      <c r="BE157" s="1106"/>
      <c r="BF157" s="1107"/>
      <c r="BG157" s="1108"/>
      <c r="BH157" s="1108"/>
      <c r="BI157" s="1108"/>
      <c r="BJ157" s="1109"/>
    </row>
    <row r="158" spans="2:62" ht="20.25" customHeight="1" x14ac:dyDescent="0.15">
      <c r="B158" s="1140"/>
      <c r="C158" s="1141"/>
      <c r="D158" s="1142"/>
      <c r="E158" s="342"/>
      <c r="F158" s="343">
        <f>C157</f>
        <v>0</v>
      </c>
      <c r="G158" s="342"/>
      <c r="H158" s="343">
        <f>I157</f>
        <v>0</v>
      </c>
      <c r="I158" s="1143"/>
      <c r="J158" s="1144"/>
      <c r="K158" s="1145"/>
      <c r="L158" s="1146"/>
      <c r="M158" s="1146"/>
      <c r="N158" s="1142"/>
      <c r="O158" s="1132"/>
      <c r="P158" s="1133"/>
      <c r="Q158" s="1133"/>
      <c r="R158" s="1133"/>
      <c r="S158" s="1134"/>
      <c r="T158" s="337" t="s">
        <v>1050</v>
      </c>
      <c r="U158" s="338"/>
      <c r="V158" s="339"/>
      <c r="W158" s="325" t="str">
        <f>IF(W157="","",VLOOKUP(W157,'シフト記号表（従来型・ユニット型共通）'!$C$6:$L$47,10,FALSE))</f>
        <v/>
      </c>
      <c r="X158" s="326" t="str">
        <f>IF(X157="","",VLOOKUP(X157,'シフト記号表（従来型・ユニット型共通）'!$C$6:$L$47,10,FALSE))</f>
        <v/>
      </c>
      <c r="Y158" s="326" t="str">
        <f>IF(Y157="","",VLOOKUP(Y157,'シフト記号表（従来型・ユニット型共通）'!$C$6:$L$47,10,FALSE))</f>
        <v/>
      </c>
      <c r="Z158" s="326" t="str">
        <f>IF(Z157="","",VLOOKUP(Z157,'シフト記号表（従来型・ユニット型共通）'!$C$6:$L$47,10,FALSE))</f>
        <v/>
      </c>
      <c r="AA158" s="326" t="str">
        <f>IF(AA157="","",VLOOKUP(AA157,'シフト記号表（従来型・ユニット型共通）'!$C$6:$L$47,10,FALSE))</f>
        <v/>
      </c>
      <c r="AB158" s="326" t="str">
        <f>IF(AB157="","",VLOOKUP(AB157,'シフト記号表（従来型・ユニット型共通）'!$C$6:$L$47,10,FALSE))</f>
        <v/>
      </c>
      <c r="AC158" s="327" t="str">
        <f>IF(AC157="","",VLOOKUP(AC157,'シフト記号表（従来型・ユニット型共通）'!$C$6:$L$47,10,FALSE))</f>
        <v/>
      </c>
      <c r="AD158" s="325" t="str">
        <f>IF(AD157="","",VLOOKUP(AD157,'シフト記号表（従来型・ユニット型共通）'!$C$6:$L$47,10,FALSE))</f>
        <v/>
      </c>
      <c r="AE158" s="326" t="str">
        <f>IF(AE157="","",VLOOKUP(AE157,'シフト記号表（従来型・ユニット型共通）'!$C$6:$L$47,10,FALSE))</f>
        <v/>
      </c>
      <c r="AF158" s="326" t="str">
        <f>IF(AF157="","",VLOOKUP(AF157,'シフト記号表（従来型・ユニット型共通）'!$C$6:$L$47,10,FALSE))</f>
        <v/>
      </c>
      <c r="AG158" s="326" t="str">
        <f>IF(AG157="","",VLOOKUP(AG157,'シフト記号表（従来型・ユニット型共通）'!$C$6:$L$47,10,FALSE))</f>
        <v/>
      </c>
      <c r="AH158" s="326" t="str">
        <f>IF(AH157="","",VLOOKUP(AH157,'シフト記号表（従来型・ユニット型共通）'!$C$6:$L$47,10,FALSE))</f>
        <v/>
      </c>
      <c r="AI158" s="326" t="str">
        <f>IF(AI157="","",VLOOKUP(AI157,'シフト記号表（従来型・ユニット型共通）'!$C$6:$L$47,10,FALSE))</f>
        <v/>
      </c>
      <c r="AJ158" s="327" t="str">
        <f>IF(AJ157="","",VLOOKUP(AJ157,'シフト記号表（従来型・ユニット型共通）'!$C$6:$L$47,10,FALSE))</f>
        <v/>
      </c>
      <c r="AK158" s="325" t="str">
        <f>IF(AK157="","",VLOOKUP(AK157,'シフト記号表（従来型・ユニット型共通）'!$C$6:$L$47,10,FALSE))</f>
        <v/>
      </c>
      <c r="AL158" s="326" t="str">
        <f>IF(AL157="","",VLOOKUP(AL157,'シフト記号表（従来型・ユニット型共通）'!$C$6:$L$47,10,FALSE))</f>
        <v/>
      </c>
      <c r="AM158" s="326" t="str">
        <f>IF(AM157="","",VLOOKUP(AM157,'シフト記号表（従来型・ユニット型共通）'!$C$6:$L$47,10,FALSE))</f>
        <v/>
      </c>
      <c r="AN158" s="326" t="str">
        <f>IF(AN157="","",VLOOKUP(AN157,'シフト記号表（従来型・ユニット型共通）'!$C$6:$L$47,10,FALSE))</f>
        <v/>
      </c>
      <c r="AO158" s="326" t="str">
        <f>IF(AO157="","",VLOOKUP(AO157,'シフト記号表（従来型・ユニット型共通）'!$C$6:$L$47,10,FALSE))</f>
        <v/>
      </c>
      <c r="AP158" s="326" t="str">
        <f>IF(AP157="","",VLOOKUP(AP157,'シフト記号表（従来型・ユニット型共通）'!$C$6:$L$47,10,FALSE))</f>
        <v/>
      </c>
      <c r="AQ158" s="327" t="str">
        <f>IF(AQ157="","",VLOOKUP(AQ157,'シフト記号表（従来型・ユニット型共通）'!$C$6:$L$47,10,FALSE))</f>
        <v/>
      </c>
      <c r="AR158" s="325" t="str">
        <f>IF(AR157="","",VLOOKUP(AR157,'シフト記号表（従来型・ユニット型共通）'!$C$6:$L$47,10,FALSE))</f>
        <v/>
      </c>
      <c r="AS158" s="326" t="str">
        <f>IF(AS157="","",VLOOKUP(AS157,'シフト記号表（従来型・ユニット型共通）'!$C$6:$L$47,10,FALSE))</f>
        <v/>
      </c>
      <c r="AT158" s="326" t="str">
        <f>IF(AT157="","",VLOOKUP(AT157,'シフト記号表（従来型・ユニット型共通）'!$C$6:$L$47,10,FALSE))</f>
        <v/>
      </c>
      <c r="AU158" s="326" t="str">
        <f>IF(AU157="","",VLOOKUP(AU157,'シフト記号表（従来型・ユニット型共通）'!$C$6:$L$47,10,FALSE))</f>
        <v/>
      </c>
      <c r="AV158" s="326" t="str">
        <f>IF(AV157="","",VLOOKUP(AV157,'シフト記号表（従来型・ユニット型共通）'!$C$6:$L$47,10,FALSE))</f>
        <v/>
      </c>
      <c r="AW158" s="326" t="str">
        <f>IF(AW157="","",VLOOKUP(AW157,'シフト記号表（従来型・ユニット型共通）'!$C$6:$L$47,10,FALSE))</f>
        <v/>
      </c>
      <c r="AX158" s="327" t="str">
        <f>IF(AX157="","",VLOOKUP(AX157,'シフト記号表（従来型・ユニット型共通）'!$C$6:$L$47,10,FALSE))</f>
        <v/>
      </c>
      <c r="AY158" s="325" t="str">
        <f>IF(AY157="","",VLOOKUP(AY157,'シフト記号表（従来型・ユニット型共通）'!$C$6:$L$47,10,FALSE))</f>
        <v/>
      </c>
      <c r="AZ158" s="326" t="str">
        <f>IF(AZ157="","",VLOOKUP(AZ157,'シフト記号表（従来型・ユニット型共通）'!$C$6:$L$47,10,FALSE))</f>
        <v/>
      </c>
      <c r="BA158" s="326" t="str">
        <f>IF(BA157="","",VLOOKUP(BA157,'シフト記号表（従来型・ユニット型共通）'!$C$6:$L$47,10,FALSE))</f>
        <v/>
      </c>
      <c r="BB158" s="1113">
        <f>IF($BE$3="４週",SUM(W158:AX158),IF($BE$3="暦月",SUM(W158:BA158),""))</f>
        <v>0</v>
      </c>
      <c r="BC158" s="1114"/>
      <c r="BD158" s="1115">
        <f>IF($BE$3="４週",BB158/4,IF($BE$3="暦月",(BB158/($BE$8/7)),""))</f>
        <v>0</v>
      </c>
      <c r="BE158" s="1114"/>
      <c r="BF158" s="1110"/>
      <c r="BG158" s="1111"/>
      <c r="BH158" s="1111"/>
      <c r="BI158" s="1111"/>
      <c r="BJ158" s="1112"/>
    </row>
    <row r="159" spans="2:62" ht="20.25" customHeight="1" x14ac:dyDescent="0.15">
      <c r="B159" s="1118">
        <f>B157+1</f>
        <v>72</v>
      </c>
      <c r="C159" s="1120"/>
      <c r="D159" s="1121"/>
      <c r="E159" s="320"/>
      <c r="F159" s="321"/>
      <c r="G159" s="320"/>
      <c r="H159" s="321"/>
      <c r="I159" s="1124"/>
      <c r="J159" s="1125"/>
      <c r="K159" s="1128"/>
      <c r="L159" s="1129"/>
      <c r="M159" s="1129"/>
      <c r="N159" s="1121"/>
      <c r="O159" s="1132"/>
      <c r="P159" s="1133"/>
      <c r="Q159" s="1133"/>
      <c r="R159" s="1133"/>
      <c r="S159" s="1134"/>
      <c r="T159" s="340" t="s">
        <v>696</v>
      </c>
      <c r="V159" s="341"/>
      <c r="W159" s="333"/>
      <c r="X159" s="334"/>
      <c r="Y159" s="334"/>
      <c r="Z159" s="334"/>
      <c r="AA159" s="334"/>
      <c r="AB159" s="334"/>
      <c r="AC159" s="335"/>
      <c r="AD159" s="333"/>
      <c r="AE159" s="334"/>
      <c r="AF159" s="334"/>
      <c r="AG159" s="334"/>
      <c r="AH159" s="334"/>
      <c r="AI159" s="334"/>
      <c r="AJ159" s="335"/>
      <c r="AK159" s="333"/>
      <c r="AL159" s="334"/>
      <c r="AM159" s="334"/>
      <c r="AN159" s="334"/>
      <c r="AO159" s="334"/>
      <c r="AP159" s="334"/>
      <c r="AQ159" s="335"/>
      <c r="AR159" s="333"/>
      <c r="AS159" s="334"/>
      <c r="AT159" s="334"/>
      <c r="AU159" s="334"/>
      <c r="AV159" s="334"/>
      <c r="AW159" s="334"/>
      <c r="AX159" s="335"/>
      <c r="AY159" s="333"/>
      <c r="AZ159" s="334"/>
      <c r="BA159" s="336"/>
      <c r="BB159" s="1138"/>
      <c r="BC159" s="1139"/>
      <c r="BD159" s="1105"/>
      <c r="BE159" s="1106"/>
      <c r="BF159" s="1107"/>
      <c r="BG159" s="1108"/>
      <c r="BH159" s="1108"/>
      <c r="BI159" s="1108"/>
      <c r="BJ159" s="1109"/>
    </row>
    <row r="160" spans="2:62" ht="20.25" customHeight="1" x14ac:dyDescent="0.15">
      <c r="B160" s="1140"/>
      <c r="C160" s="1141"/>
      <c r="D160" s="1142"/>
      <c r="E160" s="342"/>
      <c r="F160" s="343">
        <f>C159</f>
        <v>0</v>
      </c>
      <c r="G160" s="342"/>
      <c r="H160" s="343">
        <f>I159</f>
        <v>0</v>
      </c>
      <c r="I160" s="1143"/>
      <c r="J160" s="1144"/>
      <c r="K160" s="1145"/>
      <c r="L160" s="1146"/>
      <c r="M160" s="1146"/>
      <c r="N160" s="1142"/>
      <c r="O160" s="1132"/>
      <c r="P160" s="1133"/>
      <c r="Q160" s="1133"/>
      <c r="R160" s="1133"/>
      <c r="S160" s="1134"/>
      <c r="T160" s="337" t="s">
        <v>1050</v>
      </c>
      <c r="U160" s="338"/>
      <c r="V160" s="339"/>
      <c r="W160" s="325" t="str">
        <f>IF(W159="","",VLOOKUP(W159,'シフト記号表（従来型・ユニット型共通）'!$C$6:$L$47,10,FALSE))</f>
        <v/>
      </c>
      <c r="X160" s="326" t="str">
        <f>IF(X159="","",VLOOKUP(X159,'シフト記号表（従来型・ユニット型共通）'!$C$6:$L$47,10,FALSE))</f>
        <v/>
      </c>
      <c r="Y160" s="326" t="str">
        <f>IF(Y159="","",VLOOKUP(Y159,'シフト記号表（従来型・ユニット型共通）'!$C$6:$L$47,10,FALSE))</f>
        <v/>
      </c>
      <c r="Z160" s="326" t="str">
        <f>IF(Z159="","",VLOOKUP(Z159,'シフト記号表（従来型・ユニット型共通）'!$C$6:$L$47,10,FALSE))</f>
        <v/>
      </c>
      <c r="AA160" s="326" t="str">
        <f>IF(AA159="","",VLOOKUP(AA159,'シフト記号表（従来型・ユニット型共通）'!$C$6:$L$47,10,FALSE))</f>
        <v/>
      </c>
      <c r="AB160" s="326" t="str">
        <f>IF(AB159="","",VLOOKUP(AB159,'シフト記号表（従来型・ユニット型共通）'!$C$6:$L$47,10,FALSE))</f>
        <v/>
      </c>
      <c r="AC160" s="327" t="str">
        <f>IF(AC159="","",VLOOKUP(AC159,'シフト記号表（従来型・ユニット型共通）'!$C$6:$L$47,10,FALSE))</f>
        <v/>
      </c>
      <c r="AD160" s="325" t="str">
        <f>IF(AD159="","",VLOOKUP(AD159,'シフト記号表（従来型・ユニット型共通）'!$C$6:$L$47,10,FALSE))</f>
        <v/>
      </c>
      <c r="AE160" s="326" t="str">
        <f>IF(AE159="","",VLOOKUP(AE159,'シフト記号表（従来型・ユニット型共通）'!$C$6:$L$47,10,FALSE))</f>
        <v/>
      </c>
      <c r="AF160" s="326" t="str">
        <f>IF(AF159="","",VLOOKUP(AF159,'シフト記号表（従来型・ユニット型共通）'!$C$6:$L$47,10,FALSE))</f>
        <v/>
      </c>
      <c r="AG160" s="326" t="str">
        <f>IF(AG159="","",VLOOKUP(AG159,'シフト記号表（従来型・ユニット型共通）'!$C$6:$L$47,10,FALSE))</f>
        <v/>
      </c>
      <c r="AH160" s="326" t="str">
        <f>IF(AH159="","",VLOOKUP(AH159,'シフト記号表（従来型・ユニット型共通）'!$C$6:$L$47,10,FALSE))</f>
        <v/>
      </c>
      <c r="AI160" s="326" t="str">
        <f>IF(AI159="","",VLOOKUP(AI159,'シフト記号表（従来型・ユニット型共通）'!$C$6:$L$47,10,FALSE))</f>
        <v/>
      </c>
      <c r="AJ160" s="327" t="str">
        <f>IF(AJ159="","",VLOOKUP(AJ159,'シフト記号表（従来型・ユニット型共通）'!$C$6:$L$47,10,FALSE))</f>
        <v/>
      </c>
      <c r="AK160" s="325" t="str">
        <f>IF(AK159="","",VLOOKUP(AK159,'シフト記号表（従来型・ユニット型共通）'!$C$6:$L$47,10,FALSE))</f>
        <v/>
      </c>
      <c r="AL160" s="326" t="str">
        <f>IF(AL159="","",VLOOKUP(AL159,'シフト記号表（従来型・ユニット型共通）'!$C$6:$L$47,10,FALSE))</f>
        <v/>
      </c>
      <c r="AM160" s="326" t="str">
        <f>IF(AM159="","",VLOOKUP(AM159,'シフト記号表（従来型・ユニット型共通）'!$C$6:$L$47,10,FALSE))</f>
        <v/>
      </c>
      <c r="AN160" s="326" t="str">
        <f>IF(AN159="","",VLOOKUP(AN159,'シフト記号表（従来型・ユニット型共通）'!$C$6:$L$47,10,FALSE))</f>
        <v/>
      </c>
      <c r="AO160" s="326" t="str">
        <f>IF(AO159="","",VLOOKUP(AO159,'シフト記号表（従来型・ユニット型共通）'!$C$6:$L$47,10,FALSE))</f>
        <v/>
      </c>
      <c r="AP160" s="326" t="str">
        <f>IF(AP159="","",VLOOKUP(AP159,'シフト記号表（従来型・ユニット型共通）'!$C$6:$L$47,10,FALSE))</f>
        <v/>
      </c>
      <c r="AQ160" s="327" t="str">
        <f>IF(AQ159="","",VLOOKUP(AQ159,'シフト記号表（従来型・ユニット型共通）'!$C$6:$L$47,10,FALSE))</f>
        <v/>
      </c>
      <c r="AR160" s="325" t="str">
        <f>IF(AR159="","",VLOOKUP(AR159,'シフト記号表（従来型・ユニット型共通）'!$C$6:$L$47,10,FALSE))</f>
        <v/>
      </c>
      <c r="AS160" s="326" t="str">
        <f>IF(AS159="","",VLOOKUP(AS159,'シフト記号表（従来型・ユニット型共通）'!$C$6:$L$47,10,FALSE))</f>
        <v/>
      </c>
      <c r="AT160" s="326" t="str">
        <f>IF(AT159="","",VLOOKUP(AT159,'シフト記号表（従来型・ユニット型共通）'!$C$6:$L$47,10,FALSE))</f>
        <v/>
      </c>
      <c r="AU160" s="326" t="str">
        <f>IF(AU159="","",VLOOKUP(AU159,'シフト記号表（従来型・ユニット型共通）'!$C$6:$L$47,10,FALSE))</f>
        <v/>
      </c>
      <c r="AV160" s="326" t="str">
        <f>IF(AV159="","",VLOOKUP(AV159,'シフト記号表（従来型・ユニット型共通）'!$C$6:$L$47,10,FALSE))</f>
        <v/>
      </c>
      <c r="AW160" s="326" t="str">
        <f>IF(AW159="","",VLOOKUP(AW159,'シフト記号表（従来型・ユニット型共通）'!$C$6:$L$47,10,FALSE))</f>
        <v/>
      </c>
      <c r="AX160" s="327" t="str">
        <f>IF(AX159="","",VLOOKUP(AX159,'シフト記号表（従来型・ユニット型共通）'!$C$6:$L$47,10,FALSE))</f>
        <v/>
      </c>
      <c r="AY160" s="325" t="str">
        <f>IF(AY159="","",VLOOKUP(AY159,'シフト記号表（従来型・ユニット型共通）'!$C$6:$L$47,10,FALSE))</f>
        <v/>
      </c>
      <c r="AZ160" s="326" t="str">
        <f>IF(AZ159="","",VLOOKUP(AZ159,'シフト記号表（従来型・ユニット型共通）'!$C$6:$L$47,10,FALSE))</f>
        <v/>
      </c>
      <c r="BA160" s="326" t="str">
        <f>IF(BA159="","",VLOOKUP(BA159,'シフト記号表（従来型・ユニット型共通）'!$C$6:$L$47,10,FALSE))</f>
        <v/>
      </c>
      <c r="BB160" s="1113">
        <f>IF($BE$3="４週",SUM(W160:AX160),IF($BE$3="暦月",SUM(W160:BA160),""))</f>
        <v>0</v>
      </c>
      <c r="BC160" s="1114"/>
      <c r="BD160" s="1115">
        <f>IF($BE$3="４週",BB160/4,IF($BE$3="暦月",(BB160/($BE$8/7)),""))</f>
        <v>0</v>
      </c>
      <c r="BE160" s="1114"/>
      <c r="BF160" s="1110"/>
      <c r="BG160" s="1111"/>
      <c r="BH160" s="1111"/>
      <c r="BI160" s="1111"/>
      <c r="BJ160" s="1112"/>
    </row>
    <row r="161" spans="2:62" ht="20.25" customHeight="1" x14ac:dyDescent="0.15">
      <c r="B161" s="1118">
        <f>B159+1</f>
        <v>73</v>
      </c>
      <c r="C161" s="1120"/>
      <c r="D161" s="1121"/>
      <c r="E161" s="320"/>
      <c r="F161" s="321"/>
      <c r="G161" s="320"/>
      <c r="H161" s="321"/>
      <c r="I161" s="1124"/>
      <c r="J161" s="1125"/>
      <c r="K161" s="1128"/>
      <c r="L161" s="1129"/>
      <c r="M161" s="1129"/>
      <c r="N161" s="1121"/>
      <c r="O161" s="1132"/>
      <c r="P161" s="1133"/>
      <c r="Q161" s="1133"/>
      <c r="R161" s="1133"/>
      <c r="S161" s="1134"/>
      <c r="T161" s="340" t="s">
        <v>696</v>
      </c>
      <c r="V161" s="341"/>
      <c r="W161" s="333"/>
      <c r="X161" s="334"/>
      <c r="Y161" s="334"/>
      <c r="Z161" s="334"/>
      <c r="AA161" s="334"/>
      <c r="AB161" s="334"/>
      <c r="AC161" s="335"/>
      <c r="AD161" s="333"/>
      <c r="AE161" s="334"/>
      <c r="AF161" s="334"/>
      <c r="AG161" s="334"/>
      <c r="AH161" s="334"/>
      <c r="AI161" s="334"/>
      <c r="AJ161" s="335"/>
      <c r="AK161" s="333"/>
      <c r="AL161" s="334"/>
      <c r="AM161" s="334"/>
      <c r="AN161" s="334"/>
      <c r="AO161" s="334"/>
      <c r="AP161" s="334"/>
      <c r="AQ161" s="335"/>
      <c r="AR161" s="333"/>
      <c r="AS161" s="334"/>
      <c r="AT161" s="334"/>
      <c r="AU161" s="334"/>
      <c r="AV161" s="334"/>
      <c r="AW161" s="334"/>
      <c r="AX161" s="335"/>
      <c r="AY161" s="333"/>
      <c r="AZ161" s="334"/>
      <c r="BA161" s="336"/>
      <c r="BB161" s="1138"/>
      <c r="BC161" s="1139"/>
      <c r="BD161" s="1105"/>
      <c r="BE161" s="1106"/>
      <c r="BF161" s="1107"/>
      <c r="BG161" s="1108"/>
      <c r="BH161" s="1108"/>
      <c r="BI161" s="1108"/>
      <c r="BJ161" s="1109"/>
    </row>
    <row r="162" spans="2:62" ht="20.25" customHeight="1" x14ac:dyDescent="0.15">
      <c r="B162" s="1140"/>
      <c r="C162" s="1141"/>
      <c r="D162" s="1142"/>
      <c r="E162" s="342"/>
      <c r="F162" s="343">
        <f>C161</f>
        <v>0</v>
      </c>
      <c r="G162" s="342"/>
      <c r="H162" s="343">
        <f>I161</f>
        <v>0</v>
      </c>
      <c r="I162" s="1143"/>
      <c r="J162" s="1144"/>
      <c r="K162" s="1145"/>
      <c r="L162" s="1146"/>
      <c r="M162" s="1146"/>
      <c r="N162" s="1142"/>
      <c r="O162" s="1132"/>
      <c r="P162" s="1133"/>
      <c r="Q162" s="1133"/>
      <c r="R162" s="1133"/>
      <c r="S162" s="1134"/>
      <c r="T162" s="337" t="s">
        <v>1050</v>
      </c>
      <c r="U162" s="338"/>
      <c r="V162" s="339"/>
      <c r="W162" s="325" t="str">
        <f>IF(W161="","",VLOOKUP(W161,'シフト記号表（従来型・ユニット型共通）'!$C$6:$L$47,10,FALSE))</f>
        <v/>
      </c>
      <c r="X162" s="326" t="str">
        <f>IF(X161="","",VLOOKUP(X161,'シフト記号表（従来型・ユニット型共通）'!$C$6:$L$47,10,FALSE))</f>
        <v/>
      </c>
      <c r="Y162" s="326" t="str">
        <f>IF(Y161="","",VLOOKUP(Y161,'シフト記号表（従来型・ユニット型共通）'!$C$6:$L$47,10,FALSE))</f>
        <v/>
      </c>
      <c r="Z162" s="326" t="str">
        <f>IF(Z161="","",VLOOKUP(Z161,'シフト記号表（従来型・ユニット型共通）'!$C$6:$L$47,10,FALSE))</f>
        <v/>
      </c>
      <c r="AA162" s="326" t="str">
        <f>IF(AA161="","",VLOOKUP(AA161,'シフト記号表（従来型・ユニット型共通）'!$C$6:$L$47,10,FALSE))</f>
        <v/>
      </c>
      <c r="AB162" s="326" t="str">
        <f>IF(AB161="","",VLOOKUP(AB161,'シフト記号表（従来型・ユニット型共通）'!$C$6:$L$47,10,FALSE))</f>
        <v/>
      </c>
      <c r="AC162" s="327" t="str">
        <f>IF(AC161="","",VLOOKUP(AC161,'シフト記号表（従来型・ユニット型共通）'!$C$6:$L$47,10,FALSE))</f>
        <v/>
      </c>
      <c r="AD162" s="325" t="str">
        <f>IF(AD161="","",VLOOKUP(AD161,'シフト記号表（従来型・ユニット型共通）'!$C$6:$L$47,10,FALSE))</f>
        <v/>
      </c>
      <c r="AE162" s="326" t="str">
        <f>IF(AE161="","",VLOOKUP(AE161,'シフト記号表（従来型・ユニット型共通）'!$C$6:$L$47,10,FALSE))</f>
        <v/>
      </c>
      <c r="AF162" s="326" t="str">
        <f>IF(AF161="","",VLOOKUP(AF161,'シフト記号表（従来型・ユニット型共通）'!$C$6:$L$47,10,FALSE))</f>
        <v/>
      </c>
      <c r="AG162" s="326" t="str">
        <f>IF(AG161="","",VLOOKUP(AG161,'シフト記号表（従来型・ユニット型共通）'!$C$6:$L$47,10,FALSE))</f>
        <v/>
      </c>
      <c r="AH162" s="326" t="str">
        <f>IF(AH161="","",VLOOKUP(AH161,'シフト記号表（従来型・ユニット型共通）'!$C$6:$L$47,10,FALSE))</f>
        <v/>
      </c>
      <c r="AI162" s="326" t="str">
        <f>IF(AI161="","",VLOOKUP(AI161,'シフト記号表（従来型・ユニット型共通）'!$C$6:$L$47,10,FALSE))</f>
        <v/>
      </c>
      <c r="AJ162" s="327" t="str">
        <f>IF(AJ161="","",VLOOKUP(AJ161,'シフト記号表（従来型・ユニット型共通）'!$C$6:$L$47,10,FALSE))</f>
        <v/>
      </c>
      <c r="AK162" s="325" t="str">
        <f>IF(AK161="","",VLOOKUP(AK161,'シフト記号表（従来型・ユニット型共通）'!$C$6:$L$47,10,FALSE))</f>
        <v/>
      </c>
      <c r="AL162" s="326" t="str">
        <f>IF(AL161="","",VLOOKUP(AL161,'シフト記号表（従来型・ユニット型共通）'!$C$6:$L$47,10,FALSE))</f>
        <v/>
      </c>
      <c r="AM162" s="326" t="str">
        <f>IF(AM161="","",VLOOKUP(AM161,'シフト記号表（従来型・ユニット型共通）'!$C$6:$L$47,10,FALSE))</f>
        <v/>
      </c>
      <c r="AN162" s="326" t="str">
        <f>IF(AN161="","",VLOOKUP(AN161,'シフト記号表（従来型・ユニット型共通）'!$C$6:$L$47,10,FALSE))</f>
        <v/>
      </c>
      <c r="AO162" s="326" t="str">
        <f>IF(AO161="","",VLOOKUP(AO161,'シフト記号表（従来型・ユニット型共通）'!$C$6:$L$47,10,FALSE))</f>
        <v/>
      </c>
      <c r="AP162" s="326" t="str">
        <f>IF(AP161="","",VLOOKUP(AP161,'シフト記号表（従来型・ユニット型共通）'!$C$6:$L$47,10,FALSE))</f>
        <v/>
      </c>
      <c r="AQ162" s="327" t="str">
        <f>IF(AQ161="","",VLOOKUP(AQ161,'シフト記号表（従来型・ユニット型共通）'!$C$6:$L$47,10,FALSE))</f>
        <v/>
      </c>
      <c r="AR162" s="325" t="str">
        <f>IF(AR161="","",VLOOKUP(AR161,'シフト記号表（従来型・ユニット型共通）'!$C$6:$L$47,10,FALSE))</f>
        <v/>
      </c>
      <c r="AS162" s="326" t="str">
        <f>IF(AS161="","",VLOOKUP(AS161,'シフト記号表（従来型・ユニット型共通）'!$C$6:$L$47,10,FALSE))</f>
        <v/>
      </c>
      <c r="AT162" s="326" t="str">
        <f>IF(AT161="","",VLOOKUP(AT161,'シフト記号表（従来型・ユニット型共通）'!$C$6:$L$47,10,FALSE))</f>
        <v/>
      </c>
      <c r="AU162" s="326" t="str">
        <f>IF(AU161="","",VLOOKUP(AU161,'シフト記号表（従来型・ユニット型共通）'!$C$6:$L$47,10,FALSE))</f>
        <v/>
      </c>
      <c r="AV162" s="326" t="str">
        <f>IF(AV161="","",VLOOKUP(AV161,'シフト記号表（従来型・ユニット型共通）'!$C$6:$L$47,10,FALSE))</f>
        <v/>
      </c>
      <c r="AW162" s="326" t="str">
        <f>IF(AW161="","",VLOOKUP(AW161,'シフト記号表（従来型・ユニット型共通）'!$C$6:$L$47,10,FALSE))</f>
        <v/>
      </c>
      <c r="AX162" s="327" t="str">
        <f>IF(AX161="","",VLOOKUP(AX161,'シフト記号表（従来型・ユニット型共通）'!$C$6:$L$47,10,FALSE))</f>
        <v/>
      </c>
      <c r="AY162" s="325" t="str">
        <f>IF(AY161="","",VLOOKUP(AY161,'シフト記号表（従来型・ユニット型共通）'!$C$6:$L$47,10,FALSE))</f>
        <v/>
      </c>
      <c r="AZ162" s="326" t="str">
        <f>IF(AZ161="","",VLOOKUP(AZ161,'シフト記号表（従来型・ユニット型共通）'!$C$6:$L$47,10,FALSE))</f>
        <v/>
      </c>
      <c r="BA162" s="326" t="str">
        <f>IF(BA161="","",VLOOKUP(BA161,'シフト記号表（従来型・ユニット型共通）'!$C$6:$L$47,10,FALSE))</f>
        <v/>
      </c>
      <c r="BB162" s="1113">
        <f>IF($BE$3="４週",SUM(W162:AX162),IF($BE$3="暦月",SUM(W162:BA162),""))</f>
        <v>0</v>
      </c>
      <c r="BC162" s="1114"/>
      <c r="BD162" s="1115">
        <f>IF($BE$3="４週",BB162/4,IF($BE$3="暦月",(BB162/($BE$8/7)),""))</f>
        <v>0</v>
      </c>
      <c r="BE162" s="1114"/>
      <c r="BF162" s="1110"/>
      <c r="BG162" s="1111"/>
      <c r="BH162" s="1111"/>
      <c r="BI162" s="1111"/>
      <c r="BJ162" s="1112"/>
    </row>
    <row r="163" spans="2:62" ht="20.25" customHeight="1" x14ac:dyDescent="0.15">
      <c r="B163" s="1118">
        <f>B161+1</f>
        <v>74</v>
      </c>
      <c r="C163" s="1120"/>
      <c r="D163" s="1121"/>
      <c r="E163" s="320"/>
      <c r="F163" s="321"/>
      <c r="G163" s="320"/>
      <c r="H163" s="321"/>
      <c r="I163" s="1124"/>
      <c r="J163" s="1125"/>
      <c r="K163" s="1128"/>
      <c r="L163" s="1129"/>
      <c r="M163" s="1129"/>
      <c r="N163" s="1121"/>
      <c r="O163" s="1132"/>
      <c r="P163" s="1133"/>
      <c r="Q163" s="1133"/>
      <c r="R163" s="1133"/>
      <c r="S163" s="1134"/>
      <c r="T163" s="340" t="s">
        <v>696</v>
      </c>
      <c r="V163" s="341"/>
      <c r="W163" s="333"/>
      <c r="X163" s="334"/>
      <c r="Y163" s="334"/>
      <c r="Z163" s="334"/>
      <c r="AA163" s="334"/>
      <c r="AB163" s="334"/>
      <c r="AC163" s="335"/>
      <c r="AD163" s="333"/>
      <c r="AE163" s="334"/>
      <c r="AF163" s="334"/>
      <c r="AG163" s="334"/>
      <c r="AH163" s="334"/>
      <c r="AI163" s="334"/>
      <c r="AJ163" s="335"/>
      <c r="AK163" s="333"/>
      <c r="AL163" s="334"/>
      <c r="AM163" s="334"/>
      <c r="AN163" s="334"/>
      <c r="AO163" s="334"/>
      <c r="AP163" s="334"/>
      <c r="AQ163" s="335"/>
      <c r="AR163" s="333"/>
      <c r="AS163" s="334"/>
      <c r="AT163" s="334"/>
      <c r="AU163" s="334"/>
      <c r="AV163" s="334"/>
      <c r="AW163" s="334"/>
      <c r="AX163" s="335"/>
      <c r="AY163" s="333"/>
      <c r="AZ163" s="334"/>
      <c r="BA163" s="336"/>
      <c r="BB163" s="1138"/>
      <c r="BC163" s="1139"/>
      <c r="BD163" s="1105"/>
      <c r="BE163" s="1106"/>
      <c r="BF163" s="1107"/>
      <c r="BG163" s="1108"/>
      <c r="BH163" s="1108"/>
      <c r="BI163" s="1108"/>
      <c r="BJ163" s="1109"/>
    </row>
    <row r="164" spans="2:62" ht="20.25" customHeight="1" x14ac:dyDescent="0.15">
      <c r="B164" s="1140"/>
      <c r="C164" s="1141"/>
      <c r="D164" s="1142"/>
      <c r="E164" s="342"/>
      <c r="F164" s="343">
        <f>C163</f>
        <v>0</v>
      </c>
      <c r="G164" s="342"/>
      <c r="H164" s="343">
        <f>I163</f>
        <v>0</v>
      </c>
      <c r="I164" s="1143"/>
      <c r="J164" s="1144"/>
      <c r="K164" s="1145"/>
      <c r="L164" s="1146"/>
      <c r="M164" s="1146"/>
      <c r="N164" s="1142"/>
      <c r="O164" s="1132"/>
      <c r="P164" s="1133"/>
      <c r="Q164" s="1133"/>
      <c r="R164" s="1133"/>
      <c r="S164" s="1134"/>
      <c r="T164" s="337" t="s">
        <v>1050</v>
      </c>
      <c r="U164" s="338"/>
      <c r="V164" s="339"/>
      <c r="W164" s="325" t="str">
        <f>IF(W163="","",VLOOKUP(W163,'シフト記号表（従来型・ユニット型共通）'!$C$6:$L$47,10,FALSE))</f>
        <v/>
      </c>
      <c r="X164" s="326" t="str">
        <f>IF(X163="","",VLOOKUP(X163,'シフト記号表（従来型・ユニット型共通）'!$C$6:$L$47,10,FALSE))</f>
        <v/>
      </c>
      <c r="Y164" s="326" t="str">
        <f>IF(Y163="","",VLOOKUP(Y163,'シフト記号表（従来型・ユニット型共通）'!$C$6:$L$47,10,FALSE))</f>
        <v/>
      </c>
      <c r="Z164" s="326" t="str">
        <f>IF(Z163="","",VLOOKUP(Z163,'シフト記号表（従来型・ユニット型共通）'!$C$6:$L$47,10,FALSE))</f>
        <v/>
      </c>
      <c r="AA164" s="326" t="str">
        <f>IF(AA163="","",VLOOKUP(AA163,'シフト記号表（従来型・ユニット型共通）'!$C$6:$L$47,10,FALSE))</f>
        <v/>
      </c>
      <c r="AB164" s="326" t="str">
        <f>IF(AB163="","",VLOOKUP(AB163,'シフト記号表（従来型・ユニット型共通）'!$C$6:$L$47,10,FALSE))</f>
        <v/>
      </c>
      <c r="AC164" s="327" t="str">
        <f>IF(AC163="","",VLOOKUP(AC163,'シフト記号表（従来型・ユニット型共通）'!$C$6:$L$47,10,FALSE))</f>
        <v/>
      </c>
      <c r="AD164" s="325" t="str">
        <f>IF(AD163="","",VLOOKUP(AD163,'シフト記号表（従来型・ユニット型共通）'!$C$6:$L$47,10,FALSE))</f>
        <v/>
      </c>
      <c r="AE164" s="326" t="str">
        <f>IF(AE163="","",VLOOKUP(AE163,'シフト記号表（従来型・ユニット型共通）'!$C$6:$L$47,10,FALSE))</f>
        <v/>
      </c>
      <c r="AF164" s="326" t="str">
        <f>IF(AF163="","",VLOOKUP(AF163,'シフト記号表（従来型・ユニット型共通）'!$C$6:$L$47,10,FALSE))</f>
        <v/>
      </c>
      <c r="AG164" s="326" t="str">
        <f>IF(AG163="","",VLOOKUP(AG163,'シフト記号表（従来型・ユニット型共通）'!$C$6:$L$47,10,FALSE))</f>
        <v/>
      </c>
      <c r="AH164" s="326" t="str">
        <f>IF(AH163="","",VLOOKUP(AH163,'シフト記号表（従来型・ユニット型共通）'!$C$6:$L$47,10,FALSE))</f>
        <v/>
      </c>
      <c r="AI164" s="326" t="str">
        <f>IF(AI163="","",VLOOKUP(AI163,'シフト記号表（従来型・ユニット型共通）'!$C$6:$L$47,10,FALSE))</f>
        <v/>
      </c>
      <c r="AJ164" s="327" t="str">
        <f>IF(AJ163="","",VLOOKUP(AJ163,'シフト記号表（従来型・ユニット型共通）'!$C$6:$L$47,10,FALSE))</f>
        <v/>
      </c>
      <c r="AK164" s="325" t="str">
        <f>IF(AK163="","",VLOOKUP(AK163,'シフト記号表（従来型・ユニット型共通）'!$C$6:$L$47,10,FALSE))</f>
        <v/>
      </c>
      <c r="AL164" s="326" t="str">
        <f>IF(AL163="","",VLOOKUP(AL163,'シフト記号表（従来型・ユニット型共通）'!$C$6:$L$47,10,FALSE))</f>
        <v/>
      </c>
      <c r="AM164" s="326" t="str">
        <f>IF(AM163="","",VLOOKUP(AM163,'シフト記号表（従来型・ユニット型共通）'!$C$6:$L$47,10,FALSE))</f>
        <v/>
      </c>
      <c r="AN164" s="326" t="str">
        <f>IF(AN163="","",VLOOKUP(AN163,'シフト記号表（従来型・ユニット型共通）'!$C$6:$L$47,10,FALSE))</f>
        <v/>
      </c>
      <c r="AO164" s="326" t="str">
        <f>IF(AO163="","",VLOOKUP(AO163,'シフト記号表（従来型・ユニット型共通）'!$C$6:$L$47,10,FALSE))</f>
        <v/>
      </c>
      <c r="AP164" s="326" t="str">
        <f>IF(AP163="","",VLOOKUP(AP163,'シフト記号表（従来型・ユニット型共通）'!$C$6:$L$47,10,FALSE))</f>
        <v/>
      </c>
      <c r="AQ164" s="327" t="str">
        <f>IF(AQ163="","",VLOOKUP(AQ163,'シフト記号表（従来型・ユニット型共通）'!$C$6:$L$47,10,FALSE))</f>
        <v/>
      </c>
      <c r="AR164" s="325" t="str">
        <f>IF(AR163="","",VLOOKUP(AR163,'シフト記号表（従来型・ユニット型共通）'!$C$6:$L$47,10,FALSE))</f>
        <v/>
      </c>
      <c r="AS164" s="326" t="str">
        <f>IF(AS163="","",VLOOKUP(AS163,'シフト記号表（従来型・ユニット型共通）'!$C$6:$L$47,10,FALSE))</f>
        <v/>
      </c>
      <c r="AT164" s="326" t="str">
        <f>IF(AT163="","",VLOOKUP(AT163,'シフト記号表（従来型・ユニット型共通）'!$C$6:$L$47,10,FALSE))</f>
        <v/>
      </c>
      <c r="AU164" s="326" t="str">
        <f>IF(AU163="","",VLOOKUP(AU163,'シフト記号表（従来型・ユニット型共通）'!$C$6:$L$47,10,FALSE))</f>
        <v/>
      </c>
      <c r="AV164" s="326" t="str">
        <f>IF(AV163="","",VLOOKUP(AV163,'シフト記号表（従来型・ユニット型共通）'!$C$6:$L$47,10,FALSE))</f>
        <v/>
      </c>
      <c r="AW164" s="326" t="str">
        <f>IF(AW163="","",VLOOKUP(AW163,'シフト記号表（従来型・ユニット型共通）'!$C$6:$L$47,10,FALSE))</f>
        <v/>
      </c>
      <c r="AX164" s="327" t="str">
        <f>IF(AX163="","",VLOOKUP(AX163,'シフト記号表（従来型・ユニット型共通）'!$C$6:$L$47,10,FALSE))</f>
        <v/>
      </c>
      <c r="AY164" s="325" t="str">
        <f>IF(AY163="","",VLOOKUP(AY163,'シフト記号表（従来型・ユニット型共通）'!$C$6:$L$47,10,FALSE))</f>
        <v/>
      </c>
      <c r="AZ164" s="326" t="str">
        <f>IF(AZ163="","",VLOOKUP(AZ163,'シフト記号表（従来型・ユニット型共通）'!$C$6:$L$47,10,FALSE))</f>
        <v/>
      </c>
      <c r="BA164" s="326" t="str">
        <f>IF(BA163="","",VLOOKUP(BA163,'シフト記号表（従来型・ユニット型共通）'!$C$6:$L$47,10,FALSE))</f>
        <v/>
      </c>
      <c r="BB164" s="1113">
        <f>IF($BE$3="４週",SUM(W164:AX164),IF($BE$3="暦月",SUM(W164:BA164),""))</f>
        <v>0</v>
      </c>
      <c r="BC164" s="1114"/>
      <c r="BD164" s="1115">
        <f>IF($BE$3="４週",BB164/4,IF($BE$3="暦月",(BB164/($BE$8/7)),""))</f>
        <v>0</v>
      </c>
      <c r="BE164" s="1114"/>
      <c r="BF164" s="1110"/>
      <c r="BG164" s="1111"/>
      <c r="BH164" s="1111"/>
      <c r="BI164" s="1111"/>
      <c r="BJ164" s="1112"/>
    </row>
    <row r="165" spans="2:62" ht="20.25" customHeight="1" x14ac:dyDescent="0.15">
      <c r="B165" s="1118">
        <f>B163+1</f>
        <v>75</v>
      </c>
      <c r="C165" s="1120"/>
      <c r="D165" s="1121"/>
      <c r="E165" s="320"/>
      <c r="F165" s="321"/>
      <c r="G165" s="320"/>
      <c r="H165" s="321"/>
      <c r="I165" s="1124"/>
      <c r="J165" s="1125"/>
      <c r="K165" s="1128"/>
      <c r="L165" s="1129"/>
      <c r="M165" s="1129"/>
      <c r="N165" s="1121"/>
      <c r="O165" s="1132"/>
      <c r="P165" s="1133"/>
      <c r="Q165" s="1133"/>
      <c r="R165" s="1133"/>
      <c r="S165" s="1134"/>
      <c r="T165" s="340" t="s">
        <v>696</v>
      </c>
      <c r="V165" s="341"/>
      <c r="W165" s="333"/>
      <c r="X165" s="334"/>
      <c r="Y165" s="334"/>
      <c r="Z165" s="334"/>
      <c r="AA165" s="334"/>
      <c r="AB165" s="334"/>
      <c r="AC165" s="335"/>
      <c r="AD165" s="333"/>
      <c r="AE165" s="334"/>
      <c r="AF165" s="334"/>
      <c r="AG165" s="334"/>
      <c r="AH165" s="334"/>
      <c r="AI165" s="334"/>
      <c r="AJ165" s="335"/>
      <c r="AK165" s="333"/>
      <c r="AL165" s="334"/>
      <c r="AM165" s="334"/>
      <c r="AN165" s="334"/>
      <c r="AO165" s="334"/>
      <c r="AP165" s="334"/>
      <c r="AQ165" s="335"/>
      <c r="AR165" s="333"/>
      <c r="AS165" s="334"/>
      <c r="AT165" s="334"/>
      <c r="AU165" s="334"/>
      <c r="AV165" s="334"/>
      <c r="AW165" s="334"/>
      <c r="AX165" s="335"/>
      <c r="AY165" s="333"/>
      <c r="AZ165" s="334"/>
      <c r="BA165" s="336"/>
      <c r="BB165" s="1138"/>
      <c r="BC165" s="1139"/>
      <c r="BD165" s="1105"/>
      <c r="BE165" s="1106"/>
      <c r="BF165" s="1107"/>
      <c r="BG165" s="1108"/>
      <c r="BH165" s="1108"/>
      <c r="BI165" s="1108"/>
      <c r="BJ165" s="1109"/>
    </row>
    <row r="166" spans="2:62" ht="20.25" customHeight="1" x14ac:dyDescent="0.15">
      <c r="B166" s="1140"/>
      <c r="C166" s="1141"/>
      <c r="D166" s="1142"/>
      <c r="E166" s="342"/>
      <c r="F166" s="343">
        <f>C165</f>
        <v>0</v>
      </c>
      <c r="G166" s="342"/>
      <c r="H166" s="343">
        <f>I165</f>
        <v>0</v>
      </c>
      <c r="I166" s="1143"/>
      <c r="J166" s="1144"/>
      <c r="K166" s="1145"/>
      <c r="L166" s="1146"/>
      <c r="M166" s="1146"/>
      <c r="N166" s="1142"/>
      <c r="O166" s="1132"/>
      <c r="P166" s="1133"/>
      <c r="Q166" s="1133"/>
      <c r="R166" s="1133"/>
      <c r="S166" s="1134"/>
      <c r="T166" s="337" t="s">
        <v>1050</v>
      </c>
      <c r="U166" s="338"/>
      <c r="V166" s="339"/>
      <c r="W166" s="325" t="str">
        <f>IF(W165="","",VLOOKUP(W165,'シフト記号表（従来型・ユニット型共通）'!$C$6:$L$47,10,FALSE))</f>
        <v/>
      </c>
      <c r="X166" s="326" t="str">
        <f>IF(X165="","",VLOOKUP(X165,'シフト記号表（従来型・ユニット型共通）'!$C$6:$L$47,10,FALSE))</f>
        <v/>
      </c>
      <c r="Y166" s="326" t="str">
        <f>IF(Y165="","",VLOOKUP(Y165,'シフト記号表（従来型・ユニット型共通）'!$C$6:$L$47,10,FALSE))</f>
        <v/>
      </c>
      <c r="Z166" s="326" t="str">
        <f>IF(Z165="","",VLOOKUP(Z165,'シフト記号表（従来型・ユニット型共通）'!$C$6:$L$47,10,FALSE))</f>
        <v/>
      </c>
      <c r="AA166" s="326" t="str">
        <f>IF(AA165="","",VLOOKUP(AA165,'シフト記号表（従来型・ユニット型共通）'!$C$6:$L$47,10,FALSE))</f>
        <v/>
      </c>
      <c r="AB166" s="326" t="str">
        <f>IF(AB165="","",VLOOKUP(AB165,'シフト記号表（従来型・ユニット型共通）'!$C$6:$L$47,10,FALSE))</f>
        <v/>
      </c>
      <c r="AC166" s="327" t="str">
        <f>IF(AC165="","",VLOOKUP(AC165,'シフト記号表（従来型・ユニット型共通）'!$C$6:$L$47,10,FALSE))</f>
        <v/>
      </c>
      <c r="AD166" s="325" t="str">
        <f>IF(AD165="","",VLOOKUP(AD165,'シフト記号表（従来型・ユニット型共通）'!$C$6:$L$47,10,FALSE))</f>
        <v/>
      </c>
      <c r="AE166" s="326" t="str">
        <f>IF(AE165="","",VLOOKUP(AE165,'シフト記号表（従来型・ユニット型共通）'!$C$6:$L$47,10,FALSE))</f>
        <v/>
      </c>
      <c r="AF166" s="326" t="str">
        <f>IF(AF165="","",VLOOKUP(AF165,'シフト記号表（従来型・ユニット型共通）'!$C$6:$L$47,10,FALSE))</f>
        <v/>
      </c>
      <c r="AG166" s="326" t="str">
        <f>IF(AG165="","",VLOOKUP(AG165,'シフト記号表（従来型・ユニット型共通）'!$C$6:$L$47,10,FALSE))</f>
        <v/>
      </c>
      <c r="AH166" s="326" t="str">
        <f>IF(AH165="","",VLOOKUP(AH165,'シフト記号表（従来型・ユニット型共通）'!$C$6:$L$47,10,FALSE))</f>
        <v/>
      </c>
      <c r="AI166" s="326" t="str">
        <f>IF(AI165="","",VLOOKUP(AI165,'シフト記号表（従来型・ユニット型共通）'!$C$6:$L$47,10,FALSE))</f>
        <v/>
      </c>
      <c r="AJ166" s="327" t="str">
        <f>IF(AJ165="","",VLOOKUP(AJ165,'シフト記号表（従来型・ユニット型共通）'!$C$6:$L$47,10,FALSE))</f>
        <v/>
      </c>
      <c r="AK166" s="325" t="str">
        <f>IF(AK165="","",VLOOKUP(AK165,'シフト記号表（従来型・ユニット型共通）'!$C$6:$L$47,10,FALSE))</f>
        <v/>
      </c>
      <c r="AL166" s="326" t="str">
        <f>IF(AL165="","",VLOOKUP(AL165,'シフト記号表（従来型・ユニット型共通）'!$C$6:$L$47,10,FALSE))</f>
        <v/>
      </c>
      <c r="AM166" s="326" t="str">
        <f>IF(AM165="","",VLOOKUP(AM165,'シフト記号表（従来型・ユニット型共通）'!$C$6:$L$47,10,FALSE))</f>
        <v/>
      </c>
      <c r="AN166" s="326" t="str">
        <f>IF(AN165="","",VLOOKUP(AN165,'シフト記号表（従来型・ユニット型共通）'!$C$6:$L$47,10,FALSE))</f>
        <v/>
      </c>
      <c r="AO166" s="326" t="str">
        <f>IF(AO165="","",VLOOKUP(AO165,'シフト記号表（従来型・ユニット型共通）'!$C$6:$L$47,10,FALSE))</f>
        <v/>
      </c>
      <c r="AP166" s="326" t="str">
        <f>IF(AP165="","",VLOOKUP(AP165,'シフト記号表（従来型・ユニット型共通）'!$C$6:$L$47,10,FALSE))</f>
        <v/>
      </c>
      <c r="AQ166" s="327" t="str">
        <f>IF(AQ165="","",VLOOKUP(AQ165,'シフト記号表（従来型・ユニット型共通）'!$C$6:$L$47,10,FALSE))</f>
        <v/>
      </c>
      <c r="AR166" s="325" t="str">
        <f>IF(AR165="","",VLOOKUP(AR165,'シフト記号表（従来型・ユニット型共通）'!$C$6:$L$47,10,FALSE))</f>
        <v/>
      </c>
      <c r="AS166" s="326" t="str">
        <f>IF(AS165="","",VLOOKUP(AS165,'シフト記号表（従来型・ユニット型共通）'!$C$6:$L$47,10,FALSE))</f>
        <v/>
      </c>
      <c r="AT166" s="326" t="str">
        <f>IF(AT165="","",VLOOKUP(AT165,'シフト記号表（従来型・ユニット型共通）'!$C$6:$L$47,10,FALSE))</f>
        <v/>
      </c>
      <c r="AU166" s="326" t="str">
        <f>IF(AU165="","",VLOOKUP(AU165,'シフト記号表（従来型・ユニット型共通）'!$C$6:$L$47,10,FALSE))</f>
        <v/>
      </c>
      <c r="AV166" s="326" t="str">
        <f>IF(AV165="","",VLOOKUP(AV165,'シフト記号表（従来型・ユニット型共通）'!$C$6:$L$47,10,FALSE))</f>
        <v/>
      </c>
      <c r="AW166" s="326" t="str">
        <f>IF(AW165="","",VLOOKUP(AW165,'シフト記号表（従来型・ユニット型共通）'!$C$6:$L$47,10,FALSE))</f>
        <v/>
      </c>
      <c r="AX166" s="327" t="str">
        <f>IF(AX165="","",VLOOKUP(AX165,'シフト記号表（従来型・ユニット型共通）'!$C$6:$L$47,10,FALSE))</f>
        <v/>
      </c>
      <c r="AY166" s="325" t="str">
        <f>IF(AY165="","",VLOOKUP(AY165,'シフト記号表（従来型・ユニット型共通）'!$C$6:$L$47,10,FALSE))</f>
        <v/>
      </c>
      <c r="AZ166" s="326" t="str">
        <f>IF(AZ165="","",VLOOKUP(AZ165,'シフト記号表（従来型・ユニット型共通）'!$C$6:$L$47,10,FALSE))</f>
        <v/>
      </c>
      <c r="BA166" s="326" t="str">
        <f>IF(BA165="","",VLOOKUP(BA165,'シフト記号表（従来型・ユニット型共通）'!$C$6:$L$47,10,FALSE))</f>
        <v/>
      </c>
      <c r="BB166" s="1113">
        <f>IF($BE$3="４週",SUM(W166:AX166),IF($BE$3="暦月",SUM(W166:BA166),""))</f>
        <v>0</v>
      </c>
      <c r="BC166" s="1114"/>
      <c r="BD166" s="1115">
        <f>IF($BE$3="４週",BB166/4,IF($BE$3="暦月",(BB166/($BE$8/7)),""))</f>
        <v>0</v>
      </c>
      <c r="BE166" s="1114"/>
      <c r="BF166" s="1110"/>
      <c r="BG166" s="1111"/>
      <c r="BH166" s="1111"/>
      <c r="BI166" s="1111"/>
      <c r="BJ166" s="1112"/>
    </row>
    <row r="167" spans="2:62" ht="20.25" customHeight="1" x14ac:dyDescent="0.15">
      <c r="B167" s="1118">
        <f>B165+1</f>
        <v>76</v>
      </c>
      <c r="C167" s="1120"/>
      <c r="D167" s="1121"/>
      <c r="E167" s="320"/>
      <c r="F167" s="321"/>
      <c r="G167" s="320"/>
      <c r="H167" s="321"/>
      <c r="I167" s="1124"/>
      <c r="J167" s="1125"/>
      <c r="K167" s="1128"/>
      <c r="L167" s="1129"/>
      <c r="M167" s="1129"/>
      <c r="N167" s="1121"/>
      <c r="O167" s="1132"/>
      <c r="P167" s="1133"/>
      <c r="Q167" s="1133"/>
      <c r="R167" s="1133"/>
      <c r="S167" s="1134"/>
      <c r="T167" s="340" t="s">
        <v>696</v>
      </c>
      <c r="V167" s="341"/>
      <c r="W167" s="333"/>
      <c r="X167" s="334"/>
      <c r="Y167" s="334"/>
      <c r="Z167" s="334"/>
      <c r="AA167" s="334"/>
      <c r="AB167" s="334"/>
      <c r="AC167" s="335"/>
      <c r="AD167" s="333"/>
      <c r="AE167" s="334"/>
      <c r="AF167" s="334"/>
      <c r="AG167" s="334"/>
      <c r="AH167" s="334"/>
      <c r="AI167" s="334"/>
      <c r="AJ167" s="335"/>
      <c r="AK167" s="333"/>
      <c r="AL167" s="334"/>
      <c r="AM167" s="334"/>
      <c r="AN167" s="334"/>
      <c r="AO167" s="334"/>
      <c r="AP167" s="334"/>
      <c r="AQ167" s="335"/>
      <c r="AR167" s="333"/>
      <c r="AS167" s="334"/>
      <c r="AT167" s="334"/>
      <c r="AU167" s="334"/>
      <c r="AV167" s="334"/>
      <c r="AW167" s="334"/>
      <c r="AX167" s="335"/>
      <c r="AY167" s="333"/>
      <c r="AZ167" s="334"/>
      <c r="BA167" s="336"/>
      <c r="BB167" s="1138"/>
      <c r="BC167" s="1139"/>
      <c r="BD167" s="1105"/>
      <c r="BE167" s="1106"/>
      <c r="BF167" s="1107"/>
      <c r="BG167" s="1108"/>
      <c r="BH167" s="1108"/>
      <c r="BI167" s="1108"/>
      <c r="BJ167" s="1109"/>
    </row>
    <row r="168" spans="2:62" ht="20.25" customHeight="1" x14ac:dyDescent="0.15">
      <c r="B168" s="1140"/>
      <c r="C168" s="1141"/>
      <c r="D168" s="1142"/>
      <c r="E168" s="342"/>
      <c r="F168" s="343">
        <f>C167</f>
        <v>0</v>
      </c>
      <c r="G168" s="342"/>
      <c r="H168" s="343">
        <f>I167</f>
        <v>0</v>
      </c>
      <c r="I168" s="1143"/>
      <c r="J168" s="1144"/>
      <c r="K168" s="1145"/>
      <c r="L168" s="1146"/>
      <c r="M168" s="1146"/>
      <c r="N168" s="1142"/>
      <c r="O168" s="1132"/>
      <c r="P168" s="1133"/>
      <c r="Q168" s="1133"/>
      <c r="R168" s="1133"/>
      <c r="S168" s="1134"/>
      <c r="T168" s="337" t="s">
        <v>1050</v>
      </c>
      <c r="U168" s="338"/>
      <c r="V168" s="339"/>
      <c r="W168" s="325" t="str">
        <f>IF(W167="","",VLOOKUP(W167,'シフト記号表（従来型・ユニット型共通）'!$C$6:$L$47,10,FALSE))</f>
        <v/>
      </c>
      <c r="X168" s="326" t="str">
        <f>IF(X167="","",VLOOKUP(X167,'シフト記号表（従来型・ユニット型共通）'!$C$6:$L$47,10,FALSE))</f>
        <v/>
      </c>
      <c r="Y168" s="326" t="str">
        <f>IF(Y167="","",VLOOKUP(Y167,'シフト記号表（従来型・ユニット型共通）'!$C$6:$L$47,10,FALSE))</f>
        <v/>
      </c>
      <c r="Z168" s="326" t="str">
        <f>IF(Z167="","",VLOOKUP(Z167,'シフト記号表（従来型・ユニット型共通）'!$C$6:$L$47,10,FALSE))</f>
        <v/>
      </c>
      <c r="AA168" s="326" t="str">
        <f>IF(AA167="","",VLOOKUP(AA167,'シフト記号表（従来型・ユニット型共通）'!$C$6:$L$47,10,FALSE))</f>
        <v/>
      </c>
      <c r="AB168" s="326" t="str">
        <f>IF(AB167="","",VLOOKUP(AB167,'シフト記号表（従来型・ユニット型共通）'!$C$6:$L$47,10,FALSE))</f>
        <v/>
      </c>
      <c r="AC168" s="327" t="str">
        <f>IF(AC167="","",VLOOKUP(AC167,'シフト記号表（従来型・ユニット型共通）'!$C$6:$L$47,10,FALSE))</f>
        <v/>
      </c>
      <c r="AD168" s="325" t="str">
        <f>IF(AD167="","",VLOOKUP(AD167,'シフト記号表（従来型・ユニット型共通）'!$C$6:$L$47,10,FALSE))</f>
        <v/>
      </c>
      <c r="AE168" s="326" t="str">
        <f>IF(AE167="","",VLOOKUP(AE167,'シフト記号表（従来型・ユニット型共通）'!$C$6:$L$47,10,FALSE))</f>
        <v/>
      </c>
      <c r="AF168" s="326" t="str">
        <f>IF(AF167="","",VLOOKUP(AF167,'シフト記号表（従来型・ユニット型共通）'!$C$6:$L$47,10,FALSE))</f>
        <v/>
      </c>
      <c r="AG168" s="326" t="str">
        <f>IF(AG167="","",VLOOKUP(AG167,'シフト記号表（従来型・ユニット型共通）'!$C$6:$L$47,10,FALSE))</f>
        <v/>
      </c>
      <c r="AH168" s="326" t="str">
        <f>IF(AH167="","",VLOOKUP(AH167,'シフト記号表（従来型・ユニット型共通）'!$C$6:$L$47,10,FALSE))</f>
        <v/>
      </c>
      <c r="AI168" s="326" t="str">
        <f>IF(AI167="","",VLOOKUP(AI167,'シフト記号表（従来型・ユニット型共通）'!$C$6:$L$47,10,FALSE))</f>
        <v/>
      </c>
      <c r="AJ168" s="327" t="str">
        <f>IF(AJ167="","",VLOOKUP(AJ167,'シフト記号表（従来型・ユニット型共通）'!$C$6:$L$47,10,FALSE))</f>
        <v/>
      </c>
      <c r="AK168" s="325" t="str">
        <f>IF(AK167="","",VLOOKUP(AK167,'シフト記号表（従来型・ユニット型共通）'!$C$6:$L$47,10,FALSE))</f>
        <v/>
      </c>
      <c r="AL168" s="326" t="str">
        <f>IF(AL167="","",VLOOKUP(AL167,'シフト記号表（従来型・ユニット型共通）'!$C$6:$L$47,10,FALSE))</f>
        <v/>
      </c>
      <c r="AM168" s="326" t="str">
        <f>IF(AM167="","",VLOOKUP(AM167,'シフト記号表（従来型・ユニット型共通）'!$C$6:$L$47,10,FALSE))</f>
        <v/>
      </c>
      <c r="AN168" s="326" t="str">
        <f>IF(AN167="","",VLOOKUP(AN167,'シフト記号表（従来型・ユニット型共通）'!$C$6:$L$47,10,FALSE))</f>
        <v/>
      </c>
      <c r="AO168" s="326" t="str">
        <f>IF(AO167="","",VLOOKUP(AO167,'シフト記号表（従来型・ユニット型共通）'!$C$6:$L$47,10,FALSE))</f>
        <v/>
      </c>
      <c r="AP168" s="326" t="str">
        <f>IF(AP167="","",VLOOKUP(AP167,'シフト記号表（従来型・ユニット型共通）'!$C$6:$L$47,10,FALSE))</f>
        <v/>
      </c>
      <c r="AQ168" s="327" t="str">
        <f>IF(AQ167="","",VLOOKUP(AQ167,'シフト記号表（従来型・ユニット型共通）'!$C$6:$L$47,10,FALSE))</f>
        <v/>
      </c>
      <c r="AR168" s="325" t="str">
        <f>IF(AR167="","",VLOOKUP(AR167,'シフト記号表（従来型・ユニット型共通）'!$C$6:$L$47,10,FALSE))</f>
        <v/>
      </c>
      <c r="AS168" s="326" t="str">
        <f>IF(AS167="","",VLOOKUP(AS167,'シフト記号表（従来型・ユニット型共通）'!$C$6:$L$47,10,FALSE))</f>
        <v/>
      </c>
      <c r="AT168" s="326" t="str">
        <f>IF(AT167="","",VLOOKUP(AT167,'シフト記号表（従来型・ユニット型共通）'!$C$6:$L$47,10,FALSE))</f>
        <v/>
      </c>
      <c r="AU168" s="326" t="str">
        <f>IF(AU167="","",VLOOKUP(AU167,'シフト記号表（従来型・ユニット型共通）'!$C$6:$L$47,10,FALSE))</f>
        <v/>
      </c>
      <c r="AV168" s="326" t="str">
        <f>IF(AV167="","",VLOOKUP(AV167,'シフト記号表（従来型・ユニット型共通）'!$C$6:$L$47,10,FALSE))</f>
        <v/>
      </c>
      <c r="AW168" s="326" t="str">
        <f>IF(AW167="","",VLOOKUP(AW167,'シフト記号表（従来型・ユニット型共通）'!$C$6:$L$47,10,FALSE))</f>
        <v/>
      </c>
      <c r="AX168" s="327" t="str">
        <f>IF(AX167="","",VLOOKUP(AX167,'シフト記号表（従来型・ユニット型共通）'!$C$6:$L$47,10,FALSE))</f>
        <v/>
      </c>
      <c r="AY168" s="325" t="str">
        <f>IF(AY167="","",VLOOKUP(AY167,'シフト記号表（従来型・ユニット型共通）'!$C$6:$L$47,10,FALSE))</f>
        <v/>
      </c>
      <c r="AZ168" s="326" t="str">
        <f>IF(AZ167="","",VLOOKUP(AZ167,'シフト記号表（従来型・ユニット型共通）'!$C$6:$L$47,10,FALSE))</f>
        <v/>
      </c>
      <c r="BA168" s="326" t="str">
        <f>IF(BA167="","",VLOOKUP(BA167,'シフト記号表（従来型・ユニット型共通）'!$C$6:$L$47,10,FALSE))</f>
        <v/>
      </c>
      <c r="BB168" s="1113">
        <f>IF($BE$3="４週",SUM(W168:AX168),IF($BE$3="暦月",SUM(W168:BA168),""))</f>
        <v>0</v>
      </c>
      <c r="BC168" s="1114"/>
      <c r="BD168" s="1115">
        <f>IF($BE$3="４週",BB168/4,IF($BE$3="暦月",(BB168/($BE$8/7)),""))</f>
        <v>0</v>
      </c>
      <c r="BE168" s="1114"/>
      <c r="BF168" s="1110"/>
      <c r="BG168" s="1111"/>
      <c r="BH168" s="1111"/>
      <c r="BI168" s="1111"/>
      <c r="BJ168" s="1112"/>
    </row>
    <row r="169" spans="2:62" ht="20.25" customHeight="1" x14ac:dyDescent="0.15">
      <c r="B169" s="1118">
        <f>B167+1</f>
        <v>77</v>
      </c>
      <c r="C169" s="1120"/>
      <c r="D169" s="1121"/>
      <c r="E169" s="320"/>
      <c r="F169" s="321"/>
      <c r="G169" s="320"/>
      <c r="H169" s="321"/>
      <c r="I169" s="1124"/>
      <c r="J169" s="1125"/>
      <c r="K169" s="1128"/>
      <c r="L169" s="1129"/>
      <c r="M169" s="1129"/>
      <c r="N169" s="1121"/>
      <c r="O169" s="1132"/>
      <c r="P169" s="1133"/>
      <c r="Q169" s="1133"/>
      <c r="R169" s="1133"/>
      <c r="S169" s="1134"/>
      <c r="T169" s="340" t="s">
        <v>696</v>
      </c>
      <c r="V169" s="341"/>
      <c r="W169" s="333"/>
      <c r="X169" s="334"/>
      <c r="Y169" s="334"/>
      <c r="Z169" s="334"/>
      <c r="AA169" s="334"/>
      <c r="AB169" s="334"/>
      <c r="AC169" s="335"/>
      <c r="AD169" s="333"/>
      <c r="AE169" s="334"/>
      <c r="AF169" s="334"/>
      <c r="AG169" s="334"/>
      <c r="AH169" s="334"/>
      <c r="AI169" s="334"/>
      <c r="AJ169" s="335"/>
      <c r="AK169" s="333"/>
      <c r="AL169" s="334"/>
      <c r="AM169" s="334"/>
      <c r="AN169" s="334"/>
      <c r="AO169" s="334"/>
      <c r="AP169" s="334"/>
      <c r="AQ169" s="335"/>
      <c r="AR169" s="333"/>
      <c r="AS169" s="334"/>
      <c r="AT169" s="334"/>
      <c r="AU169" s="334"/>
      <c r="AV169" s="334"/>
      <c r="AW169" s="334"/>
      <c r="AX169" s="335"/>
      <c r="AY169" s="333"/>
      <c r="AZ169" s="334"/>
      <c r="BA169" s="336"/>
      <c r="BB169" s="1138"/>
      <c r="BC169" s="1139"/>
      <c r="BD169" s="1105"/>
      <c r="BE169" s="1106"/>
      <c r="BF169" s="1107"/>
      <c r="BG169" s="1108"/>
      <c r="BH169" s="1108"/>
      <c r="BI169" s="1108"/>
      <c r="BJ169" s="1109"/>
    </row>
    <row r="170" spans="2:62" ht="20.25" customHeight="1" x14ac:dyDescent="0.15">
      <c r="B170" s="1140"/>
      <c r="C170" s="1141"/>
      <c r="D170" s="1142"/>
      <c r="E170" s="342"/>
      <c r="F170" s="343">
        <f>C169</f>
        <v>0</v>
      </c>
      <c r="G170" s="342"/>
      <c r="H170" s="343">
        <f>I169</f>
        <v>0</v>
      </c>
      <c r="I170" s="1143"/>
      <c r="J170" s="1144"/>
      <c r="K170" s="1145"/>
      <c r="L170" s="1146"/>
      <c r="M170" s="1146"/>
      <c r="N170" s="1142"/>
      <c r="O170" s="1132"/>
      <c r="P170" s="1133"/>
      <c r="Q170" s="1133"/>
      <c r="R170" s="1133"/>
      <c r="S170" s="1134"/>
      <c r="T170" s="337" t="s">
        <v>1050</v>
      </c>
      <c r="U170" s="338"/>
      <c r="V170" s="339"/>
      <c r="W170" s="325" t="str">
        <f>IF(W169="","",VLOOKUP(W169,'シフト記号表（従来型・ユニット型共通）'!$C$6:$L$47,10,FALSE))</f>
        <v/>
      </c>
      <c r="X170" s="326" t="str">
        <f>IF(X169="","",VLOOKUP(X169,'シフト記号表（従来型・ユニット型共通）'!$C$6:$L$47,10,FALSE))</f>
        <v/>
      </c>
      <c r="Y170" s="326" t="str">
        <f>IF(Y169="","",VLOOKUP(Y169,'シフト記号表（従来型・ユニット型共通）'!$C$6:$L$47,10,FALSE))</f>
        <v/>
      </c>
      <c r="Z170" s="326" t="str">
        <f>IF(Z169="","",VLOOKUP(Z169,'シフト記号表（従来型・ユニット型共通）'!$C$6:$L$47,10,FALSE))</f>
        <v/>
      </c>
      <c r="AA170" s="326" t="str">
        <f>IF(AA169="","",VLOOKUP(AA169,'シフト記号表（従来型・ユニット型共通）'!$C$6:$L$47,10,FALSE))</f>
        <v/>
      </c>
      <c r="AB170" s="326" t="str">
        <f>IF(AB169="","",VLOOKUP(AB169,'シフト記号表（従来型・ユニット型共通）'!$C$6:$L$47,10,FALSE))</f>
        <v/>
      </c>
      <c r="AC170" s="327" t="str">
        <f>IF(AC169="","",VLOOKUP(AC169,'シフト記号表（従来型・ユニット型共通）'!$C$6:$L$47,10,FALSE))</f>
        <v/>
      </c>
      <c r="AD170" s="325" t="str">
        <f>IF(AD169="","",VLOOKUP(AD169,'シフト記号表（従来型・ユニット型共通）'!$C$6:$L$47,10,FALSE))</f>
        <v/>
      </c>
      <c r="AE170" s="326" t="str">
        <f>IF(AE169="","",VLOOKUP(AE169,'シフト記号表（従来型・ユニット型共通）'!$C$6:$L$47,10,FALSE))</f>
        <v/>
      </c>
      <c r="AF170" s="326" t="str">
        <f>IF(AF169="","",VLOOKUP(AF169,'シフト記号表（従来型・ユニット型共通）'!$C$6:$L$47,10,FALSE))</f>
        <v/>
      </c>
      <c r="AG170" s="326" t="str">
        <f>IF(AG169="","",VLOOKUP(AG169,'シフト記号表（従来型・ユニット型共通）'!$C$6:$L$47,10,FALSE))</f>
        <v/>
      </c>
      <c r="AH170" s="326" t="str">
        <f>IF(AH169="","",VLOOKUP(AH169,'シフト記号表（従来型・ユニット型共通）'!$C$6:$L$47,10,FALSE))</f>
        <v/>
      </c>
      <c r="AI170" s="326" t="str">
        <f>IF(AI169="","",VLOOKUP(AI169,'シフト記号表（従来型・ユニット型共通）'!$C$6:$L$47,10,FALSE))</f>
        <v/>
      </c>
      <c r="AJ170" s="327" t="str">
        <f>IF(AJ169="","",VLOOKUP(AJ169,'シフト記号表（従来型・ユニット型共通）'!$C$6:$L$47,10,FALSE))</f>
        <v/>
      </c>
      <c r="AK170" s="325" t="str">
        <f>IF(AK169="","",VLOOKUP(AK169,'シフト記号表（従来型・ユニット型共通）'!$C$6:$L$47,10,FALSE))</f>
        <v/>
      </c>
      <c r="AL170" s="326" t="str">
        <f>IF(AL169="","",VLOOKUP(AL169,'シフト記号表（従来型・ユニット型共通）'!$C$6:$L$47,10,FALSE))</f>
        <v/>
      </c>
      <c r="AM170" s="326" t="str">
        <f>IF(AM169="","",VLOOKUP(AM169,'シフト記号表（従来型・ユニット型共通）'!$C$6:$L$47,10,FALSE))</f>
        <v/>
      </c>
      <c r="AN170" s="326" t="str">
        <f>IF(AN169="","",VLOOKUP(AN169,'シフト記号表（従来型・ユニット型共通）'!$C$6:$L$47,10,FALSE))</f>
        <v/>
      </c>
      <c r="AO170" s="326" t="str">
        <f>IF(AO169="","",VLOOKUP(AO169,'シフト記号表（従来型・ユニット型共通）'!$C$6:$L$47,10,FALSE))</f>
        <v/>
      </c>
      <c r="AP170" s="326" t="str">
        <f>IF(AP169="","",VLOOKUP(AP169,'シフト記号表（従来型・ユニット型共通）'!$C$6:$L$47,10,FALSE))</f>
        <v/>
      </c>
      <c r="AQ170" s="327" t="str">
        <f>IF(AQ169="","",VLOOKUP(AQ169,'シフト記号表（従来型・ユニット型共通）'!$C$6:$L$47,10,FALSE))</f>
        <v/>
      </c>
      <c r="AR170" s="325" t="str">
        <f>IF(AR169="","",VLOOKUP(AR169,'シフト記号表（従来型・ユニット型共通）'!$C$6:$L$47,10,FALSE))</f>
        <v/>
      </c>
      <c r="AS170" s="326" t="str">
        <f>IF(AS169="","",VLOOKUP(AS169,'シフト記号表（従来型・ユニット型共通）'!$C$6:$L$47,10,FALSE))</f>
        <v/>
      </c>
      <c r="AT170" s="326" t="str">
        <f>IF(AT169="","",VLOOKUP(AT169,'シフト記号表（従来型・ユニット型共通）'!$C$6:$L$47,10,FALSE))</f>
        <v/>
      </c>
      <c r="AU170" s="326" t="str">
        <f>IF(AU169="","",VLOOKUP(AU169,'シフト記号表（従来型・ユニット型共通）'!$C$6:$L$47,10,FALSE))</f>
        <v/>
      </c>
      <c r="AV170" s="326" t="str">
        <f>IF(AV169="","",VLOOKUP(AV169,'シフト記号表（従来型・ユニット型共通）'!$C$6:$L$47,10,FALSE))</f>
        <v/>
      </c>
      <c r="AW170" s="326" t="str">
        <f>IF(AW169="","",VLOOKUP(AW169,'シフト記号表（従来型・ユニット型共通）'!$C$6:$L$47,10,FALSE))</f>
        <v/>
      </c>
      <c r="AX170" s="327" t="str">
        <f>IF(AX169="","",VLOOKUP(AX169,'シフト記号表（従来型・ユニット型共通）'!$C$6:$L$47,10,FALSE))</f>
        <v/>
      </c>
      <c r="AY170" s="325" t="str">
        <f>IF(AY169="","",VLOOKUP(AY169,'シフト記号表（従来型・ユニット型共通）'!$C$6:$L$47,10,FALSE))</f>
        <v/>
      </c>
      <c r="AZ170" s="326" t="str">
        <f>IF(AZ169="","",VLOOKUP(AZ169,'シフト記号表（従来型・ユニット型共通）'!$C$6:$L$47,10,FALSE))</f>
        <v/>
      </c>
      <c r="BA170" s="326" t="str">
        <f>IF(BA169="","",VLOOKUP(BA169,'シフト記号表（従来型・ユニット型共通）'!$C$6:$L$47,10,FALSE))</f>
        <v/>
      </c>
      <c r="BB170" s="1113">
        <f>IF($BE$3="４週",SUM(W170:AX170),IF($BE$3="暦月",SUM(W170:BA170),""))</f>
        <v>0</v>
      </c>
      <c r="BC170" s="1114"/>
      <c r="BD170" s="1115">
        <f>IF($BE$3="４週",BB170/4,IF($BE$3="暦月",(BB170/($BE$8/7)),""))</f>
        <v>0</v>
      </c>
      <c r="BE170" s="1114"/>
      <c r="BF170" s="1110"/>
      <c r="BG170" s="1111"/>
      <c r="BH170" s="1111"/>
      <c r="BI170" s="1111"/>
      <c r="BJ170" s="1112"/>
    </row>
    <row r="171" spans="2:62" ht="20.25" customHeight="1" x14ac:dyDescent="0.15">
      <c r="B171" s="1118">
        <f>B169+1</f>
        <v>78</v>
      </c>
      <c r="C171" s="1120"/>
      <c r="D171" s="1121"/>
      <c r="E171" s="320"/>
      <c r="F171" s="321"/>
      <c r="G171" s="320"/>
      <c r="H171" s="321"/>
      <c r="I171" s="1124"/>
      <c r="J171" s="1125"/>
      <c r="K171" s="1128"/>
      <c r="L171" s="1129"/>
      <c r="M171" s="1129"/>
      <c r="N171" s="1121"/>
      <c r="O171" s="1132"/>
      <c r="P171" s="1133"/>
      <c r="Q171" s="1133"/>
      <c r="R171" s="1133"/>
      <c r="S171" s="1134"/>
      <c r="T171" s="340" t="s">
        <v>696</v>
      </c>
      <c r="V171" s="341"/>
      <c r="W171" s="333"/>
      <c r="X171" s="334"/>
      <c r="Y171" s="334"/>
      <c r="Z171" s="334"/>
      <c r="AA171" s="334"/>
      <c r="AB171" s="334"/>
      <c r="AC171" s="335"/>
      <c r="AD171" s="333"/>
      <c r="AE171" s="334"/>
      <c r="AF171" s="334"/>
      <c r="AG171" s="334"/>
      <c r="AH171" s="334"/>
      <c r="AI171" s="334"/>
      <c r="AJ171" s="335"/>
      <c r="AK171" s="333"/>
      <c r="AL171" s="334"/>
      <c r="AM171" s="334"/>
      <c r="AN171" s="334"/>
      <c r="AO171" s="334"/>
      <c r="AP171" s="334"/>
      <c r="AQ171" s="335"/>
      <c r="AR171" s="333"/>
      <c r="AS171" s="334"/>
      <c r="AT171" s="334"/>
      <c r="AU171" s="334"/>
      <c r="AV171" s="334"/>
      <c r="AW171" s="334"/>
      <c r="AX171" s="335"/>
      <c r="AY171" s="333"/>
      <c r="AZ171" s="334"/>
      <c r="BA171" s="336"/>
      <c r="BB171" s="1138"/>
      <c r="BC171" s="1139"/>
      <c r="BD171" s="1105"/>
      <c r="BE171" s="1106"/>
      <c r="BF171" s="1107"/>
      <c r="BG171" s="1108"/>
      <c r="BH171" s="1108"/>
      <c r="BI171" s="1108"/>
      <c r="BJ171" s="1109"/>
    </row>
    <row r="172" spans="2:62" ht="20.25" customHeight="1" x14ac:dyDescent="0.15">
      <c r="B172" s="1140"/>
      <c r="C172" s="1141"/>
      <c r="D172" s="1142"/>
      <c r="E172" s="342"/>
      <c r="F172" s="343">
        <f>C171</f>
        <v>0</v>
      </c>
      <c r="G172" s="342"/>
      <c r="H172" s="343">
        <f>I171</f>
        <v>0</v>
      </c>
      <c r="I172" s="1143"/>
      <c r="J172" s="1144"/>
      <c r="K172" s="1145"/>
      <c r="L172" s="1146"/>
      <c r="M172" s="1146"/>
      <c r="N172" s="1142"/>
      <c r="O172" s="1132"/>
      <c r="P172" s="1133"/>
      <c r="Q172" s="1133"/>
      <c r="R172" s="1133"/>
      <c r="S172" s="1134"/>
      <c r="T172" s="337" t="s">
        <v>1050</v>
      </c>
      <c r="U172" s="338"/>
      <c r="V172" s="339"/>
      <c r="W172" s="325" t="str">
        <f>IF(W171="","",VLOOKUP(W171,'シフト記号表（従来型・ユニット型共通）'!$C$6:$L$47,10,FALSE))</f>
        <v/>
      </c>
      <c r="X172" s="326" t="str">
        <f>IF(X171="","",VLOOKUP(X171,'シフト記号表（従来型・ユニット型共通）'!$C$6:$L$47,10,FALSE))</f>
        <v/>
      </c>
      <c r="Y172" s="326" t="str">
        <f>IF(Y171="","",VLOOKUP(Y171,'シフト記号表（従来型・ユニット型共通）'!$C$6:$L$47,10,FALSE))</f>
        <v/>
      </c>
      <c r="Z172" s="326" t="str">
        <f>IF(Z171="","",VLOOKUP(Z171,'シフト記号表（従来型・ユニット型共通）'!$C$6:$L$47,10,FALSE))</f>
        <v/>
      </c>
      <c r="AA172" s="326" t="str">
        <f>IF(AA171="","",VLOOKUP(AA171,'シフト記号表（従来型・ユニット型共通）'!$C$6:$L$47,10,FALSE))</f>
        <v/>
      </c>
      <c r="AB172" s="326" t="str">
        <f>IF(AB171="","",VLOOKUP(AB171,'シフト記号表（従来型・ユニット型共通）'!$C$6:$L$47,10,FALSE))</f>
        <v/>
      </c>
      <c r="AC172" s="327" t="str">
        <f>IF(AC171="","",VLOOKUP(AC171,'シフト記号表（従来型・ユニット型共通）'!$C$6:$L$47,10,FALSE))</f>
        <v/>
      </c>
      <c r="AD172" s="325" t="str">
        <f>IF(AD171="","",VLOOKUP(AD171,'シフト記号表（従来型・ユニット型共通）'!$C$6:$L$47,10,FALSE))</f>
        <v/>
      </c>
      <c r="AE172" s="326" t="str">
        <f>IF(AE171="","",VLOOKUP(AE171,'シフト記号表（従来型・ユニット型共通）'!$C$6:$L$47,10,FALSE))</f>
        <v/>
      </c>
      <c r="AF172" s="326" t="str">
        <f>IF(AF171="","",VLOOKUP(AF171,'シフト記号表（従来型・ユニット型共通）'!$C$6:$L$47,10,FALSE))</f>
        <v/>
      </c>
      <c r="AG172" s="326" t="str">
        <f>IF(AG171="","",VLOOKUP(AG171,'シフト記号表（従来型・ユニット型共通）'!$C$6:$L$47,10,FALSE))</f>
        <v/>
      </c>
      <c r="AH172" s="326" t="str">
        <f>IF(AH171="","",VLOOKUP(AH171,'シフト記号表（従来型・ユニット型共通）'!$C$6:$L$47,10,FALSE))</f>
        <v/>
      </c>
      <c r="AI172" s="326" t="str">
        <f>IF(AI171="","",VLOOKUP(AI171,'シフト記号表（従来型・ユニット型共通）'!$C$6:$L$47,10,FALSE))</f>
        <v/>
      </c>
      <c r="AJ172" s="327" t="str">
        <f>IF(AJ171="","",VLOOKUP(AJ171,'シフト記号表（従来型・ユニット型共通）'!$C$6:$L$47,10,FALSE))</f>
        <v/>
      </c>
      <c r="AK172" s="325" t="str">
        <f>IF(AK171="","",VLOOKUP(AK171,'シフト記号表（従来型・ユニット型共通）'!$C$6:$L$47,10,FALSE))</f>
        <v/>
      </c>
      <c r="AL172" s="326" t="str">
        <f>IF(AL171="","",VLOOKUP(AL171,'シフト記号表（従来型・ユニット型共通）'!$C$6:$L$47,10,FALSE))</f>
        <v/>
      </c>
      <c r="AM172" s="326" t="str">
        <f>IF(AM171="","",VLOOKUP(AM171,'シフト記号表（従来型・ユニット型共通）'!$C$6:$L$47,10,FALSE))</f>
        <v/>
      </c>
      <c r="AN172" s="326" t="str">
        <f>IF(AN171="","",VLOOKUP(AN171,'シフト記号表（従来型・ユニット型共通）'!$C$6:$L$47,10,FALSE))</f>
        <v/>
      </c>
      <c r="AO172" s="326" t="str">
        <f>IF(AO171="","",VLOOKUP(AO171,'シフト記号表（従来型・ユニット型共通）'!$C$6:$L$47,10,FALSE))</f>
        <v/>
      </c>
      <c r="AP172" s="326" t="str">
        <f>IF(AP171="","",VLOOKUP(AP171,'シフト記号表（従来型・ユニット型共通）'!$C$6:$L$47,10,FALSE))</f>
        <v/>
      </c>
      <c r="AQ172" s="327" t="str">
        <f>IF(AQ171="","",VLOOKUP(AQ171,'シフト記号表（従来型・ユニット型共通）'!$C$6:$L$47,10,FALSE))</f>
        <v/>
      </c>
      <c r="AR172" s="325" t="str">
        <f>IF(AR171="","",VLOOKUP(AR171,'シフト記号表（従来型・ユニット型共通）'!$C$6:$L$47,10,FALSE))</f>
        <v/>
      </c>
      <c r="AS172" s="326" t="str">
        <f>IF(AS171="","",VLOOKUP(AS171,'シフト記号表（従来型・ユニット型共通）'!$C$6:$L$47,10,FALSE))</f>
        <v/>
      </c>
      <c r="AT172" s="326" t="str">
        <f>IF(AT171="","",VLOOKUP(AT171,'シフト記号表（従来型・ユニット型共通）'!$C$6:$L$47,10,FALSE))</f>
        <v/>
      </c>
      <c r="AU172" s="326" t="str">
        <f>IF(AU171="","",VLOOKUP(AU171,'シフト記号表（従来型・ユニット型共通）'!$C$6:$L$47,10,FALSE))</f>
        <v/>
      </c>
      <c r="AV172" s="326" t="str">
        <f>IF(AV171="","",VLOOKUP(AV171,'シフト記号表（従来型・ユニット型共通）'!$C$6:$L$47,10,FALSE))</f>
        <v/>
      </c>
      <c r="AW172" s="326" t="str">
        <f>IF(AW171="","",VLOOKUP(AW171,'シフト記号表（従来型・ユニット型共通）'!$C$6:$L$47,10,FALSE))</f>
        <v/>
      </c>
      <c r="AX172" s="327" t="str">
        <f>IF(AX171="","",VLOOKUP(AX171,'シフト記号表（従来型・ユニット型共通）'!$C$6:$L$47,10,FALSE))</f>
        <v/>
      </c>
      <c r="AY172" s="325" t="str">
        <f>IF(AY171="","",VLOOKUP(AY171,'シフト記号表（従来型・ユニット型共通）'!$C$6:$L$47,10,FALSE))</f>
        <v/>
      </c>
      <c r="AZ172" s="326" t="str">
        <f>IF(AZ171="","",VLOOKUP(AZ171,'シフト記号表（従来型・ユニット型共通）'!$C$6:$L$47,10,FALSE))</f>
        <v/>
      </c>
      <c r="BA172" s="326" t="str">
        <f>IF(BA171="","",VLOOKUP(BA171,'シフト記号表（従来型・ユニット型共通）'!$C$6:$L$47,10,FALSE))</f>
        <v/>
      </c>
      <c r="BB172" s="1113">
        <f>IF($BE$3="４週",SUM(W172:AX172),IF($BE$3="暦月",SUM(W172:BA172),""))</f>
        <v>0</v>
      </c>
      <c r="BC172" s="1114"/>
      <c r="BD172" s="1115">
        <f>IF($BE$3="４週",BB172/4,IF($BE$3="暦月",(BB172/($BE$8/7)),""))</f>
        <v>0</v>
      </c>
      <c r="BE172" s="1114"/>
      <c r="BF172" s="1110"/>
      <c r="BG172" s="1111"/>
      <c r="BH172" s="1111"/>
      <c r="BI172" s="1111"/>
      <c r="BJ172" s="1112"/>
    </row>
    <row r="173" spans="2:62" ht="20.25" customHeight="1" x14ac:dyDescent="0.15">
      <c r="B173" s="1118">
        <f>B171+1</f>
        <v>79</v>
      </c>
      <c r="C173" s="1120"/>
      <c r="D173" s="1121"/>
      <c r="E173" s="320"/>
      <c r="F173" s="321"/>
      <c r="G173" s="320"/>
      <c r="H173" s="321"/>
      <c r="I173" s="1124"/>
      <c r="J173" s="1125"/>
      <c r="K173" s="1128"/>
      <c r="L173" s="1129"/>
      <c r="M173" s="1129"/>
      <c r="N173" s="1121"/>
      <c r="O173" s="1132"/>
      <c r="P173" s="1133"/>
      <c r="Q173" s="1133"/>
      <c r="R173" s="1133"/>
      <c r="S173" s="1134"/>
      <c r="T173" s="340" t="s">
        <v>696</v>
      </c>
      <c r="V173" s="341"/>
      <c r="W173" s="333"/>
      <c r="X173" s="334"/>
      <c r="Y173" s="334"/>
      <c r="Z173" s="334"/>
      <c r="AA173" s="334"/>
      <c r="AB173" s="334"/>
      <c r="AC173" s="335"/>
      <c r="AD173" s="333"/>
      <c r="AE173" s="334"/>
      <c r="AF173" s="334"/>
      <c r="AG173" s="334"/>
      <c r="AH173" s="334"/>
      <c r="AI173" s="334"/>
      <c r="AJ173" s="335"/>
      <c r="AK173" s="333"/>
      <c r="AL173" s="334"/>
      <c r="AM173" s="334"/>
      <c r="AN173" s="334"/>
      <c r="AO173" s="334"/>
      <c r="AP173" s="334"/>
      <c r="AQ173" s="335"/>
      <c r="AR173" s="333"/>
      <c r="AS173" s="334"/>
      <c r="AT173" s="334"/>
      <c r="AU173" s="334"/>
      <c r="AV173" s="334"/>
      <c r="AW173" s="334"/>
      <c r="AX173" s="335"/>
      <c r="AY173" s="333"/>
      <c r="AZ173" s="334"/>
      <c r="BA173" s="336"/>
      <c r="BB173" s="1138"/>
      <c r="BC173" s="1139"/>
      <c r="BD173" s="1105"/>
      <c r="BE173" s="1106"/>
      <c r="BF173" s="1107"/>
      <c r="BG173" s="1108"/>
      <c r="BH173" s="1108"/>
      <c r="BI173" s="1108"/>
      <c r="BJ173" s="1109"/>
    </row>
    <row r="174" spans="2:62" ht="20.25" customHeight="1" x14ac:dyDescent="0.15">
      <c r="B174" s="1140"/>
      <c r="C174" s="1141"/>
      <c r="D174" s="1142"/>
      <c r="E174" s="342"/>
      <c r="F174" s="343">
        <f>C173</f>
        <v>0</v>
      </c>
      <c r="G174" s="342"/>
      <c r="H174" s="343">
        <f>I173</f>
        <v>0</v>
      </c>
      <c r="I174" s="1143"/>
      <c r="J174" s="1144"/>
      <c r="K174" s="1145"/>
      <c r="L174" s="1146"/>
      <c r="M174" s="1146"/>
      <c r="N174" s="1142"/>
      <c r="O174" s="1132"/>
      <c r="P174" s="1133"/>
      <c r="Q174" s="1133"/>
      <c r="R174" s="1133"/>
      <c r="S174" s="1134"/>
      <c r="T174" s="337" t="s">
        <v>1050</v>
      </c>
      <c r="U174" s="338"/>
      <c r="V174" s="339"/>
      <c r="W174" s="325" t="str">
        <f>IF(W173="","",VLOOKUP(W173,'シフト記号表（従来型・ユニット型共通）'!$C$6:$L$47,10,FALSE))</f>
        <v/>
      </c>
      <c r="X174" s="326" t="str">
        <f>IF(X173="","",VLOOKUP(X173,'シフト記号表（従来型・ユニット型共通）'!$C$6:$L$47,10,FALSE))</f>
        <v/>
      </c>
      <c r="Y174" s="326" t="str">
        <f>IF(Y173="","",VLOOKUP(Y173,'シフト記号表（従来型・ユニット型共通）'!$C$6:$L$47,10,FALSE))</f>
        <v/>
      </c>
      <c r="Z174" s="326" t="str">
        <f>IF(Z173="","",VLOOKUP(Z173,'シフト記号表（従来型・ユニット型共通）'!$C$6:$L$47,10,FALSE))</f>
        <v/>
      </c>
      <c r="AA174" s="326" t="str">
        <f>IF(AA173="","",VLOOKUP(AA173,'シフト記号表（従来型・ユニット型共通）'!$C$6:$L$47,10,FALSE))</f>
        <v/>
      </c>
      <c r="AB174" s="326" t="str">
        <f>IF(AB173="","",VLOOKUP(AB173,'シフト記号表（従来型・ユニット型共通）'!$C$6:$L$47,10,FALSE))</f>
        <v/>
      </c>
      <c r="AC174" s="327" t="str">
        <f>IF(AC173="","",VLOOKUP(AC173,'シフト記号表（従来型・ユニット型共通）'!$C$6:$L$47,10,FALSE))</f>
        <v/>
      </c>
      <c r="AD174" s="325" t="str">
        <f>IF(AD173="","",VLOOKUP(AD173,'シフト記号表（従来型・ユニット型共通）'!$C$6:$L$47,10,FALSE))</f>
        <v/>
      </c>
      <c r="AE174" s="326" t="str">
        <f>IF(AE173="","",VLOOKUP(AE173,'シフト記号表（従来型・ユニット型共通）'!$C$6:$L$47,10,FALSE))</f>
        <v/>
      </c>
      <c r="AF174" s="326" t="str">
        <f>IF(AF173="","",VLOOKUP(AF173,'シフト記号表（従来型・ユニット型共通）'!$C$6:$L$47,10,FALSE))</f>
        <v/>
      </c>
      <c r="AG174" s="326" t="str">
        <f>IF(AG173="","",VLOOKUP(AG173,'シフト記号表（従来型・ユニット型共通）'!$C$6:$L$47,10,FALSE))</f>
        <v/>
      </c>
      <c r="AH174" s="326" t="str">
        <f>IF(AH173="","",VLOOKUP(AH173,'シフト記号表（従来型・ユニット型共通）'!$C$6:$L$47,10,FALSE))</f>
        <v/>
      </c>
      <c r="AI174" s="326" t="str">
        <f>IF(AI173="","",VLOOKUP(AI173,'シフト記号表（従来型・ユニット型共通）'!$C$6:$L$47,10,FALSE))</f>
        <v/>
      </c>
      <c r="AJ174" s="327" t="str">
        <f>IF(AJ173="","",VLOOKUP(AJ173,'シフト記号表（従来型・ユニット型共通）'!$C$6:$L$47,10,FALSE))</f>
        <v/>
      </c>
      <c r="AK174" s="325" t="str">
        <f>IF(AK173="","",VLOOKUP(AK173,'シフト記号表（従来型・ユニット型共通）'!$C$6:$L$47,10,FALSE))</f>
        <v/>
      </c>
      <c r="AL174" s="326" t="str">
        <f>IF(AL173="","",VLOOKUP(AL173,'シフト記号表（従来型・ユニット型共通）'!$C$6:$L$47,10,FALSE))</f>
        <v/>
      </c>
      <c r="AM174" s="326" t="str">
        <f>IF(AM173="","",VLOOKUP(AM173,'シフト記号表（従来型・ユニット型共通）'!$C$6:$L$47,10,FALSE))</f>
        <v/>
      </c>
      <c r="AN174" s="326" t="str">
        <f>IF(AN173="","",VLOOKUP(AN173,'シフト記号表（従来型・ユニット型共通）'!$C$6:$L$47,10,FALSE))</f>
        <v/>
      </c>
      <c r="AO174" s="326" t="str">
        <f>IF(AO173="","",VLOOKUP(AO173,'シフト記号表（従来型・ユニット型共通）'!$C$6:$L$47,10,FALSE))</f>
        <v/>
      </c>
      <c r="AP174" s="326" t="str">
        <f>IF(AP173="","",VLOOKUP(AP173,'シフト記号表（従来型・ユニット型共通）'!$C$6:$L$47,10,FALSE))</f>
        <v/>
      </c>
      <c r="AQ174" s="327" t="str">
        <f>IF(AQ173="","",VLOOKUP(AQ173,'シフト記号表（従来型・ユニット型共通）'!$C$6:$L$47,10,FALSE))</f>
        <v/>
      </c>
      <c r="AR174" s="325" t="str">
        <f>IF(AR173="","",VLOOKUP(AR173,'シフト記号表（従来型・ユニット型共通）'!$C$6:$L$47,10,FALSE))</f>
        <v/>
      </c>
      <c r="AS174" s="326" t="str">
        <f>IF(AS173="","",VLOOKUP(AS173,'シフト記号表（従来型・ユニット型共通）'!$C$6:$L$47,10,FALSE))</f>
        <v/>
      </c>
      <c r="AT174" s="326" t="str">
        <f>IF(AT173="","",VLOOKUP(AT173,'シフト記号表（従来型・ユニット型共通）'!$C$6:$L$47,10,FALSE))</f>
        <v/>
      </c>
      <c r="AU174" s="326" t="str">
        <f>IF(AU173="","",VLOOKUP(AU173,'シフト記号表（従来型・ユニット型共通）'!$C$6:$L$47,10,FALSE))</f>
        <v/>
      </c>
      <c r="AV174" s="326" t="str">
        <f>IF(AV173="","",VLOOKUP(AV173,'シフト記号表（従来型・ユニット型共通）'!$C$6:$L$47,10,FALSE))</f>
        <v/>
      </c>
      <c r="AW174" s="326" t="str">
        <f>IF(AW173="","",VLOOKUP(AW173,'シフト記号表（従来型・ユニット型共通）'!$C$6:$L$47,10,FALSE))</f>
        <v/>
      </c>
      <c r="AX174" s="327" t="str">
        <f>IF(AX173="","",VLOOKUP(AX173,'シフト記号表（従来型・ユニット型共通）'!$C$6:$L$47,10,FALSE))</f>
        <v/>
      </c>
      <c r="AY174" s="325" t="str">
        <f>IF(AY173="","",VLOOKUP(AY173,'シフト記号表（従来型・ユニット型共通）'!$C$6:$L$47,10,FALSE))</f>
        <v/>
      </c>
      <c r="AZ174" s="326" t="str">
        <f>IF(AZ173="","",VLOOKUP(AZ173,'シフト記号表（従来型・ユニット型共通）'!$C$6:$L$47,10,FALSE))</f>
        <v/>
      </c>
      <c r="BA174" s="326" t="str">
        <f>IF(BA173="","",VLOOKUP(BA173,'シフト記号表（従来型・ユニット型共通）'!$C$6:$L$47,10,FALSE))</f>
        <v/>
      </c>
      <c r="BB174" s="1113">
        <f>IF($BE$3="４週",SUM(W174:AX174),IF($BE$3="暦月",SUM(W174:BA174),""))</f>
        <v>0</v>
      </c>
      <c r="BC174" s="1114"/>
      <c r="BD174" s="1115">
        <f>IF($BE$3="４週",BB174/4,IF($BE$3="暦月",(BB174/($BE$8/7)),""))</f>
        <v>0</v>
      </c>
      <c r="BE174" s="1114"/>
      <c r="BF174" s="1110"/>
      <c r="BG174" s="1111"/>
      <c r="BH174" s="1111"/>
      <c r="BI174" s="1111"/>
      <c r="BJ174" s="1112"/>
    </row>
    <row r="175" spans="2:62" ht="20.25" customHeight="1" x14ac:dyDescent="0.15">
      <c r="B175" s="1118">
        <f>B173+1</f>
        <v>80</v>
      </c>
      <c r="C175" s="1120"/>
      <c r="D175" s="1121"/>
      <c r="E175" s="320"/>
      <c r="F175" s="321"/>
      <c r="G175" s="320"/>
      <c r="H175" s="321"/>
      <c r="I175" s="1124"/>
      <c r="J175" s="1125"/>
      <c r="K175" s="1128"/>
      <c r="L175" s="1129"/>
      <c r="M175" s="1129"/>
      <c r="N175" s="1121"/>
      <c r="O175" s="1132"/>
      <c r="P175" s="1133"/>
      <c r="Q175" s="1133"/>
      <c r="R175" s="1133"/>
      <c r="S175" s="1134"/>
      <c r="T175" s="340" t="s">
        <v>696</v>
      </c>
      <c r="V175" s="341"/>
      <c r="W175" s="333"/>
      <c r="X175" s="334"/>
      <c r="Y175" s="334"/>
      <c r="Z175" s="334"/>
      <c r="AA175" s="334"/>
      <c r="AB175" s="334"/>
      <c r="AC175" s="335"/>
      <c r="AD175" s="333"/>
      <c r="AE175" s="334"/>
      <c r="AF175" s="334"/>
      <c r="AG175" s="334"/>
      <c r="AH175" s="334"/>
      <c r="AI175" s="334"/>
      <c r="AJ175" s="335"/>
      <c r="AK175" s="333"/>
      <c r="AL175" s="334"/>
      <c r="AM175" s="334"/>
      <c r="AN175" s="334"/>
      <c r="AO175" s="334"/>
      <c r="AP175" s="334"/>
      <c r="AQ175" s="335"/>
      <c r="AR175" s="333"/>
      <c r="AS175" s="334"/>
      <c r="AT175" s="334"/>
      <c r="AU175" s="334"/>
      <c r="AV175" s="334"/>
      <c r="AW175" s="334"/>
      <c r="AX175" s="335"/>
      <c r="AY175" s="333"/>
      <c r="AZ175" s="334"/>
      <c r="BA175" s="336"/>
      <c r="BB175" s="1138"/>
      <c r="BC175" s="1139"/>
      <c r="BD175" s="1105"/>
      <c r="BE175" s="1106"/>
      <c r="BF175" s="1107"/>
      <c r="BG175" s="1108"/>
      <c r="BH175" s="1108"/>
      <c r="BI175" s="1108"/>
      <c r="BJ175" s="1109"/>
    </row>
    <row r="176" spans="2:62" ht="20.25" customHeight="1" x14ac:dyDescent="0.15">
      <c r="B176" s="1140"/>
      <c r="C176" s="1141"/>
      <c r="D176" s="1142"/>
      <c r="E176" s="342"/>
      <c r="F176" s="343">
        <f>C175</f>
        <v>0</v>
      </c>
      <c r="G176" s="342"/>
      <c r="H176" s="343">
        <f>I175</f>
        <v>0</v>
      </c>
      <c r="I176" s="1143"/>
      <c r="J176" s="1144"/>
      <c r="K176" s="1145"/>
      <c r="L176" s="1146"/>
      <c r="M176" s="1146"/>
      <c r="N176" s="1142"/>
      <c r="O176" s="1132"/>
      <c r="P176" s="1133"/>
      <c r="Q176" s="1133"/>
      <c r="R176" s="1133"/>
      <c r="S176" s="1134"/>
      <c r="T176" s="337" t="s">
        <v>1050</v>
      </c>
      <c r="U176" s="338"/>
      <c r="V176" s="339"/>
      <c r="W176" s="325" t="str">
        <f>IF(W175="","",VLOOKUP(W175,'シフト記号表（従来型・ユニット型共通）'!$C$6:$L$47,10,FALSE))</f>
        <v/>
      </c>
      <c r="X176" s="326" t="str">
        <f>IF(X175="","",VLOOKUP(X175,'シフト記号表（従来型・ユニット型共通）'!$C$6:$L$47,10,FALSE))</f>
        <v/>
      </c>
      <c r="Y176" s="326" t="str">
        <f>IF(Y175="","",VLOOKUP(Y175,'シフト記号表（従来型・ユニット型共通）'!$C$6:$L$47,10,FALSE))</f>
        <v/>
      </c>
      <c r="Z176" s="326" t="str">
        <f>IF(Z175="","",VLOOKUP(Z175,'シフト記号表（従来型・ユニット型共通）'!$C$6:$L$47,10,FALSE))</f>
        <v/>
      </c>
      <c r="AA176" s="326" t="str">
        <f>IF(AA175="","",VLOOKUP(AA175,'シフト記号表（従来型・ユニット型共通）'!$C$6:$L$47,10,FALSE))</f>
        <v/>
      </c>
      <c r="AB176" s="326" t="str">
        <f>IF(AB175="","",VLOOKUP(AB175,'シフト記号表（従来型・ユニット型共通）'!$C$6:$L$47,10,FALSE))</f>
        <v/>
      </c>
      <c r="AC176" s="327" t="str">
        <f>IF(AC175="","",VLOOKUP(AC175,'シフト記号表（従来型・ユニット型共通）'!$C$6:$L$47,10,FALSE))</f>
        <v/>
      </c>
      <c r="AD176" s="325" t="str">
        <f>IF(AD175="","",VLOOKUP(AD175,'シフト記号表（従来型・ユニット型共通）'!$C$6:$L$47,10,FALSE))</f>
        <v/>
      </c>
      <c r="AE176" s="326" t="str">
        <f>IF(AE175="","",VLOOKUP(AE175,'シフト記号表（従来型・ユニット型共通）'!$C$6:$L$47,10,FALSE))</f>
        <v/>
      </c>
      <c r="AF176" s="326" t="str">
        <f>IF(AF175="","",VLOOKUP(AF175,'シフト記号表（従来型・ユニット型共通）'!$C$6:$L$47,10,FALSE))</f>
        <v/>
      </c>
      <c r="AG176" s="326" t="str">
        <f>IF(AG175="","",VLOOKUP(AG175,'シフト記号表（従来型・ユニット型共通）'!$C$6:$L$47,10,FALSE))</f>
        <v/>
      </c>
      <c r="AH176" s="326" t="str">
        <f>IF(AH175="","",VLOOKUP(AH175,'シフト記号表（従来型・ユニット型共通）'!$C$6:$L$47,10,FALSE))</f>
        <v/>
      </c>
      <c r="AI176" s="326" t="str">
        <f>IF(AI175="","",VLOOKUP(AI175,'シフト記号表（従来型・ユニット型共通）'!$C$6:$L$47,10,FALSE))</f>
        <v/>
      </c>
      <c r="AJ176" s="327" t="str">
        <f>IF(AJ175="","",VLOOKUP(AJ175,'シフト記号表（従来型・ユニット型共通）'!$C$6:$L$47,10,FALSE))</f>
        <v/>
      </c>
      <c r="AK176" s="325" t="str">
        <f>IF(AK175="","",VLOOKUP(AK175,'シフト記号表（従来型・ユニット型共通）'!$C$6:$L$47,10,FALSE))</f>
        <v/>
      </c>
      <c r="AL176" s="326" t="str">
        <f>IF(AL175="","",VLOOKUP(AL175,'シフト記号表（従来型・ユニット型共通）'!$C$6:$L$47,10,FALSE))</f>
        <v/>
      </c>
      <c r="AM176" s="326" t="str">
        <f>IF(AM175="","",VLOOKUP(AM175,'シフト記号表（従来型・ユニット型共通）'!$C$6:$L$47,10,FALSE))</f>
        <v/>
      </c>
      <c r="AN176" s="326" t="str">
        <f>IF(AN175="","",VLOOKUP(AN175,'シフト記号表（従来型・ユニット型共通）'!$C$6:$L$47,10,FALSE))</f>
        <v/>
      </c>
      <c r="AO176" s="326" t="str">
        <f>IF(AO175="","",VLOOKUP(AO175,'シフト記号表（従来型・ユニット型共通）'!$C$6:$L$47,10,FALSE))</f>
        <v/>
      </c>
      <c r="AP176" s="326" t="str">
        <f>IF(AP175="","",VLOOKUP(AP175,'シフト記号表（従来型・ユニット型共通）'!$C$6:$L$47,10,FALSE))</f>
        <v/>
      </c>
      <c r="AQ176" s="327" t="str">
        <f>IF(AQ175="","",VLOOKUP(AQ175,'シフト記号表（従来型・ユニット型共通）'!$C$6:$L$47,10,FALSE))</f>
        <v/>
      </c>
      <c r="AR176" s="325" t="str">
        <f>IF(AR175="","",VLOOKUP(AR175,'シフト記号表（従来型・ユニット型共通）'!$C$6:$L$47,10,FALSE))</f>
        <v/>
      </c>
      <c r="AS176" s="326" t="str">
        <f>IF(AS175="","",VLOOKUP(AS175,'シフト記号表（従来型・ユニット型共通）'!$C$6:$L$47,10,FALSE))</f>
        <v/>
      </c>
      <c r="AT176" s="326" t="str">
        <f>IF(AT175="","",VLOOKUP(AT175,'シフト記号表（従来型・ユニット型共通）'!$C$6:$L$47,10,FALSE))</f>
        <v/>
      </c>
      <c r="AU176" s="326" t="str">
        <f>IF(AU175="","",VLOOKUP(AU175,'シフト記号表（従来型・ユニット型共通）'!$C$6:$L$47,10,FALSE))</f>
        <v/>
      </c>
      <c r="AV176" s="326" t="str">
        <f>IF(AV175="","",VLOOKUP(AV175,'シフト記号表（従来型・ユニット型共通）'!$C$6:$L$47,10,FALSE))</f>
        <v/>
      </c>
      <c r="AW176" s="326" t="str">
        <f>IF(AW175="","",VLOOKUP(AW175,'シフト記号表（従来型・ユニット型共通）'!$C$6:$L$47,10,FALSE))</f>
        <v/>
      </c>
      <c r="AX176" s="327" t="str">
        <f>IF(AX175="","",VLOOKUP(AX175,'シフト記号表（従来型・ユニット型共通）'!$C$6:$L$47,10,FALSE))</f>
        <v/>
      </c>
      <c r="AY176" s="325" t="str">
        <f>IF(AY175="","",VLOOKUP(AY175,'シフト記号表（従来型・ユニット型共通）'!$C$6:$L$47,10,FALSE))</f>
        <v/>
      </c>
      <c r="AZ176" s="326" t="str">
        <f>IF(AZ175="","",VLOOKUP(AZ175,'シフト記号表（従来型・ユニット型共通）'!$C$6:$L$47,10,FALSE))</f>
        <v/>
      </c>
      <c r="BA176" s="326" t="str">
        <f>IF(BA175="","",VLOOKUP(BA175,'シフト記号表（従来型・ユニット型共通）'!$C$6:$L$47,10,FALSE))</f>
        <v/>
      </c>
      <c r="BB176" s="1113">
        <f>IF($BE$3="４週",SUM(W176:AX176),IF($BE$3="暦月",SUM(W176:BA176),""))</f>
        <v>0</v>
      </c>
      <c r="BC176" s="1114"/>
      <c r="BD176" s="1115">
        <f>IF($BE$3="４週",BB176/4,IF($BE$3="暦月",(BB176/($BE$8/7)),""))</f>
        <v>0</v>
      </c>
      <c r="BE176" s="1114"/>
      <c r="BF176" s="1110"/>
      <c r="BG176" s="1111"/>
      <c r="BH176" s="1111"/>
      <c r="BI176" s="1111"/>
      <c r="BJ176" s="1112"/>
    </row>
    <row r="177" spans="2:62" ht="20.25" customHeight="1" x14ac:dyDescent="0.15">
      <c r="B177" s="1118">
        <f>B175+1</f>
        <v>81</v>
      </c>
      <c r="C177" s="1120"/>
      <c r="D177" s="1121"/>
      <c r="E177" s="320"/>
      <c r="F177" s="321"/>
      <c r="G177" s="320"/>
      <c r="H177" s="321"/>
      <c r="I177" s="1124"/>
      <c r="J177" s="1125"/>
      <c r="K177" s="1128"/>
      <c r="L177" s="1129"/>
      <c r="M177" s="1129"/>
      <c r="N177" s="1121"/>
      <c r="O177" s="1132"/>
      <c r="P177" s="1133"/>
      <c r="Q177" s="1133"/>
      <c r="R177" s="1133"/>
      <c r="S177" s="1134"/>
      <c r="T177" s="340" t="s">
        <v>696</v>
      </c>
      <c r="V177" s="341"/>
      <c r="W177" s="333"/>
      <c r="X177" s="334"/>
      <c r="Y177" s="334"/>
      <c r="Z177" s="334"/>
      <c r="AA177" s="334"/>
      <c r="AB177" s="334"/>
      <c r="AC177" s="335"/>
      <c r="AD177" s="333"/>
      <c r="AE177" s="334"/>
      <c r="AF177" s="334"/>
      <c r="AG177" s="334"/>
      <c r="AH177" s="334"/>
      <c r="AI177" s="334"/>
      <c r="AJ177" s="335"/>
      <c r="AK177" s="333"/>
      <c r="AL177" s="334"/>
      <c r="AM177" s="334"/>
      <c r="AN177" s="334"/>
      <c r="AO177" s="334"/>
      <c r="AP177" s="334"/>
      <c r="AQ177" s="335"/>
      <c r="AR177" s="333"/>
      <c r="AS177" s="334"/>
      <c r="AT177" s="334"/>
      <c r="AU177" s="334"/>
      <c r="AV177" s="334"/>
      <c r="AW177" s="334"/>
      <c r="AX177" s="335"/>
      <c r="AY177" s="333"/>
      <c r="AZ177" s="334"/>
      <c r="BA177" s="336"/>
      <c r="BB177" s="1138"/>
      <c r="BC177" s="1139"/>
      <c r="BD177" s="1105"/>
      <c r="BE177" s="1106"/>
      <c r="BF177" s="1107"/>
      <c r="BG177" s="1108"/>
      <c r="BH177" s="1108"/>
      <c r="BI177" s="1108"/>
      <c r="BJ177" s="1109"/>
    </row>
    <row r="178" spans="2:62" ht="20.25" customHeight="1" x14ac:dyDescent="0.15">
      <c r="B178" s="1140"/>
      <c r="C178" s="1141"/>
      <c r="D178" s="1142"/>
      <c r="E178" s="342"/>
      <c r="F178" s="343">
        <f>C177</f>
        <v>0</v>
      </c>
      <c r="G178" s="342"/>
      <c r="H178" s="343">
        <f>I177</f>
        <v>0</v>
      </c>
      <c r="I178" s="1143"/>
      <c r="J178" s="1144"/>
      <c r="K178" s="1145"/>
      <c r="L178" s="1146"/>
      <c r="M178" s="1146"/>
      <c r="N178" s="1142"/>
      <c r="O178" s="1132"/>
      <c r="P178" s="1133"/>
      <c r="Q178" s="1133"/>
      <c r="R178" s="1133"/>
      <c r="S178" s="1134"/>
      <c r="T178" s="337" t="s">
        <v>1050</v>
      </c>
      <c r="U178" s="338"/>
      <c r="V178" s="339"/>
      <c r="W178" s="325" t="str">
        <f>IF(W177="","",VLOOKUP(W177,'シフト記号表（従来型・ユニット型共通）'!$C$6:$L$47,10,FALSE))</f>
        <v/>
      </c>
      <c r="X178" s="326" t="str">
        <f>IF(X177="","",VLOOKUP(X177,'シフト記号表（従来型・ユニット型共通）'!$C$6:$L$47,10,FALSE))</f>
        <v/>
      </c>
      <c r="Y178" s="326" t="str">
        <f>IF(Y177="","",VLOOKUP(Y177,'シフト記号表（従来型・ユニット型共通）'!$C$6:$L$47,10,FALSE))</f>
        <v/>
      </c>
      <c r="Z178" s="326" t="str">
        <f>IF(Z177="","",VLOOKUP(Z177,'シフト記号表（従来型・ユニット型共通）'!$C$6:$L$47,10,FALSE))</f>
        <v/>
      </c>
      <c r="AA178" s="326" t="str">
        <f>IF(AA177="","",VLOOKUP(AA177,'シフト記号表（従来型・ユニット型共通）'!$C$6:$L$47,10,FALSE))</f>
        <v/>
      </c>
      <c r="AB178" s="326" t="str">
        <f>IF(AB177="","",VLOOKUP(AB177,'シフト記号表（従来型・ユニット型共通）'!$C$6:$L$47,10,FALSE))</f>
        <v/>
      </c>
      <c r="AC178" s="327" t="str">
        <f>IF(AC177="","",VLOOKUP(AC177,'シフト記号表（従来型・ユニット型共通）'!$C$6:$L$47,10,FALSE))</f>
        <v/>
      </c>
      <c r="AD178" s="325" t="str">
        <f>IF(AD177="","",VLOOKUP(AD177,'シフト記号表（従来型・ユニット型共通）'!$C$6:$L$47,10,FALSE))</f>
        <v/>
      </c>
      <c r="AE178" s="326" t="str">
        <f>IF(AE177="","",VLOOKUP(AE177,'シフト記号表（従来型・ユニット型共通）'!$C$6:$L$47,10,FALSE))</f>
        <v/>
      </c>
      <c r="AF178" s="326" t="str">
        <f>IF(AF177="","",VLOOKUP(AF177,'シフト記号表（従来型・ユニット型共通）'!$C$6:$L$47,10,FALSE))</f>
        <v/>
      </c>
      <c r="AG178" s="326" t="str">
        <f>IF(AG177="","",VLOOKUP(AG177,'シフト記号表（従来型・ユニット型共通）'!$C$6:$L$47,10,FALSE))</f>
        <v/>
      </c>
      <c r="AH178" s="326" t="str">
        <f>IF(AH177="","",VLOOKUP(AH177,'シフト記号表（従来型・ユニット型共通）'!$C$6:$L$47,10,FALSE))</f>
        <v/>
      </c>
      <c r="AI178" s="326" t="str">
        <f>IF(AI177="","",VLOOKUP(AI177,'シフト記号表（従来型・ユニット型共通）'!$C$6:$L$47,10,FALSE))</f>
        <v/>
      </c>
      <c r="AJ178" s="327" t="str">
        <f>IF(AJ177="","",VLOOKUP(AJ177,'シフト記号表（従来型・ユニット型共通）'!$C$6:$L$47,10,FALSE))</f>
        <v/>
      </c>
      <c r="AK178" s="325" t="str">
        <f>IF(AK177="","",VLOOKUP(AK177,'シフト記号表（従来型・ユニット型共通）'!$C$6:$L$47,10,FALSE))</f>
        <v/>
      </c>
      <c r="AL178" s="326" t="str">
        <f>IF(AL177="","",VLOOKUP(AL177,'シフト記号表（従来型・ユニット型共通）'!$C$6:$L$47,10,FALSE))</f>
        <v/>
      </c>
      <c r="AM178" s="326" t="str">
        <f>IF(AM177="","",VLOOKUP(AM177,'シフト記号表（従来型・ユニット型共通）'!$C$6:$L$47,10,FALSE))</f>
        <v/>
      </c>
      <c r="AN178" s="326" t="str">
        <f>IF(AN177="","",VLOOKUP(AN177,'シフト記号表（従来型・ユニット型共通）'!$C$6:$L$47,10,FALSE))</f>
        <v/>
      </c>
      <c r="AO178" s="326" t="str">
        <f>IF(AO177="","",VLOOKUP(AO177,'シフト記号表（従来型・ユニット型共通）'!$C$6:$L$47,10,FALSE))</f>
        <v/>
      </c>
      <c r="AP178" s="326" t="str">
        <f>IF(AP177="","",VLOOKUP(AP177,'シフト記号表（従来型・ユニット型共通）'!$C$6:$L$47,10,FALSE))</f>
        <v/>
      </c>
      <c r="AQ178" s="327" t="str">
        <f>IF(AQ177="","",VLOOKUP(AQ177,'シフト記号表（従来型・ユニット型共通）'!$C$6:$L$47,10,FALSE))</f>
        <v/>
      </c>
      <c r="AR178" s="325" t="str">
        <f>IF(AR177="","",VLOOKUP(AR177,'シフト記号表（従来型・ユニット型共通）'!$C$6:$L$47,10,FALSE))</f>
        <v/>
      </c>
      <c r="AS178" s="326" t="str">
        <f>IF(AS177="","",VLOOKUP(AS177,'シフト記号表（従来型・ユニット型共通）'!$C$6:$L$47,10,FALSE))</f>
        <v/>
      </c>
      <c r="AT178" s="326" t="str">
        <f>IF(AT177="","",VLOOKUP(AT177,'シフト記号表（従来型・ユニット型共通）'!$C$6:$L$47,10,FALSE))</f>
        <v/>
      </c>
      <c r="AU178" s="326" t="str">
        <f>IF(AU177="","",VLOOKUP(AU177,'シフト記号表（従来型・ユニット型共通）'!$C$6:$L$47,10,FALSE))</f>
        <v/>
      </c>
      <c r="AV178" s="326" t="str">
        <f>IF(AV177="","",VLOOKUP(AV177,'シフト記号表（従来型・ユニット型共通）'!$C$6:$L$47,10,FALSE))</f>
        <v/>
      </c>
      <c r="AW178" s="326" t="str">
        <f>IF(AW177="","",VLOOKUP(AW177,'シフト記号表（従来型・ユニット型共通）'!$C$6:$L$47,10,FALSE))</f>
        <v/>
      </c>
      <c r="AX178" s="327" t="str">
        <f>IF(AX177="","",VLOOKUP(AX177,'シフト記号表（従来型・ユニット型共通）'!$C$6:$L$47,10,FALSE))</f>
        <v/>
      </c>
      <c r="AY178" s="325" t="str">
        <f>IF(AY177="","",VLOOKUP(AY177,'シフト記号表（従来型・ユニット型共通）'!$C$6:$L$47,10,FALSE))</f>
        <v/>
      </c>
      <c r="AZ178" s="326" t="str">
        <f>IF(AZ177="","",VLOOKUP(AZ177,'シフト記号表（従来型・ユニット型共通）'!$C$6:$L$47,10,FALSE))</f>
        <v/>
      </c>
      <c r="BA178" s="326" t="str">
        <f>IF(BA177="","",VLOOKUP(BA177,'シフト記号表（従来型・ユニット型共通）'!$C$6:$L$47,10,FALSE))</f>
        <v/>
      </c>
      <c r="BB178" s="1113">
        <f>IF($BE$3="４週",SUM(W178:AX178),IF($BE$3="暦月",SUM(W178:BA178),""))</f>
        <v>0</v>
      </c>
      <c r="BC178" s="1114"/>
      <c r="BD178" s="1115">
        <f>IF($BE$3="４週",BB178/4,IF($BE$3="暦月",(BB178/($BE$8/7)),""))</f>
        <v>0</v>
      </c>
      <c r="BE178" s="1114"/>
      <c r="BF178" s="1110"/>
      <c r="BG178" s="1111"/>
      <c r="BH178" s="1111"/>
      <c r="BI178" s="1111"/>
      <c r="BJ178" s="1112"/>
    </row>
    <row r="179" spans="2:62" ht="20.25" customHeight="1" x14ac:dyDescent="0.15">
      <c r="B179" s="1118">
        <f>B177+1</f>
        <v>82</v>
      </c>
      <c r="C179" s="1120"/>
      <c r="D179" s="1121"/>
      <c r="E179" s="320"/>
      <c r="F179" s="321"/>
      <c r="G179" s="320"/>
      <c r="H179" s="321"/>
      <c r="I179" s="1124"/>
      <c r="J179" s="1125"/>
      <c r="K179" s="1128"/>
      <c r="L179" s="1129"/>
      <c r="M179" s="1129"/>
      <c r="N179" s="1121"/>
      <c r="O179" s="1132"/>
      <c r="P179" s="1133"/>
      <c r="Q179" s="1133"/>
      <c r="R179" s="1133"/>
      <c r="S179" s="1134"/>
      <c r="T179" s="340" t="s">
        <v>696</v>
      </c>
      <c r="V179" s="341"/>
      <c r="W179" s="333"/>
      <c r="X179" s="334"/>
      <c r="Y179" s="334"/>
      <c r="Z179" s="334"/>
      <c r="AA179" s="334"/>
      <c r="AB179" s="334"/>
      <c r="AC179" s="335"/>
      <c r="AD179" s="333"/>
      <c r="AE179" s="334"/>
      <c r="AF179" s="334"/>
      <c r="AG179" s="334"/>
      <c r="AH179" s="334"/>
      <c r="AI179" s="334"/>
      <c r="AJ179" s="335"/>
      <c r="AK179" s="333"/>
      <c r="AL179" s="334"/>
      <c r="AM179" s="334"/>
      <c r="AN179" s="334"/>
      <c r="AO179" s="334"/>
      <c r="AP179" s="334"/>
      <c r="AQ179" s="335"/>
      <c r="AR179" s="333"/>
      <c r="AS179" s="334"/>
      <c r="AT179" s="334"/>
      <c r="AU179" s="334"/>
      <c r="AV179" s="334"/>
      <c r="AW179" s="334"/>
      <c r="AX179" s="335"/>
      <c r="AY179" s="333"/>
      <c r="AZ179" s="334"/>
      <c r="BA179" s="336"/>
      <c r="BB179" s="1138"/>
      <c r="BC179" s="1139"/>
      <c r="BD179" s="1105"/>
      <c r="BE179" s="1106"/>
      <c r="BF179" s="1107"/>
      <c r="BG179" s="1108"/>
      <c r="BH179" s="1108"/>
      <c r="BI179" s="1108"/>
      <c r="BJ179" s="1109"/>
    </row>
    <row r="180" spans="2:62" ht="20.25" customHeight="1" x14ac:dyDescent="0.15">
      <c r="B180" s="1140"/>
      <c r="C180" s="1141"/>
      <c r="D180" s="1142"/>
      <c r="E180" s="342"/>
      <c r="F180" s="343">
        <f>C179</f>
        <v>0</v>
      </c>
      <c r="G180" s="342"/>
      <c r="H180" s="343">
        <f>I179</f>
        <v>0</v>
      </c>
      <c r="I180" s="1143"/>
      <c r="J180" s="1144"/>
      <c r="K180" s="1145"/>
      <c r="L180" s="1146"/>
      <c r="M180" s="1146"/>
      <c r="N180" s="1142"/>
      <c r="O180" s="1132"/>
      <c r="P180" s="1133"/>
      <c r="Q180" s="1133"/>
      <c r="R180" s="1133"/>
      <c r="S180" s="1134"/>
      <c r="T180" s="337" t="s">
        <v>1050</v>
      </c>
      <c r="U180" s="338"/>
      <c r="V180" s="339"/>
      <c r="W180" s="325" t="str">
        <f>IF(W179="","",VLOOKUP(W179,'シフト記号表（従来型・ユニット型共通）'!$C$6:$L$47,10,FALSE))</f>
        <v/>
      </c>
      <c r="X180" s="326" t="str">
        <f>IF(X179="","",VLOOKUP(X179,'シフト記号表（従来型・ユニット型共通）'!$C$6:$L$47,10,FALSE))</f>
        <v/>
      </c>
      <c r="Y180" s="326" t="str">
        <f>IF(Y179="","",VLOOKUP(Y179,'シフト記号表（従来型・ユニット型共通）'!$C$6:$L$47,10,FALSE))</f>
        <v/>
      </c>
      <c r="Z180" s="326" t="str">
        <f>IF(Z179="","",VLOOKUP(Z179,'シフト記号表（従来型・ユニット型共通）'!$C$6:$L$47,10,FALSE))</f>
        <v/>
      </c>
      <c r="AA180" s="326" t="str">
        <f>IF(AA179="","",VLOOKUP(AA179,'シフト記号表（従来型・ユニット型共通）'!$C$6:$L$47,10,FALSE))</f>
        <v/>
      </c>
      <c r="AB180" s="326" t="str">
        <f>IF(AB179="","",VLOOKUP(AB179,'シフト記号表（従来型・ユニット型共通）'!$C$6:$L$47,10,FALSE))</f>
        <v/>
      </c>
      <c r="AC180" s="327" t="str">
        <f>IF(AC179="","",VLOOKUP(AC179,'シフト記号表（従来型・ユニット型共通）'!$C$6:$L$47,10,FALSE))</f>
        <v/>
      </c>
      <c r="AD180" s="325" t="str">
        <f>IF(AD179="","",VLOOKUP(AD179,'シフト記号表（従来型・ユニット型共通）'!$C$6:$L$47,10,FALSE))</f>
        <v/>
      </c>
      <c r="AE180" s="326" t="str">
        <f>IF(AE179="","",VLOOKUP(AE179,'シフト記号表（従来型・ユニット型共通）'!$C$6:$L$47,10,FALSE))</f>
        <v/>
      </c>
      <c r="AF180" s="326" t="str">
        <f>IF(AF179="","",VLOOKUP(AF179,'シフト記号表（従来型・ユニット型共通）'!$C$6:$L$47,10,FALSE))</f>
        <v/>
      </c>
      <c r="AG180" s="326" t="str">
        <f>IF(AG179="","",VLOOKUP(AG179,'シフト記号表（従来型・ユニット型共通）'!$C$6:$L$47,10,FALSE))</f>
        <v/>
      </c>
      <c r="AH180" s="326" t="str">
        <f>IF(AH179="","",VLOOKUP(AH179,'シフト記号表（従来型・ユニット型共通）'!$C$6:$L$47,10,FALSE))</f>
        <v/>
      </c>
      <c r="AI180" s="326" t="str">
        <f>IF(AI179="","",VLOOKUP(AI179,'シフト記号表（従来型・ユニット型共通）'!$C$6:$L$47,10,FALSE))</f>
        <v/>
      </c>
      <c r="AJ180" s="327" t="str">
        <f>IF(AJ179="","",VLOOKUP(AJ179,'シフト記号表（従来型・ユニット型共通）'!$C$6:$L$47,10,FALSE))</f>
        <v/>
      </c>
      <c r="AK180" s="325" t="str">
        <f>IF(AK179="","",VLOOKUP(AK179,'シフト記号表（従来型・ユニット型共通）'!$C$6:$L$47,10,FALSE))</f>
        <v/>
      </c>
      <c r="AL180" s="326" t="str">
        <f>IF(AL179="","",VLOOKUP(AL179,'シフト記号表（従来型・ユニット型共通）'!$C$6:$L$47,10,FALSE))</f>
        <v/>
      </c>
      <c r="AM180" s="326" t="str">
        <f>IF(AM179="","",VLOOKUP(AM179,'シフト記号表（従来型・ユニット型共通）'!$C$6:$L$47,10,FALSE))</f>
        <v/>
      </c>
      <c r="AN180" s="326" t="str">
        <f>IF(AN179="","",VLOOKUP(AN179,'シフト記号表（従来型・ユニット型共通）'!$C$6:$L$47,10,FALSE))</f>
        <v/>
      </c>
      <c r="AO180" s="326" t="str">
        <f>IF(AO179="","",VLOOKUP(AO179,'シフト記号表（従来型・ユニット型共通）'!$C$6:$L$47,10,FALSE))</f>
        <v/>
      </c>
      <c r="AP180" s="326" t="str">
        <f>IF(AP179="","",VLOOKUP(AP179,'シフト記号表（従来型・ユニット型共通）'!$C$6:$L$47,10,FALSE))</f>
        <v/>
      </c>
      <c r="AQ180" s="327" t="str">
        <f>IF(AQ179="","",VLOOKUP(AQ179,'シフト記号表（従来型・ユニット型共通）'!$C$6:$L$47,10,FALSE))</f>
        <v/>
      </c>
      <c r="AR180" s="325" t="str">
        <f>IF(AR179="","",VLOOKUP(AR179,'シフト記号表（従来型・ユニット型共通）'!$C$6:$L$47,10,FALSE))</f>
        <v/>
      </c>
      <c r="AS180" s="326" t="str">
        <f>IF(AS179="","",VLOOKUP(AS179,'シフト記号表（従来型・ユニット型共通）'!$C$6:$L$47,10,FALSE))</f>
        <v/>
      </c>
      <c r="AT180" s="326" t="str">
        <f>IF(AT179="","",VLOOKUP(AT179,'シフト記号表（従来型・ユニット型共通）'!$C$6:$L$47,10,FALSE))</f>
        <v/>
      </c>
      <c r="AU180" s="326" t="str">
        <f>IF(AU179="","",VLOOKUP(AU179,'シフト記号表（従来型・ユニット型共通）'!$C$6:$L$47,10,FALSE))</f>
        <v/>
      </c>
      <c r="AV180" s="326" t="str">
        <f>IF(AV179="","",VLOOKUP(AV179,'シフト記号表（従来型・ユニット型共通）'!$C$6:$L$47,10,FALSE))</f>
        <v/>
      </c>
      <c r="AW180" s="326" t="str">
        <f>IF(AW179="","",VLOOKUP(AW179,'シフト記号表（従来型・ユニット型共通）'!$C$6:$L$47,10,FALSE))</f>
        <v/>
      </c>
      <c r="AX180" s="327" t="str">
        <f>IF(AX179="","",VLOOKUP(AX179,'シフト記号表（従来型・ユニット型共通）'!$C$6:$L$47,10,FALSE))</f>
        <v/>
      </c>
      <c r="AY180" s="325" t="str">
        <f>IF(AY179="","",VLOOKUP(AY179,'シフト記号表（従来型・ユニット型共通）'!$C$6:$L$47,10,FALSE))</f>
        <v/>
      </c>
      <c r="AZ180" s="326" t="str">
        <f>IF(AZ179="","",VLOOKUP(AZ179,'シフト記号表（従来型・ユニット型共通）'!$C$6:$L$47,10,FALSE))</f>
        <v/>
      </c>
      <c r="BA180" s="326" t="str">
        <f>IF(BA179="","",VLOOKUP(BA179,'シフト記号表（従来型・ユニット型共通）'!$C$6:$L$47,10,FALSE))</f>
        <v/>
      </c>
      <c r="BB180" s="1113">
        <f>IF($BE$3="４週",SUM(W180:AX180),IF($BE$3="暦月",SUM(W180:BA180),""))</f>
        <v>0</v>
      </c>
      <c r="BC180" s="1114"/>
      <c r="BD180" s="1115">
        <f>IF($BE$3="４週",BB180/4,IF($BE$3="暦月",(BB180/($BE$8/7)),""))</f>
        <v>0</v>
      </c>
      <c r="BE180" s="1114"/>
      <c r="BF180" s="1110"/>
      <c r="BG180" s="1111"/>
      <c r="BH180" s="1111"/>
      <c r="BI180" s="1111"/>
      <c r="BJ180" s="1112"/>
    </row>
    <row r="181" spans="2:62" ht="20.25" customHeight="1" x14ac:dyDescent="0.15">
      <c r="B181" s="1118">
        <f>B179+1</f>
        <v>83</v>
      </c>
      <c r="C181" s="1120"/>
      <c r="D181" s="1121"/>
      <c r="E181" s="320"/>
      <c r="F181" s="321"/>
      <c r="G181" s="320"/>
      <c r="H181" s="321"/>
      <c r="I181" s="1124"/>
      <c r="J181" s="1125"/>
      <c r="K181" s="1128"/>
      <c r="L181" s="1129"/>
      <c r="M181" s="1129"/>
      <c r="N181" s="1121"/>
      <c r="O181" s="1132"/>
      <c r="P181" s="1133"/>
      <c r="Q181" s="1133"/>
      <c r="R181" s="1133"/>
      <c r="S181" s="1134"/>
      <c r="T181" s="340" t="s">
        <v>696</v>
      </c>
      <c r="V181" s="341"/>
      <c r="W181" s="333"/>
      <c r="X181" s="334"/>
      <c r="Y181" s="334"/>
      <c r="Z181" s="334"/>
      <c r="AA181" s="334"/>
      <c r="AB181" s="334"/>
      <c r="AC181" s="335"/>
      <c r="AD181" s="333"/>
      <c r="AE181" s="334"/>
      <c r="AF181" s="334"/>
      <c r="AG181" s="334"/>
      <c r="AH181" s="334"/>
      <c r="AI181" s="334"/>
      <c r="AJ181" s="335"/>
      <c r="AK181" s="333"/>
      <c r="AL181" s="334"/>
      <c r="AM181" s="334"/>
      <c r="AN181" s="334"/>
      <c r="AO181" s="334"/>
      <c r="AP181" s="334"/>
      <c r="AQ181" s="335"/>
      <c r="AR181" s="333"/>
      <c r="AS181" s="334"/>
      <c r="AT181" s="334"/>
      <c r="AU181" s="334"/>
      <c r="AV181" s="334"/>
      <c r="AW181" s="334"/>
      <c r="AX181" s="335"/>
      <c r="AY181" s="333"/>
      <c r="AZ181" s="334"/>
      <c r="BA181" s="336"/>
      <c r="BB181" s="1138"/>
      <c r="BC181" s="1139"/>
      <c r="BD181" s="1105"/>
      <c r="BE181" s="1106"/>
      <c r="BF181" s="1107"/>
      <c r="BG181" s="1108"/>
      <c r="BH181" s="1108"/>
      <c r="BI181" s="1108"/>
      <c r="BJ181" s="1109"/>
    </row>
    <row r="182" spans="2:62" ht="20.25" customHeight="1" x14ac:dyDescent="0.15">
      <c r="B182" s="1140"/>
      <c r="C182" s="1141"/>
      <c r="D182" s="1142"/>
      <c r="E182" s="342"/>
      <c r="F182" s="343">
        <f>C181</f>
        <v>0</v>
      </c>
      <c r="G182" s="342"/>
      <c r="H182" s="343">
        <f>I181</f>
        <v>0</v>
      </c>
      <c r="I182" s="1143"/>
      <c r="J182" s="1144"/>
      <c r="K182" s="1145"/>
      <c r="L182" s="1146"/>
      <c r="M182" s="1146"/>
      <c r="N182" s="1142"/>
      <c r="O182" s="1132"/>
      <c r="P182" s="1133"/>
      <c r="Q182" s="1133"/>
      <c r="R182" s="1133"/>
      <c r="S182" s="1134"/>
      <c r="T182" s="337" t="s">
        <v>1050</v>
      </c>
      <c r="U182" s="338"/>
      <c r="V182" s="339"/>
      <c r="W182" s="325" t="str">
        <f>IF(W181="","",VLOOKUP(W181,'シフト記号表（従来型・ユニット型共通）'!$C$6:$L$47,10,FALSE))</f>
        <v/>
      </c>
      <c r="X182" s="326" t="str">
        <f>IF(X181="","",VLOOKUP(X181,'シフト記号表（従来型・ユニット型共通）'!$C$6:$L$47,10,FALSE))</f>
        <v/>
      </c>
      <c r="Y182" s="326" t="str">
        <f>IF(Y181="","",VLOOKUP(Y181,'シフト記号表（従来型・ユニット型共通）'!$C$6:$L$47,10,FALSE))</f>
        <v/>
      </c>
      <c r="Z182" s="326" t="str">
        <f>IF(Z181="","",VLOOKUP(Z181,'シフト記号表（従来型・ユニット型共通）'!$C$6:$L$47,10,FALSE))</f>
        <v/>
      </c>
      <c r="AA182" s="326" t="str">
        <f>IF(AA181="","",VLOOKUP(AA181,'シフト記号表（従来型・ユニット型共通）'!$C$6:$L$47,10,FALSE))</f>
        <v/>
      </c>
      <c r="AB182" s="326" t="str">
        <f>IF(AB181="","",VLOOKUP(AB181,'シフト記号表（従来型・ユニット型共通）'!$C$6:$L$47,10,FALSE))</f>
        <v/>
      </c>
      <c r="AC182" s="327" t="str">
        <f>IF(AC181="","",VLOOKUP(AC181,'シフト記号表（従来型・ユニット型共通）'!$C$6:$L$47,10,FALSE))</f>
        <v/>
      </c>
      <c r="AD182" s="325" t="str">
        <f>IF(AD181="","",VLOOKUP(AD181,'シフト記号表（従来型・ユニット型共通）'!$C$6:$L$47,10,FALSE))</f>
        <v/>
      </c>
      <c r="AE182" s="326" t="str">
        <f>IF(AE181="","",VLOOKUP(AE181,'シフト記号表（従来型・ユニット型共通）'!$C$6:$L$47,10,FALSE))</f>
        <v/>
      </c>
      <c r="AF182" s="326" t="str">
        <f>IF(AF181="","",VLOOKUP(AF181,'シフト記号表（従来型・ユニット型共通）'!$C$6:$L$47,10,FALSE))</f>
        <v/>
      </c>
      <c r="AG182" s="326" t="str">
        <f>IF(AG181="","",VLOOKUP(AG181,'シフト記号表（従来型・ユニット型共通）'!$C$6:$L$47,10,FALSE))</f>
        <v/>
      </c>
      <c r="AH182" s="326" t="str">
        <f>IF(AH181="","",VLOOKUP(AH181,'シフト記号表（従来型・ユニット型共通）'!$C$6:$L$47,10,FALSE))</f>
        <v/>
      </c>
      <c r="AI182" s="326" t="str">
        <f>IF(AI181="","",VLOOKUP(AI181,'シフト記号表（従来型・ユニット型共通）'!$C$6:$L$47,10,FALSE))</f>
        <v/>
      </c>
      <c r="AJ182" s="327" t="str">
        <f>IF(AJ181="","",VLOOKUP(AJ181,'シフト記号表（従来型・ユニット型共通）'!$C$6:$L$47,10,FALSE))</f>
        <v/>
      </c>
      <c r="AK182" s="325" t="str">
        <f>IF(AK181="","",VLOOKUP(AK181,'シフト記号表（従来型・ユニット型共通）'!$C$6:$L$47,10,FALSE))</f>
        <v/>
      </c>
      <c r="AL182" s="326" t="str">
        <f>IF(AL181="","",VLOOKUP(AL181,'シフト記号表（従来型・ユニット型共通）'!$C$6:$L$47,10,FALSE))</f>
        <v/>
      </c>
      <c r="AM182" s="326" t="str">
        <f>IF(AM181="","",VLOOKUP(AM181,'シフト記号表（従来型・ユニット型共通）'!$C$6:$L$47,10,FALSE))</f>
        <v/>
      </c>
      <c r="AN182" s="326" t="str">
        <f>IF(AN181="","",VLOOKUP(AN181,'シフト記号表（従来型・ユニット型共通）'!$C$6:$L$47,10,FALSE))</f>
        <v/>
      </c>
      <c r="AO182" s="326" t="str">
        <f>IF(AO181="","",VLOOKUP(AO181,'シフト記号表（従来型・ユニット型共通）'!$C$6:$L$47,10,FALSE))</f>
        <v/>
      </c>
      <c r="AP182" s="326" t="str">
        <f>IF(AP181="","",VLOOKUP(AP181,'シフト記号表（従来型・ユニット型共通）'!$C$6:$L$47,10,FALSE))</f>
        <v/>
      </c>
      <c r="AQ182" s="327" t="str">
        <f>IF(AQ181="","",VLOOKUP(AQ181,'シフト記号表（従来型・ユニット型共通）'!$C$6:$L$47,10,FALSE))</f>
        <v/>
      </c>
      <c r="AR182" s="325" t="str">
        <f>IF(AR181="","",VLOOKUP(AR181,'シフト記号表（従来型・ユニット型共通）'!$C$6:$L$47,10,FALSE))</f>
        <v/>
      </c>
      <c r="AS182" s="326" t="str">
        <f>IF(AS181="","",VLOOKUP(AS181,'シフト記号表（従来型・ユニット型共通）'!$C$6:$L$47,10,FALSE))</f>
        <v/>
      </c>
      <c r="AT182" s="326" t="str">
        <f>IF(AT181="","",VLOOKUP(AT181,'シフト記号表（従来型・ユニット型共通）'!$C$6:$L$47,10,FALSE))</f>
        <v/>
      </c>
      <c r="AU182" s="326" t="str">
        <f>IF(AU181="","",VLOOKUP(AU181,'シフト記号表（従来型・ユニット型共通）'!$C$6:$L$47,10,FALSE))</f>
        <v/>
      </c>
      <c r="AV182" s="326" t="str">
        <f>IF(AV181="","",VLOOKUP(AV181,'シフト記号表（従来型・ユニット型共通）'!$C$6:$L$47,10,FALSE))</f>
        <v/>
      </c>
      <c r="AW182" s="326" t="str">
        <f>IF(AW181="","",VLOOKUP(AW181,'シフト記号表（従来型・ユニット型共通）'!$C$6:$L$47,10,FALSE))</f>
        <v/>
      </c>
      <c r="AX182" s="327" t="str">
        <f>IF(AX181="","",VLOOKUP(AX181,'シフト記号表（従来型・ユニット型共通）'!$C$6:$L$47,10,FALSE))</f>
        <v/>
      </c>
      <c r="AY182" s="325" t="str">
        <f>IF(AY181="","",VLOOKUP(AY181,'シフト記号表（従来型・ユニット型共通）'!$C$6:$L$47,10,FALSE))</f>
        <v/>
      </c>
      <c r="AZ182" s="326" t="str">
        <f>IF(AZ181="","",VLOOKUP(AZ181,'シフト記号表（従来型・ユニット型共通）'!$C$6:$L$47,10,FALSE))</f>
        <v/>
      </c>
      <c r="BA182" s="326" t="str">
        <f>IF(BA181="","",VLOOKUP(BA181,'シフト記号表（従来型・ユニット型共通）'!$C$6:$L$47,10,FALSE))</f>
        <v/>
      </c>
      <c r="BB182" s="1113">
        <f>IF($BE$3="４週",SUM(W182:AX182),IF($BE$3="暦月",SUM(W182:BA182),""))</f>
        <v>0</v>
      </c>
      <c r="BC182" s="1114"/>
      <c r="BD182" s="1115">
        <f>IF($BE$3="４週",BB182/4,IF($BE$3="暦月",(BB182/($BE$8/7)),""))</f>
        <v>0</v>
      </c>
      <c r="BE182" s="1114"/>
      <c r="BF182" s="1110"/>
      <c r="BG182" s="1111"/>
      <c r="BH182" s="1111"/>
      <c r="BI182" s="1111"/>
      <c r="BJ182" s="1112"/>
    </row>
    <row r="183" spans="2:62" ht="20.25" customHeight="1" x14ac:dyDescent="0.15">
      <c r="B183" s="1118">
        <f>B181+1</f>
        <v>84</v>
      </c>
      <c r="C183" s="1120"/>
      <c r="D183" s="1121"/>
      <c r="E183" s="320"/>
      <c r="F183" s="321"/>
      <c r="G183" s="320"/>
      <c r="H183" s="321"/>
      <c r="I183" s="1124"/>
      <c r="J183" s="1125"/>
      <c r="K183" s="1128"/>
      <c r="L183" s="1129"/>
      <c r="M183" s="1129"/>
      <c r="N183" s="1121"/>
      <c r="O183" s="1132"/>
      <c r="P183" s="1133"/>
      <c r="Q183" s="1133"/>
      <c r="R183" s="1133"/>
      <c r="S183" s="1134"/>
      <c r="T183" s="340" t="s">
        <v>696</v>
      </c>
      <c r="V183" s="341"/>
      <c r="W183" s="333"/>
      <c r="X183" s="334"/>
      <c r="Y183" s="334"/>
      <c r="Z183" s="334"/>
      <c r="AA183" s="334"/>
      <c r="AB183" s="334"/>
      <c r="AC183" s="335"/>
      <c r="AD183" s="333"/>
      <c r="AE183" s="334"/>
      <c r="AF183" s="334"/>
      <c r="AG183" s="334"/>
      <c r="AH183" s="334"/>
      <c r="AI183" s="334"/>
      <c r="AJ183" s="335"/>
      <c r="AK183" s="333"/>
      <c r="AL183" s="334"/>
      <c r="AM183" s="334"/>
      <c r="AN183" s="334"/>
      <c r="AO183" s="334"/>
      <c r="AP183" s="334"/>
      <c r="AQ183" s="335"/>
      <c r="AR183" s="333"/>
      <c r="AS183" s="334"/>
      <c r="AT183" s="334"/>
      <c r="AU183" s="334"/>
      <c r="AV183" s="334"/>
      <c r="AW183" s="334"/>
      <c r="AX183" s="335"/>
      <c r="AY183" s="333"/>
      <c r="AZ183" s="334"/>
      <c r="BA183" s="336"/>
      <c r="BB183" s="1138"/>
      <c r="BC183" s="1139"/>
      <c r="BD183" s="1105"/>
      <c r="BE183" s="1106"/>
      <c r="BF183" s="1107"/>
      <c r="BG183" s="1108"/>
      <c r="BH183" s="1108"/>
      <c r="BI183" s="1108"/>
      <c r="BJ183" s="1109"/>
    </row>
    <row r="184" spans="2:62" ht="20.25" customHeight="1" x14ac:dyDescent="0.15">
      <c r="B184" s="1140"/>
      <c r="C184" s="1141"/>
      <c r="D184" s="1142"/>
      <c r="E184" s="342"/>
      <c r="F184" s="343">
        <f>C183</f>
        <v>0</v>
      </c>
      <c r="G184" s="342"/>
      <c r="H184" s="343">
        <f>I183</f>
        <v>0</v>
      </c>
      <c r="I184" s="1143"/>
      <c r="J184" s="1144"/>
      <c r="K184" s="1145"/>
      <c r="L184" s="1146"/>
      <c r="M184" s="1146"/>
      <c r="N184" s="1142"/>
      <c r="O184" s="1132"/>
      <c r="P184" s="1133"/>
      <c r="Q184" s="1133"/>
      <c r="R184" s="1133"/>
      <c r="S184" s="1134"/>
      <c r="T184" s="337" t="s">
        <v>1050</v>
      </c>
      <c r="U184" s="338"/>
      <c r="V184" s="339"/>
      <c r="W184" s="325" t="str">
        <f>IF(W183="","",VLOOKUP(W183,'シフト記号表（従来型・ユニット型共通）'!$C$6:$L$47,10,FALSE))</f>
        <v/>
      </c>
      <c r="X184" s="326" t="str">
        <f>IF(X183="","",VLOOKUP(X183,'シフト記号表（従来型・ユニット型共通）'!$C$6:$L$47,10,FALSE))</f>
        <v/>
      </c>
      <c r="Y184" s="326" t="str">
        <f>IF(Y183="","",VLOOKUP(Y183,'シフト記号表（従来型・ユニット型共通）'!$C$6:$L$47,10,FALSE))</f>
        <v/>
      </c>
      <c r="Z184" s="326" t="str">
        <f>IF(Z183="","",VLOOKUP(Z183,'シフト記号表（従来型・ユニット型共通）'!$C$6:$L$47,10,FALSE))</f>
        <v/>
      </c>
      <c r="AA184" s="326" t="str">
        <f>IF(AA183="","",VLOOKUP(AA183,'シフト記号表（従来型・ユニット型共通）'!$C$6:$L$47,10,FALSE))</f>
        <v/>
      </c>
      <c r="AB184" s="326" t="str">
        <f>IF(AB183="","",VLOOKUP(AB183,'シフト記号表（従来型・ユニット型共通）'!$C$6:$L$47,10,FALSE))</f>
        <v/>
      </c>
      <c r="AC184" s="327" t="str">
        <f>IF(AC183="","",VLOOKUP(AC183,'シフト記号表（従来型・ユニット型共通）'!$C$6:$L$47,10,FALSE))</f>
        <v/>
      </c>
      <c r="AD184" s="325" t="str">
        <f>IF(AD183="","",VLOOKUP(AD183,'シフト記号表（従来型・ユニット型共通）'!$C$6:$L$47,10,FALSE))</f>
        <v/>
      </c>
      <c r="AE184" s="326" t="str">
        <f>IF(AE183="","",VLOOKUP(AE183,'シフト記号表（従来型・ユニット型共通）'!$C$6:$L$47,10,FALSE))</f>
        <v/>
      </c>
      <c r="AF184" s="326" t="str">
        <f>IF(AF183="","",VLOOKUP(AF183,'シフト記号表（従来型・ユニット型共通）'!$C$6:$L$47,10,FALSE))</f>
        <v/>
      </c>
      <c r="AG184" s="326" t="str">
        <f>IF(AG183="","",VLOOKUP(AG183,'シフト記号表（従来型・ユニット型共通）'!$C$6:$L$47,10,FALSE))</f>
        <v/>
      </c>
      <c r="AH184" s="326" t="str">
        <f>IF(AH183="","",VLOOKUP(AH183,'シフト記号表（従来型・ユニット型共通）'!$C$6:$L$47,10,FALSE))</f>
        <v/>
      </c>
      <c r="AI184" s="326" t="str">
        <f>IF(AI183="","",VLOOKUP(AI183,'シフト記号表（従来型・ユニット型共通）'!$C$6:$L$47,10,FALSE))</f>
        <v/>
      </c>
      <c r="AJ184" s="327" t="str">
        <f>IF(AJ183="","",VLOOKUP(AJ183,'シフト記号表（従来型・ユニット型共通）'!$C$6:$L$47,10,FALSE))</f>
        <v/>
      </c>
      <c r="AK184" s="325" t="str">
        <f>IF(AK183="","",VLOOKUP(AK183,'シフト記号表（従来型・ユニット型共通）'!$C$6:$L$47,10,FALSE))</f>
        <v/>
      </c>
      <c r="AL184" s="326" t="str">
        <f>IF(AL183="","",VLOOKUP(AL183,'シフト記号表（従来型・ユニット型共通）'!$C$6:$L$47,10,FALSE))</f>
        <v/>
      </c>
      <c r="AM184" s="326" t="str">
        <f>IF(AM183="","",VLOOKUP(AM183,'シフト記号表（従来型・ユニット型共通）'!$C$6:$L$47,10,FALSE))</f>
        <v/>
      </c>
      <c r="AN184" s="326" t="str">
        <f>IF(AN183="","",VLOOKUP(AN183,'シフト記号表（従来型・ユニット型共通）'!$C$6:$L$47,10,FALSE))</f>
        <v/>
      </c>
      <c r="AO184" s="326" t="str">
        <f>IF(AO183="","",VLOOKUP(AO183,'シフト記号表（従来型・ユニット型共通）'!$C$6:$L$47,10,FALSE))</f>
        <v/>
      </c>
      <c r="AP184" s="326" t="str">
        <f>IF(AP183="","",VLOOKUP(AP183,'シフト記号表（従来型・ユニット型共通）'!$C$6:$L$47,10,FALSE))</f>
        <v/>
      </c>
      <c r="AQ184" s="327" t="str">
        <f>IF(AQ183="","",VLOOKUP(AQ183,'シフト記号表（従来型・ユニット型共通）'!$C$6:$L$47,10,FALSE))</f>
        <v/>
      </c>
      <c r="AR184" s="325" t="str">
        <f>IF(AR183="","",VLOOKUP(AR183,'シフト記号表（従来型・ユニット型共通）'!$C$6:$L$47,10,FALSE))</f>
        <v/>
      </c>
      <c r="AS184" s="326" t="str">
        <f>IF(AS183="","",VLOOKUP(AS183,'シフト記号表（従来型・ユニット型共通）'!$C$6:$L$47,10,FALSE))</f>
        <v/>
      </c>
      <c r="AT184" s="326" t="str">
        <f>IF(AT183="","",VLOOKUP(AT183,'シフト記号表（従来型・ユニット型共通）'!$C$6:$L$47,10,FALSE))</f>
        <v/>
      </c>
      <c r="AU184" s="326" t="str">
        <f>IF(AU183="","",VLOOKUP(AU183,'シフト記号表（従来型・ユニット型共通）'!$C$6:$L$47,10,FALSE))</f>
        <v/>
      </c>
      <c r="AV184" s="326" t="str">
        <f>IF(AV183="","",VLOOKUP(AV183,'シフト記号表（従来型・ユニット型共通）'!$C$6:$L$47,10,FALSE))</f>
        <v/>
      </c>
      <c r="AW184" s="326" t="str">
        <f>IF(AW183="","",VLOOKUP(AW183,'シフト記号表（従来型・ユニット型共通）'!$C$6:$L$47,10,FALSE))</f>
        <v/>
      </c>
      <c r="AX184" s="327" t="str">
        <f>IF(AX183="","",VLOOKUP(AX183,'シフト記号表（従来型・ユニット型共通）'!$C$6:$L$47,10,FALSE))</f>
        <v/>
      </c>
      <c r="AY184" s="325" t="str">
        <f>IF(AY183="","",VLOOKUP(AY183,'シフト記号表（従来型・ユニット型共通）'!$C$6:$L$47,10,FALSE))</f>
        <v/>
      </c>
      <c r="AZ184" s="326" t="str">
        <f>IF(AZ183="","",VLOOKUP(AZ183,'シフト記号表（従来型・ユニット型共通）'!$C$6:$L$47,10,FALSE))</f>
        <v/>
      </c>
      <c r="BA184" s="326" t="str">
        <f>IF(BA183="","",VLOOKUP(BA183,'シフト記号表（従来型・ユニット型共通）'!$C$6:$L$47,10,FALSE))</f>
        <v/>
      </c>
      <c r="BB184" s="1113">
        <f>IF($BE$3="４週",SUM(W184:AX184),IF($BE$3="暦月",SUM(W184:BA184),""))</f>
        <v>0</v>
      </c>
      <c r="BC184" s="1114"/>
      <c r="BD184" s="1115">
        <f>IF($BE$3="４週",BB184/4,IF($BE$3="暦月",(BB184/($BE$8/7)),""))</f>
        <v>0</v>
      </c>
      <c r="BE184" s="1114"/>
      <c r="BF184" s="1110"/>
      <c r="BG184" s="1111"/>
      <c r="BH184" s="1111"/>
      <c r="BI184" s="1111"/>
      <c r="BJ184" s="1112"/>
    </row>
    <row r="185" spans="2:62" ht="20.25" customHeight="1" x14ac:dyDescent="0.15">
      <c r="B185" s="1118">
        <f>B183+1</f>
        <v>85</v>
      </c>
      <c r="C185" s="1120"/>
      <c r="D185" s="1121"/>
      <c r="E185" s="320"/>
      <c r="F185" s="321"/>
      <c r="G185" s="320"/>
      <c r="H185" s="321"/>
      <c r="I185" s="1124"/>
      <c r="J185" s="1125"/>
      <c r="K185" s="1128"/>
      <c r="L185" s="1129"/>
      <c r="M185" s="1129"/>
      <c r="N185" s="1121"/>
      <c r="O185" s="1132"/>
      <c r="P185" s="1133"/>
      <c r="Q185" s="1133"/>
      <c r="R185" s="1133"/>
      <c r="S185" s="1134"/>
      <c r="T185" s="340" t="s">
        <v>696</v>
      </c>
      <c r="V185" s="341"/>
      <c r="W185" s="333"/>
      <c r="X185" s="334"/>
      <c r="Y185" s="334"/>
      <c r="Z185" s="334"/>
      <c r="AA185" s="334"/>
      <c r="AB185" s="334"/>
      <c r="AC185" s="335"/>
      <c r="AD185" s="333"/>
      <c r="AE185" s="334"/>
      <c r="AF185" s="334"/>
      <c r="AG185" s="334"/>
      <c r="AH185" s="334"/>
      <c r="AI185" s="334"/>
      <c r="AJ185" s="335"/>
      <c r="AK185" s="333"/>
      <c r="AL185" s="334"/>
      <c r="AM185" s="334"/>
      <c r="AN185" s="334"/>
      <c r="AO185" s="334"/>
      <c r="AP185" s="334"/>
      <c r="AQ185" s="335"/>
      <c r="AR185" s="333"/>
      <c r="AS185" s="334"/>
      <c r="AT185" s="334"/>
      <c r="AU185" s="334"/>
      <c r="AV185" s="334"/>
      <c r="AW185" s="334"/>
      <c r="AX185" s="335"/>
      <c r="AY185" s="333"/>
      <c r="AZ185" s="334"/>
      <c r="BA185" s="336"/>
      <c r="BB185" s="1138"/>
      <c r="BC185" s="1139"/>
      <c r="BD185" s="1105"/>
      <c r="BE185" s="1106"/>
      <c r="BF185" s="1107"/>
      <c r="BG185" s="1108"/>
      <c r="BH185" s="1108"/>
      <c r="BI185" s="1108"/>
      <c r="BJ185" s="1109"/>
    </row>
    <row r="186" spans="2:62" ht="20.25" customHeight="1" x14ac:dyDescent="0.15">
      <c r="B186" s="1140"/>
      <c r="C186" s="1141"/>
      <c r="D186" s="1142"/>
      <c r="E186" s="342"/>
      <c r="F186" s="343">
        <f>C185</f>
        <v>0</v>
      </c>
      <c r="G186" s="342"/>
      <c r="H186" s="343">
        <f>I185</f>
        <v>0</v>
      </c>
      <c r="I186" s="1143"/>
      <c r="J186" s="1144"/>
      <c r="K186" s="1145"/>
      <c r="L186" s="1146"/>
      <c r="M186" s="1146"/>
      <c r="N186" s="1142"/>
      <c r="O186" s="1132"/>
      <c r="P186" s="1133"/>
      <c r="Q186" s="1133"/>
      <c r="R186" s="1133"/>
      <c r="S186" s="1134"/>
      <c r="T186" s="337" t="s">
        <v>1050</v>
      </c>
      <c r="U186" s="338"/>
      <c r="V186" s="339"/>
      <c r="W186" s="325" t="str">
        <f>IF(W185="","",VLOOKUP(W185,'シフト記号表（従来型・ユニット型共通）'!$C$6:$L$47,10,FALSE))</f>
        <v/>
      </c>
      <c r="X186" s="326" t="str">
        <f>IF(X185="","",VLOOKUP(X185,'シフト記号表（従来型・ユニット型共通）'!$C$6:$L$47,10,FALSE))</f>
        <v/>
      </c>
      <c r="Y186" s="326" t="str">
        <f>IF(Y185="","",VLOOKUP(Y185,'シフト記号表（従来型・ユニット型共通）'!$C$6:$L$47,10,FALSE))</f>
        <v/>
      </c>
      <c r="Z186" s="326" t="str">
        <f>IF(Z185="","",VLOOKUP(Z185,'シフト記号表（従来型・ユニット型共通）'!$C$6:$L$47,10,FALSE))</f>
        <v/>
      </c>
      <c r="AA186" s="326" t="str">
        <f>IF(AA185="","",VLOOKUP(AA185,'シフト記号表（従来型・ユニット型共通）'!$C$6:$L$47,10,FALSE))</f>
        <v/>
      </c>
      <c r="AB186" s="326" t="str">
        <f>IF(AB185="","",VLOOKUP(AB185,'シフト記号表（従来型・ユニット型共通）'!$C$6:$L$47,10,FALSE))</f>
        <v/>
      </c>
      <c r="AC186" s="327" t="str">
        <f>IF(AC185="","",VLOOKUP(AC185,'シフト記号表（従来型・ユニット型共通）'!$C$6:$L$47,10,FALSE))</f>
        <v/>
      </c>
      <c r="AD186" s="325" t="str">
        <f>IF(AD185="","",VLOOKUP(AD185,'シフト記号表（従来型・ユニット型共通）'!$C$6:$L$47,10,FALSE))</f>
        <v/>
      </c>
      <c r="AE186" s="326" t="str">
        <f>IF(AE185="","",VLOOKUP(AE185,'シフト記号表（従来型・ユニット型共通）'!$C$6:$L$47,10,FALSE))</f>
        <v/>
      </c>
      <c r="AF186" s="326" t="str">
        <f>IF(AF185="","",VLOOKUP(AF185,'シフト記号表（従来型・ユニット型共通）'!$C$6:$L$47,10,FALSE))</f>
        <v/>
      </c>
      <c r="AG186" s="326" t="str">
        <f>IF(AG185="","",VLOOKUP(AG185,'シフト記号表（従来型・ユニット型共通）'!$C$6:$L$47,10,FALSE))</f>
        <v/>
      </c>
      <c r="AH186" s="326" t="str">
        <f>IF(AH185="","",VLOOKUP(AH185,'シフト記号表（従来型・ユニット型共通）'!$C$6:$L$47,10,FALSE))</f>
        <v/>
      </c>
      <c r="AI186" s="326" t="str">
        <f>IF(AI185="","",VLOOKUP(AI185,'シフト記号表（従来型・ユニット型共通）'!$C$6:$L$47,10,FALSE))</f>
        <v/>
      </c>
      <c r="AJ186" s="327" t="str">
        <f>IF(AJ185="","",VLOOKUP(AJ185,'シフト記号表（従来型・ユニット型共通）'!$C$6:$L$47,10,FALSE))</f>
        <v/>
      </c>
      <c r="AK186" s="325" t="str">
        <f>IF(AK185="","",VLOOKUP(AK185,'シフト記号表（従来型・ユニット型共通）'!$C$6:$L$47,10,FALSE))</f>
        <v/>
      </c>
      <c r="AL186" s="326" t="str">
        <f>IF(AL185="","",VLOOKUP(AL185,'シフト記号表（従来型・ユニット型共通）'!$C$6:$L$47,10,FALSE))</f>
        <v/>
      </c>
      <c r="AM186" s="326" t="str">
        <f>IF(AM185="","",VLOOKUP(AM185,'シフト記号表（従来型・ユニット型共通）'!$C$6:$L$47,10,FALSE))</f>
        <v/>
      </c>
      <c r="AN186" s="326" t="str">
        <f>IF(AN185="","",VLOOKUP(AN185,'シフト記号表（従来型・ユニット型共通）'!$C$6:$L$47,10,FALSE))</f>
        <v/>
      </c>
      <c r="AO186" s="326" t="str">
        <f>IF(AO185="","",VLOOKUP(AO185,'シフト記号表（従来型・ユニット型共通）'!$C$6:$L$47,10,FALSE))</f>
        <v/>
      </c>
      <c r="AP186" s="326" t="str">
        <f>IF(AP185="","",VLOOKUP(AP185,'シフト記号表（従来型・ユニット型共通）'!$C$6:$L$47,10,FALSE))</f>
        <v/>
      </c>
      <c r="AQ186" s="327" t="str">
        <f>IF(AQ185="","",VLOOKUP(AQ185,'シフト記号表（従来型・ユニット型共通）'!$C$6:$L$47,10,FALSE))</f>
        <v/>
      </c>
      <c r="AR186" s="325" t="str">
        <f>IF(AR185="","",VLOOKUP(AR185,'シフト記号表（従来型・ユニット型共通）'!$C$6:$L$47,10,FALSE))</f>
        <v/>
      </c>
      <c r="AS186" s="326" t="str">
        <f>IF(AS185="","",VLOOKUP(AS185,'シフト記号表（従来型・ユニット型共通）'!$C$6:$L$47,10,FALSE))</f>
        <v/>
      </c>
      <c r="AT186" s="326" t="str">
        <f>IF(AT185="","",VLOOKUP(AT185,'シフト記号表（従来型・ユニット型共通）'!$C$6:$L$47,10,FALSE))</f>
        <v/>
      </c>
      <c r="AU186" s="326" t="str">
        <f>IF(AU185="","",VLOOKUP(AU185,'シフト記号表（従来型・ユニット型共通）'!$C$6:$L$47,10,FALSE))</f>
        <v/>
      </c>
      <c r="AV186" s="326" t="str">
        <f>IF(AV185="","",VLOOKUP(AV185,'シフト記号表（従来型・ユニット型共通）'!$C$6:$L$47,10,FALSE))</f>
        <v/>
      </c>
      <c r="AW186" s="326" t="str">
        <f>IF(AW185="","",VLOOKUP(AW185,'シフト記号表（従来型・ユニット型共通）'!$C$6:$L$47,10,FALSE))</f>
        <v/>
      </c>
      <c r="AX186" s="327" t="str">
        <f>IF(AX185="","",VLOOKUP(AX185,'シフト記号表（従来型・ユニット型共通）'!$C$6:$L$47,10,FALSE))</f>
        <v/>
      </c>
      <c r="AY186" s="325" t="str">
        <f>IF(AY185="","",VLOOKUP(AY185,'シフト記号表（従来型・ユニット型共通）'!$C$6:$L$47,10,FALSE))</f>
        <v/>
      </c>
      <c r="AZ186" s="326" t="str">
        <f>IF(AZ185="","",VLOOKUP(AZ185,'シフト記号表（従来型・ユニット型共通）'!$C$6:$L$47,10,FALSE))</f>
        <v/>
      </c>
      <c r="BA186" s="326" t="str">
        <f>IF(BA185="","",VLOOKUP(BA185,'シフト記号表（従来型・ユニット型共通）'!$C$6:$L$47,10,FALSE))</f>
        <v/>
      </c>
      <c r="BB186" s="1113">
        <f>IF($BE$3="４週",SUM(W186:AX186),IF($BE$3="暦月",SUM(W186:BA186),""))</f>
        <v>0</v>
      </c>
      <c r="BC186" s="1114"/>
      <c r="BD186" s="1115">
        <f>IF($BE$3="４週",BB186/4,IF($BE$3="暦月",(BB186/($BE$8/7)),""))</f>
        <v>0</v>
      </c>
      <c r="BE186" s="1114"/>
      <c r="BF186" s="1110"/>
      <c r="BG186" s="1111"/>
      <c r="BH186" s="1111"/>
      <c r="BI186" s="1111"/>
      <c r="BJ186" s="1112"/>
    </row>
    <row r="187" spans="2:62" ht="20.25" customHeight="1" x14ac:dyDescent="0.15">
      <c r="B187" s="1118">
        <f>B185+1</f>
        <v>86</v>
      </c>
      <c r="C187" s="1120"/>
      <c r="D187" s="1121"/>
      <c r="E187" s="320"/>
      <c r="F187" s="321"/>
      <c r="G187" s="320"/>
      <c r="H187" s="321"/>
      <c r="I187" s="1124"/>
      <c r="J187" s="1125"/>
      <c r="K187" s="1128"/>
      <c r="L187" s="1129"/>
      <c r="M187" s="1129"/>
      <c r="N187" s="1121"/>
      <c r="O187" s="1132"/>
      <c r="P187" s="1133"/>
      <c r="Q187" s="1133"/>
      <c r="R187" s="1133"/>
      <c r="S187" s="1134"/>
      <c r="T187" s="340" t="s">
        <v>696</v>
      </c>
      <c r="V187" s="341"/>
      <c r="W187" s="333"/>
      <c r="X187" s="334"/>
      <c r="Y187" s="334"/>
      <c r="Z187" s="334"/>
      <c r="AA187" s="334"/>
      <c r="AB187" s="334"/>
      <c r="AC187" s="335"/>
      <c r="AD187" s="333"/>
      <c r="AE187" s="334"/>
      <c r="AF187" s="334"/>
      <c r="AG187" s="334"/>
      <c r="AH187" s="334"/>
      <c r="AI187" s="334"/>
      <c r="AJ187" s="335"/>
      <c r="AK187" s="333"/>
      <c r="AL187" s="334"/>
      <c r="AM187" s="334"/>
      <c r="AN187" s="334"/>
      <c r="AO187" s="334"/>
      <c r="AP187" s="334"/>
      <c r="AQ187" s="335"/>
      <c r="AR187" s="333"/>
      <c r="AS187" s="334"/>
      <c r="AT187" s="334"/>
      <c r="AU187" s="334"/>
      <c r="AV187" s="334"/>
      <c r="AW187" s="334"/>
      <c r="AX187" s="335"/>
      <c r="AY187" s="333"/>
      <c r="AZ187" s="334"/>
      <c r="BA187" s="336"/>
      <c r="BB187" s="1138"/>
      <c r="BC187" s="1139"/>
      <c r="BD187" s="1105"/>
      <c r="BE187" s="1106"/>
      <c r="BF187" s="1107"/>
      <c r="BG187" s="1108"/>
      <c r="BH187" s="1108"/>
      <c r="BI187" s="1108"/>
      <c r="BJ187" s="1109"/>
    </row>
    <row r="188" spans="2:62" ht="20.25" customHeight="1" x14ac:dyDescent="0.15">
      <c r="B188" s="1140"/>
      <c r="C188" s="1141"/>
      <c r="D188" s="1142"/>
      <c r="E188" s="342"/>
      <c r="F188" s="343">
        <f>C187</f>
        <v>0</v>
      </c>
      <c r="G188" s="342"/>
      <c r="H188" s="343">
        <f>I187</f>
        <v>0</v>
      </c>
      <c r="I188" s="1143"/>
      <c r="J188" s="1144"/>
      <c r="K188" s="1145"/>
      <c r="L188" s="1146"/>
      <c r="M188" s="1146"/>
      <c r="N188" s="1142"/>
      <c r="O188" s="1132"/>
      <c r="P188" s="1133"/>
      <c r="Q188" s="1133"/>
      <c r="R188" s="1133"/>
      <c r="S188" s="1134"/>
      <c r="T188" s="337" t="s">
        <v>1050</v>
      </c>
      <c r="U188" s="338"/>
      <c r="V188" s="339"/>
      <c r="W188" s="325" t="str">
        <f>IF(W187="","",VLOOKUP(W187,'シフト記号表（従来型・ユニット型共通）'!$C$6:$L$47,10,FALSE))</f>
        <v/>
      </c>
      <c r="X188" s="326" t="str">
        <f>IF(X187="","",VLOOKUP(X187,'シフト記号表（従来型・ユニット型共通）'!$C$6:$L$47,10,FALSE))</f>
        <v/>
      </c>
      <c r="Y188" s="326" t="str">
        <f>IF(Y187="","",VLOOKUP(Y187,'シフト記号表（従来型・ユニット型共通）'!$C$6:$L$47,10,FALSE))</f>
        <v/>
      </c>
      <c r="Z188" s="326" t="str">
        <f>IF(Z187="","",VLOOKUP(Z187,'シフト記号表（従来型・ユニット型共通）'!$C$6:$L$47,10,FALSE))</f>
        <v/>
      </c>
      <c r="AA188" s="326" t="str">
        <f>IF(AA187="","",VLOOKUP(AA187,'シフト記号表（従来型・ユニット型共通）'!$C$6:$L$47,10,FALSE))</f>
        <v/>
      </c>
      <c r="AB188" s="326" t="str">
        <f>IF(AB187="","",VLOOKUP(AB187,'シフト記号表（従来型・ユニット型共通）'!$C$6:$L$47,10,FALSE))</f>
        <v/>
      </c>
      <c r="AC188" s="327" t="str">
        <f>IF(AC187="","",VLOOKUP(AC187,'シフト記号表（従来型・ユニット型共通）'!$C$6:$L$47,10,FALSE))</f>
        <v/>
      </c>
      <c r="AD188" s="325" t="str">
        <f>IF(AD187="","",VLOOKUP(AD187,'シフト記号表（従来型・ユニット型共通）'!$C$6:$L$47,10,FALSE))</f>
        <v/>
      </c>
      <c r="AE188" s="326" t="str">
        <f>IF(AE187="","",VLOOKUP(AE187,'シフト記号表（従来型・ユニット型共通）'!$C$6:$L$47,10,FALSE))</f>
        <v/>
      </c>
      <c r="AF188" s="326" t="str">
        <f>IF(AF187="","",VLOOKUP(AF187,'シフト記号表（従来型・ユニット型共通）'!$C$6:$L$47,10,FALSE))</f>
        <v/>
      </c>
      <c r="AG188" s="326" t="str">
        <f>IF(AG187="","",VLOOKUP(AG187,'シフト記号表（従来型・ユニット型共通）'!$C$6:$L$47,10,FALSE))</f>
        <v/>
      </c>
      <c r="AH188" s="326" t="str">
        <f>IF(AH187="","",VLOOKUP(AH187,'シフト記号表（従来型・ユニット型共通）'!$C$6:$L$47,10,FALSE))</f>
        <v/>
      </c>
      <c r="AI188" s="326" t="str">
        <f>IF(AI187="","",VLOOKUP(AI187,'シフト記号表（従来型・ユニット型共通）'!$C$6:$L$47,10,FALSE))</f>
        <v/>
      </c>
      <c r="AJ188" s="327" t="str">
        <f>IF(AJ187="","",VLOOKUP(AJ187,'シフト記号表（従来型・ユニット型共通）'!$C$6:$L$47,10,FALSE))</f>
        <v/>
      </c>
      <c r="AK188" s="325" t="str">
        <f>IF(AK187="","",VLOOKUP(AK187,'シフト記号表（従来型・ユニット型共通）'!$C$6:$L$47,10,FALSE))</f>
        <v/>
      </c>
      <c r="AL188" s="326" t="str">
        <f>IF(AL187="","",VLOOKUP(AL187,'シフト記号表（従来型・ユニット型共通）'!$C$6:$L$47,10,FALSE))</f>
        <v/>
      </c>
      <c r="AM188" s="326" t="str">
        <f>IF(AM187="","",VLOOKUP(AM187,'シフト記号表（従来型・ユニット型共通）'!$C$6:$L$47,10,FALSE))</f>
        <v/>
      </c>
      <c r="AN188" s="326" t="str">
        <f>IF(AN187="","",VLOOKUP(AN187,'シフト記号表（従来型・ユニット型共通）'!$C$6:$L$47,10,FALSE))</f>
        <v/>
      </c>
      <c r="AO188" s="326" t="str">
        <f>IF(AO187="","",VLOOKUP(AO187,'シフト記号表（従来型・ユニット型共通）'!$C$6:$L$47,10,FALSE))</f>
        <v/>
      </c>
      <c r="AP188" s="326" t="str">
        <f>IF(AP187="","",VLOOKUP(AP187,'シフト記号表（従来型・ユニット型共通）'!$C$6:$L$47,10,FALSE))</f>
        <v/>
      </c>
      <c r="AQ188" s="327" t="str">
        <f>IF(AQ187="","",VLOOKUP(AQ187,'シフト記号表（従来型・ユニット型共通）'!$C$6:$L$47,10,FALSE))</f>
        <v/>
      </c>
      <c r="AR188" s="325" t="str">
        <f>IF(AR187="","",VLOOKUP(AR187,'シフト記号表（従来型・ユニット型共通）'!$C$6:$L$47,10,FALSE))</f>
        <v/>
      </c>
      <c r="AS188" s="326" t="str">
        <f>IF(AS187="","",VLOOKUP(AS187,'シフト記号表（従来型・ユニット型共通）'!$C$6:$L$47,10,FALSE))</f>
        <v/>
      </c>
      <c r="AT188" s="326" t="str">
        <f>IF(AT187="","",VLOOKUP(AT187,'シフト記号表（従来型・ユニット型共通）'!$C$6:$L$47,10,FALSE))</f>
        <v/>
      </c>
      <c r="AU188" s="326" t="str">
        <f>IF(AU187="","",VLOOKUP(AU187,'シフト記号表（従来型・ユニット型共通）'!$C$6:$L$47,10,FALSE))</f>
        <v/>
      </c>
      <c r="AV188" s="326" t="str">
        <f>IF(AV187="","",VLOOKUP(AV187,'シフト記号表（従来型・ユニット型共通）'!$C$6:$L$47,10,FALSE))</f>
        <v/>
      </c>
      <c r="AW188" s="326" t="str">
        <f>IF(AW187="","",VLOOKUP(AW187,'シフト記号表（従来型・ユニット型共通）'!$C$6:$L$47,10,FALSE))</f>
        <v/>
      </c>
      <c r="AX188" s="327" t="str">
        <f>IF(AX187="","",VLOOKUP(AX187,'シフト記号表（従来型・ユニット型共通）'!$C$6:$L$47,10,FALSE))</f>
        <v/>
      </c>
      <c r="AY188" s="325" t="str">
        <f>IF(AY187="","",VLOOKUP(AY187,'シフト記号表（従来型・ユニット型共通）'!$C$6:$L$47,10,FALSE))</f>
        <v/>
      </c>
      <c r="AZ188" s="326" t="str">
        <f>IF(AZ187="","",VLOOKUP(AZ187,'シフト記号表（従来型・ユニット型共通）'!$C$6:$L$47,10,FALSE))</f>
        <v/>
      </c>
      <c r="BA188" s="326" t="str">
        <f>IF(BA187="","",VLOOKUP(BA187,'シフト記号表（従来型・ユニット型共通）'!$C$6:$L$47,10,FALSE))</f>
        <v/>
      </c>
      <c r="BB188" s="1113">
        <f>IF($BE$3="４週",SUM(W188:AX188),IF($BE$3="暦月",SUM(W188:BA188),""))</f>
        <v>0</v>
      </c>
      <c r="BC188" s="1114"/>
      <c r="BD188" s="1115">
        <f>IF($BE$3="４週",BB188/4,IF($BE$3="暦月",(BB188/($BE$8/7)),""))</f>
        <v>0</v>
      </c>
      <c r="BE188" s="1114"/>
      <c r="BF188" s="1110"/>
      <c r="BG188" s="1111"/>
      <c r="BH188" s="1111"/>
      <c r="BI188" s="1111"/>
      <c r="BJ188" s="1112"/>
    </row>
    <row r="189" spans="2:62" ht="20.25" customHeight="1" x14ac:dyDescent="0.15">
      <c r="B189" s="1118">
        <f>B187+1</f>
        <v>87</v>
      </c>
      <c r="C189" s="1120"/>
      <c r="D189" s="1121"/>
      <c r="E189" s="320"/>
      <c r="F189" s="321"/>
      <c r="G189" s="320"/>
      <c r="H189" s="321"/>
      <c r="I189" s="1124"/>
      <c r="J189" s="1125"/>
      <c r="K189" s="1128"/>
      <c r="L189" s="1129"/>
      <c r="M189" s="1129"/>
      <c r="N189" s="1121"/>
      <c r="O189" s="1132"/>
      <c r="P189" s="1133"/>
      <c r="Q189" s="1133"/>
      <c r="R189" s="1133"/>
      <c r="S189" s="1134"/>
      <c r="T189" s="340" t="s">
        <v>696</v>
      </c>
      <c r="V189" s="341"/>
      <c r="W189" s="333"/>
      <c r="X189" s="334"/>
      <c r="Y189" s="334"/>
      <c r="Z189" s="334"/>
      <c r="AA189" s="334"/>
      <c r="AB189" s="334"/>
      <c r="AC189" s="335"/>
      <c r="AD189" s="333"/>
      <c r="AE189" s="334"/>
      <c r="AF189" s="334"/>
      <c r="AG189" s="334"/>
      <c r="AH189" s="334"/>
      <c r="AI189" s="334"/>
      <c r="AJ189" s="335"/>
      <c r="AK189" s="333"/>
      <c r="AL189" s="334"/>
      <c r="AM189" s="334"/>
      <c r="AN189" s="334"/>
      <c r="AO189" s="334"/>
      <c r="AP189" s="334"/>
      <c r="AQ189" s="335"/>
      <c r="AR189" s="333"/>
      <c r="AS189" s="334"/>
      <c r="AT189" s="334"/>
      <c r="AU189" s="334"/>
      <c r="AV189" s="334"/>
      <c r="AW189" s="334"/>
      <c r="AX189" s="335"/>
      <c r="AY189" s="333"/>
      <c r="AZ189" s="334"/>
      <c r="BA189" s="336"/>
      <c r="BB189" s="1138"/>
      <c r="BC189" s="1139"/>
      <c r="BD189" s="1105"/>
      <c r="BE189" s="1106"/>
      <c r="BF189" s="1107"/>
      <c r="BG189" s="1108"/>
      <c r="BH189" s="1108"/>
      <c r="BI189" s="1108"/>
      <c r="BJ189" s="1109"/>
    </row>
    <row r="190" spans="2:62" ht="20.25" customHeight="1" x14ac:dyDescent="0.15">
      <c r="B190" s="1140"/>
      <c r="C190" s="1141"/>
      <c r="D190" s="1142"/>
      <c r="E190" s="342"/>
      <c r="F190" s="343">
        <f>C189</f>
        <v>0</v>
      </c>
      <c r="G190" s="342"/>
      <c r="H190" s="343">
        <f>I189</f>
        <v>0</v>
      </c>
      <c r="I190" s="1143"/>
      <c r="J190" s="1144"/>
      <c r="K190" s="1145"/>
      <c r="L190" s="1146"/>
      <c r="M190" s="1146"/>
      <c r="N190" s="1142"/>
      <c r="O190" s="1132"/>
      <c r="P190" s="1133"/>
      <c r="Q190" s="1133"/>
      <c r="R190" s="1133"/>
      <c r="S190" s="1134"/>
      <c r="T190" s="337" t="s">
        <v>1050</v>
      </c>
      <c r="U190" s="338"/>
      <c r="V190" s="339"/>
      <c r="W190" s="325" t="str">
        <f>IF(W189="","",VLOOKUP(W189,'シフト記号表（従来型・ユニット型共通）'!$C$6:$L$47,10,FALSE))</f>
        <v/>
      </c>
      <c r="X190" s="326" t="str">
        <f>IF(X189="","",VLOOKUP(X189,'シフト記号表（従来型・ユニット型共通）'!$C$6:$L$47,10,FALSE))</f>
        <v/>
      </c>
      <c r="Y190" s="326" t="str">
        <f>IF(Y189="","",VLOOKUP(Y189,'シフト記号表（従来型・ユニット型共通）'!$C$6:$L$47,10,FALSE))</f>
        <v/>
      </c>
      <c r="Z190" s="326" t="str">
        <f>IF(Z189="","",VLOOKUP(Z189,'シフト記号表（従来型・ユニット型共通）'!$C$6:$L$47,10,FALSE))</f>
        <v/>
      </c>
      <c r="AA190" s="326" t="str">
        <f>IF(AA189="","",VLOOKUP(AA189,'シフト記号表（従来型・ユニット型共通）'!$C$6:$L$47,10,FALSE))</f>
        <v/>
      </c>
      <c r="AB190" s="326" t="str">
        <f>IF(AB189="","",VLOOKUP(AB189,'シフト記号表（従来型・ユニット型共通）'!$C$6:$L$47,10,FALSE))</f>
        <v/>
      </c>
      <c r="AC190" s="327" t="str">
        <f>IF(AC189="","",VLOOKUP(AC189,'シフト記号表（従来型・ユニット型共通）'!$C$6:$L$47,10,FALSE))</f>
        <v/>
      </c>
      <c r="AD190" s="325" t="str">
        <f>IF(AD189="","",VLOOKUP(AD189,'シフト記号表（従来型・ユニット型共通）'!$C$6:$L$47,10,FALSE))</f>
        <v/>
      </c>
      <c r="AE190" s="326" t="str">
        <f>IF(AE189="","",VLOOKUP(AE189,'シフト記号表（従来型・ユニット型共通）'!$C$6:$L$47,10,FALSE))</f>
        <v/>
      </c>
      <c r="AF190" s="326" t="str">
        <f>IF(AF189="","",VLOOKUP(AF189,'シフト記号表（従来型・ユニット型共通）'!$C$6:$L$47,10,FALSE))</f>
        <v/>
      </c>
      <c r="AG190" s="326" t="str">
        <f>IF(AG189="","",VLOOKUP(AG189,'シフト記号表（従来型・ユニット型共通）'!$C$6:$L$47,10,FALSE))</f>
        <v/>
      </c>
      <c r="AH190" s="326" t="str">
        <f>IF(AH189="","",VLOOKUP(AH189,'シフト記号表（従来型・ユニット型共通）'!$C$6:$L$47,10,FALSE))</f>
        <v/>
      </c>
      <c r="AI190" s="326" t="str">
        <f>IF(AI189="","",VLOOKUP(AI189,'シフト記号表（従来型・ユニット型共通）'!$C$6:$L$47,10,FALSE))</f>
        <v/>
      </c>
      <c r="AJ190" s="327" t="str">
        <f>IF(AJ189="","",VLOOKUP(AJ189,'シフト記号表（従来型・ユニット型共通）'!$C$6:$L$47,10,FALSE))</f>
        <v/>
      </c>
      <c r="AK190" s="325" t="str">
        <f>IF(AK189="","",VLOOKUP(AK189,'シフト記号表（従来型・ユニット型共通）'!$C$6:$L$47,10,FALSE))</f>
        <v/>
      </c>
      <c r="AL190" s="326" t="str">
        <f>IF(AL189="","",VLOOKUP(AL189,'シフト記号表（従来型・ユニット型共通）'!$C$6:$L$47,10,FALSE))</f>
        <v/>
      </c>
      <c r="AM190" s="326" t="str">
        <f>IF(AM189="","",VLOOKUP(AM189,'シフト記号表（従来型・ユニット型共通）'!$C$6:$L$47,10,FALSE))</f>
        <v/>
      </c>
      <c r="AN190" s="326" t="str">
        <f>IF(AN189="","",VLOOKUP(AN189,'シフト記号表（従来型・ユニット型共通）'!$C$6:$L$47,10,FALSE))</f>
        <v/>
      </c>
      <c r="AO190" s="326" t="str">
        <f>IF(AO189="","",VLOOKUP(AO189,'シフト記号表（従来型・ユニット型共通）'!$C$6:$L$47,10,FALSE))</f>
        <v/>
      </c>
      <c r="AP190" s="326" t="str">
        <f>IF(AP189="","",VLOOKUP(AP189,'シフト記号表（従来型・ユニット型共通）'!$C$6:$L$47,10,FALSE))</f>
        <v/>
      </c>
      <c r="AQ190" s="327" t="str">
        <f>IF(AQ189="","",VLOOKUP(AQ189,'シフト記号表（従来型・ユニット型共通）'!$C$6:$L$47,10,FALSE))</f>
        <v/>
      </c>
      <c r="AR190" s="325" t="str">
        <f>IF(AR189="","",VLOOKUP(AR189,'シフト記号表（従来型・ユニット型共通）'!$C$6:$L$47,10,FALSE))</f>
        <v/>
      </c>
      <c r="AS190" s="326" t="str">
        <f>IF(AS189="","",VLOOKUP(AS189,'シフト記号表（従来型・ユニット型共通）'!$C$6:$L$47,10,FALSE))</f>
        <v/>
      </c>
      <c r="AT190" s="326" t="str">
        <f>IF(AT189="","",VLOOKUP(AT189,'シフト記号表（従来型・ユニット型共通）'!$C$6:$L$47,10,FALSE))</f>
        <v/>
      </c>
      <c r="AU190" s="326" t="str">
        <f>IF(AU189="","",VLOOKUP(AU189,'シフト記号表（従来型・ユニット型共通）'!$C$6:$L$47,10,FALSE))</f>
        <v/>
      </c>
      <c r="AV190" s="326" t="str">
        <f>IF(AV189="","",VLOOKUP(AV189,'シフト記号表（従来型・ユニット型共通）'!$C$6:$L$47,10,FALSE))</f>
        <v/>
      </c>
      <c r="AW190" s="326" t="str">
        <f>IF(AW189="","",VLOOKUP(AW189,'シフト記号表（従来型・ユニット型共通）'!$C$6:$L$47,10,FALSE))</f>
        <v/>
      </c>
      <c r="AX190" s="327" t="str">
        <f>IF(AX189="","",VLOOKUP(AX189,'シフト記号表（従来型・ユニット型共通）'!$C$6:$L$47,10,FALSE))</f>
        <v/>
      </c>
      <c r="AY190" s="325" t="str">
        <f>IF(AY189="","",VLOOKUP(AY189,'シフト記号表（従来型・ユニット型共通）'!$C$6:$L$47,10,FALSE))</f>
        <v/>
      </c>
      <c r="AZ190" s="326" t="str">
        <f>IF(AZ189="","",VLOOKUP(AZ189,'シフト記号表（従来型・ユニット型共通）'!$C$6:$L$47,10,FALSE))</f>
        <v/>
      </c>
      <c r="BA190" s="326" t="str">
        <f>IF(BA189="","",VLOOKUP(BA189,'シフト記号表（従来型・ユニット型共通）'!$C$6:$L$47,10,FALSE))</f>
        <v/>
      </c>
      <c r="BB190" s="1113">
        <f>IF($BE$3="４週",SUM(W190:AX190),IF($BE$3="暦月",SUM(W190:BA190),""))</f>
        <v>0</v>
      </c>
      <c r="BC190" s="1114"/>
      <c r="BD190" s="1115">
        <f>IF($BE$3="４週",BB190/4,IF($BE$3="暦月",(BB190/($BE$8/7)),""))</f>
        <v>0</v>
      </c>
      <c r="BE190" s="1114"/>
      <c r="BF190" s="1110"/>
      <c r="BG190" s="1111"/>
      <c r="BH190" s="1111"/>
      <c r="BI190" s="1111"/>
      <c r="BJ190" s="1112"/>
    </row>
    <row r="191" spans="2:62" ht="20.25" customHeight="1" x14ac:dyDescent="0.15">
      <c r="B191" s="1118">
        <f>B189+1</f>
        <v>88</v>
      </c>
      <c r="C191" s="1120"/>
      <c r="D191" s="1121"/>
      <c r="E191" s="320"/>
      <c r="F191" s="321"/>
      <c r="G191" s="320"/>
      <c r="H191" s="321"/>
      <c r="I191" s="1124"/>
      <c r="J191" s="1125"/>
      <c r="K191" s="1128"/>
      <c r="L191" s="1129"/>
      <c r="M191" s="1129"/>
      <c r="N191" s="1121"/>
      <c r="O191" s="1132"/>
      <c r="P191" s="1133"/>
      <c r="Q191" s="1133"/>
      <c r="R191" s="1133"/>
      <c r="S191" s="1134"/>
      <c r="T191" s="340" t="s">
        <v>696</v>
      </c>
      <c r="V191" s="341"/>
      <c r="W191" s="333"/>
      <c r="X191" s="334"/>
      <c r="Y191" s="334"/>
      <c r="Z191" s="334"/>
      <c r="AA191" s="334"/>
      <c r="AB191" s="334"/>
      <c r="AC191" s="335"/>
      <c r="AD191" s="333"/>
      <c r="AE191" s="334"/>
      <c r="AF191" s="334"/>
      <c r="AG191" s="334"/>
      <c r="AH191" s="334"/>
      <c r="AI191" s="334"/>
      <c r="AJ191" s="335"/>
      <c r="AK191" s="333"/>
      <c r="AL191" s="334"/>
      <c r="AM191" s="334"/>
      <c r="AN191" s="334"/>
      <c r="AO191" s="334"/>
      <c r="AP191" s="334"/>
      <c r="AQ191" s="335"/>
      <c r="AR191" s="333"/>
      <c r="AS191" s="334"/>
      <c r="AT191" s="334"/>
      <c r="AU191" s="334"/>
      <c r="AV191" s="334"/>
      <c r="AW191" s="334"/>
      <c r="AX191" s="335"/>
      <c r="AY191" s="333"/>
      <c r="AZ191" s="334"/>
      <c r="BA191" s="336"/>
      <c r="BB191" s="1138"/>
      <c r="BC191" s="1139"/>
      <c r="BD191" s="1105"/>
      <c r="BE191" s="1106"/>
      <c r="BF191" s="1107"/>
      <c r="BG191" s="1108"/>
      <c r="BH191" s="1108"/>
      <c r="BI191" s="1108"/>
      <c r="BJ191" s="1109"/>
    </row>
    <row r="192" spans="2:62" ht="20.25" customHeight="1" x14ac:dyDescent="0.15">
      <c r="B192" s="1140"/>
      <c r="C192" s="1141"/>
      <c r="D192" s="1142"/>
      <c r="E192" s="342"/>
      <c r="F192" s="343">
        <f>C191</f>
        <v>0</v>
      </c>
      <c r="G192" s="342"/>
      <c r="H192" s="343">
        <f>I191</f>
        <v>0</v>
      </c>
      <c r="I192" s="1143"/>
      <c r="J192" s="1144"/>
      <c r="K192" s="1145"/>
      <c r="L192" s="1146"/>
      <c r="M192" s="1146"/>
      <c r="N192" s="1142"/>
      <c r="O192" s="1132"/>
      <c r="P192" s="1133"/>
      <c r="Q192" s="1133"/>
      <c r="R192" s="1133"/>
      <c r="S192" s="1134"/>
      <c r="T192" s="337" t="s">
        <v>1050</v>
      </c>
      <c r="U192" s="338"/>
      <c r="V192" s="339"/>
      <c r="W192" s="325" t="str">
        <f>IF(W191="","",VLOOKUP(W191,'シフト記号表（従来型・ユニット型共通）'!$C$6:$L$47,10,FALSE))</f>
        <v/>
      </c>
      <c r="X192" s="326" t="str">
        <f>IF(X191="","",VLOOKUP(X191,'シフト記号表（従来型・ユニット型共通）'!$C$6:$L$47,10,FALSE))</f>
        <v/>
      </c>
      <c r="Y192" s="326" t="str">
        <f>IF(Y191="","",VLOOKUP(Y191,'シフト記号表（従来型・ユニット型共通）'!$C$6:$L$47,10,FALSE))</f>
        <v/>
      </c>
      <c r="Z192" s="326" t="str">
        <f>IF(Z191="","",VLOOKUP(Z191,'シフト記号表（従来型・ユニット型共通）'!$C$6:$L$47,10,FALSE))</f>
        <v/>
      </c>
      <c r="AA192" s="326" t="str">
        <f>IF(AA191="","",VLOOKUP(AA191,'シフト記号表（従来型・ユニット型共通）'!$C$6:$L$47,10,FALSE))</f>
        <v/>
      </c>
      <c r="AB192" s="326" t="str">
        <f>IF(AB191="","",VLOOKUP(AB191,'シフト記号表（従来型・ユニット型共通）'!$C$6:$L$47,10,FALSE))</f>
        <v/>
      </c>
      <c r="AC192" s="327" t="str">
        <f>IF(AC191="","",VLOOKUP(AC191,'シフト記号表（従来型・ユニット型共通）'!$C$6:$L$47,10,FALSE))</f>
        <v/>
      </c>
      <c r="AD192" s="325" t="str">
        <f>IF(AD191="","",VLOOKUP(AD191,'シフト記号表（従来型・ユニット型共通）'!$C$6:$L$47,10,FALSE))</f>
        <v/>
      </c>
      <c r="AE192" s="326" t="str">
        <f>IF(AE191="","",VLOOKUP(AE191,'シフト記号表（従来型・ユニット型共通）'!$C$6:$L$47,10,FALSE))</f>
        <v/>
      </c>
      <c r="AF192" s="326" t="str">
        <f>IF(AF191="","",VLOOKUP(AF191,'シフト記号表（従来型・ユニット型共通）'!$C$6:$L$47,10,FALSE))</f>
        <v/>
      </c>
      <c r="AG192" s="326" t="str">
        <f>IF(AG191="","",VLOOKUP(AG191,'シフト記号表（従来型・ユニット型共通）'!$C$6:$L$47,10,FALSE))</f>
        <v/>
      </c>
      <c r="AH192" s="326" t="str">
        <f>IF(AH191="","",VLOOKUP(AH191,'シフト記号表（従来型・ユニット型共通）'!$C$6:$L$47,10,FALSE))</f>
        <v/>
      </c>
      <c r="AI192" s="326" t="str">
        <f>IF(AI191="","",VLOOKUP(AI191,'シフト記号表（従来型・ユニット型共通）'!$C$6:$L$47,10,FALSE))</f>
        <v/>
      </c>
      <c r="AJ192" s="327" t="str">
        <f>IF(AJ191="","",VLOOKUP(AJ191,'シフト記号表（従来型・ユニット型共通）'!$C$6:$L$47,10,FALSE))</f>
        <v/>
      </c>
      <c r="AK192" s="325" t="str">
        <f>IF(AK191="","",VLOOKUP(AK191,'シフト記号表（従来型・ユニット型共通）'!$C$6:$L$47,10,FALSE))</f>
        <v/>
      </c>
      <c r="AL192" s="326" t="str">
        <f>IF(AL191="","",VLOOKUP(AL191,'シフト記号表（従来型・ユニット型共通）'!$C$6:$L$47,10,FALSE))</f>
        <v/>
      </c>
      <c r="AM192" s="326" t="str">
        <f>IF(AM191="","",VLOOKUP(AM191,'シフト記号表（従来型・ユニット型共通）'!$C$6:$L$47,10,FALSE))</f>
        <v/>
      </c>
      <c r="AN192" s="326" t="str">
        <f>IF(AN191="","",VLOOKUP(AN191,'シフト記号表（従来型・ユニット型共通）'!$C$6:$L$47,10,FALSE))</f>
        <v/>
      </c>
      <c r="AO192" s="326" t="str">
        <f>IF(AO191="","",VLOOKUP(AO191,'シフト記号表（従来型・ユニット型共通）'!$C$6:$L$47,10,FALSE))</f>
        <v/>
      </c>
      <c r="AP192" s="326" t="str">
        <f>IF(AP191="","",VLOOKUP(AP191,'シフト記号表（従来型・ユニット型共通）'!$C$6:$L$47,10,FALSE))</f>
        <v/>
      </c>
      <c r="AQ192" s="327" t="str">
        <f>IF(AQ191="","",VLOOKUP(AQ191,'シフト記号表（従来型・ユニット型共通）'!$C$6:$L$47,10,FALSE))</f>
        <v/>
      </c>
      <c r="AR192" s="325" t="str">
        <f>IF(AR191="","",VLOOKUP(AR191,'シフト記号表（従来型・ユニット型共通）'!$C$6:$L$47,10,FALSE))</f>
        <v/>
      </c>
      <c r="AS192" s="326" t="str">
        <f>IF(AS191="","",VLOOKUP(AS191,'シフト記号表（従来型・ユニット型共通）'!$C$6:$L$47,10,FALSE))</f>
        <v/>
      </c>
      <c r="AT192" s="326" t="str">
        <f>IF(AT191="","",VLOOKUP(AT191,'シフト記号表（従来型・ユニット型共通）'!$C$6:$L$47,10,FALSE))</f>
        <v/>
      </c>
      <c r="AU192" s="326" t="str">
        <f>IF(AU191="","",VLOOKUP(AU191,'シフト記号表（従来型・ユニット型共通）'!$C$6:$L$47,10,FALSE))</f>
        <v/>
      </c>
      <c r="AV192" s="326" t="str">
        <f>IF(AV191="","",VLOOKUP(AV191,'シフト記号表（従来型・ユニット型共通）'!$C$6:$L$47,10,FALSE))</f>
        <v/>
      </c>
      <c r="AW192" s="326" t="str">
        <f>IF(AW191="","",VLOOKUP(AW191,'シフト記号表（従来型・ユニット型共通）'!$C$6:$L$47,10,FALSE))</f>
        <v/>
      </c>
      <c r="AX192" s="327" t="str">
        <f>IF(AX191="","",VLOOKUP(AX191,'シフト記号表（従来型・ユニット型共通）'!$C$6:$L$47,10,FALSE))</f>
        <v/>
      </c>
      <c r="AY192" s="325" t="str">
        <f>IF(AY191="","",VLOOKUP(AY191,'シフト記号表（従来型・ユニット型共通）'!$C$6:$L$47,10,FALSE))</f>
        <v/>
      </c>
      <c r="AZ192" s="326" t="str">
        <f>IF(AZ191="","",VLOOKUP(AZ191,'シフト記号表（従来型・ユニット型共通）'!$C$6:$L$47,10,FALSE))</f>
        <v/>
      </c>
      <c r="BA192" s="326" t="str">
        <f>IF(BA191="","",VLOOKUP(BA191,'シフト記号表（従来型・ユニット型共通）'!$C$6:$L$47,10,FALSE))</f>
        <v/>
      </c>
      <c r="BB192" s="1113">
        <f>IF($BE$3="４週",SUM(W192:AX192),IF($BE$3="暦月",SUM(W192:BA192),""))</f>
        <v>0</v>
      </c>
      <c r="BC192" s="1114"/>
      <c r="BD192" s="1115">
        <f>IF($BE$3="４週",BB192/4,IF($BE$3="暦月",(BB192/($BE$8/7)),""))</f>
        <v>0</v>
      </c>
      <c r="BE192" s="1114"/>
      <c r="BF192" s="1110"/>
      <c r="BG192" s="1111"/>
      <c r="BH192" s="1111"/>
      <c r="BI192" s="1111"/>
      <c r="BJ192" s="1112"/>
    </row>
    <row r="193" spans="2:62" ht="20.25" customHeight="1" x14ac:dyDescent="0.15">
      <c r="B193" s="1118">
        <f>B191+1</f>
        <v>89</v>
      </c>
      <c r="C193" s="1120"/>
      <c r="D193" s="1121"/>
      <c r="E193" s="320"/>
      <c r="F193" s="321"/>
      <c r="G193" s="320"/>
      <c r="H193" s="321"/>
      <c r="I193" s="1124"/>
      <c r="J193" s="1125"/>
      <c r="K193" s="1128"/>
      <c r="L193" s="1129"/>
      <c r="M193" s="1129"/>
      <c r="N193" s="1121"/>
      <c r="O193" s="1132"/>
      <c r="P193" s="1133"/>
      <c r="Q193" s="1133"/>
      <c r="R193" s="1133"/>
      <c r="S193" s="1134"/>
      <c r="T193" s="340" t="s">
        <v>696</v>
      </c>
      <c r="V193" s="341"/>
      <c r="W193" s="333"/>
      <c r="X193" s="334"/>
      <c r="Y193" s="334"/>
      <c r="Z193" s="334"/>
      <c r="AA193" s="334"/>
      <c r="AB193" s="334"/>
      <c r="AC193" s="335"/>
      <c r="AD193" s="333"/>
      <c r="AE193" s="334"/>
      <c r="AF193" s="334"/>
      <c r="AG193" s="334"/>
      <c r="AH193" s="334"/>
      <c r="AI193" s="334"/>
      <c r="AJ193" s="335"/>
      <c r="AK193" s="333"/>
      <c r="AL193" s="334"/>
      <c r="AM193" s="334"/>
      <c r="AN193" s="334"/>
      <c r="AO193" s="334"/>
      <c r="AP193" s="334"/>
      <c r="AQ193" s="335"/>
      <c r="AR193" s="333"/>
      <c r="AS193" s="334"/>
      <c r="AT193" s="334"/>
      <c r="AU193" s="334"/>
      <c r="AV193" s="334"/>
      <c r="AW193" s="334"/>
      <c r="AX193" s="335"/>
      <c r="AY193" s="333"/>
      <c r="AZ193" s="334"/>
      <c r="BA193" s="336"/>
      <c r="BB193" s="1138"/>
      <c r="BC193" s="1139"/>
      <c r="BD193" s="1105"/>
      <c r="BE193" s="1106"/>
      <c r="BF193" s="1107"/>
      <c r="BG193" s="1108"/>
      <c r="BH193" s="1108"/>
      <c r="BI193" s="1108"/>
      <c r="BJ193" s="1109"/>
    </row>
    <row r="194" spans="2:62" ht="20.25" customHeight="1" x14ac:dyDescent="0.15">
      <c r="B194" s="1140"/>
      <c r="C194" s="1141"/>
      <c r="D194" s="1142"/>
      <c r="E194" s="342"/>
      <c r="F194" s="343">
        <f>C193</f>
        <v>0</v>
      </c>
      <c r="G194" s="342"/>
      <c r="H194" s="343">
        <f>I193</f>
        <v>0</v>
      </c>
      <c r="I194" s="1143"/>
      <c r="J194" s="1144"/>
      <c r="K194" s="1145"/>
      <c r="L194" s="1146"/>
      <c r="M194" s="1146"/>
      <c r="N194" s="1142"/>
      <c r="O194" s="1132"/>
      <c r="P194" s="1133"/>
      <c r="Q194" s="1133"/>
      <c r="R194" s="1133"/>
      <c r="S194" s="1134"/>
      <c r="T194" s="337" t="s">
        <v>1050</v>
      </c>
      <c r="U194" s="338"/>
      <c r="V194" s="339"/>
      <c r="W194" s="325" t="str">
        <f>IF(W193="","",VLOOKUP(W193,'シフト記号表（従来型・ユニット型共通）'!$C$6:$L$47,10,FALSE))</f>
        <v/>
      </c>
      <c r="X194" s="326" t="str">
        <f>IF(X193="","",VLOOKUP(X193,'シフト記号表（従来型・ユニット型共通）'!$C$6:$L$47,10,FALSE))</f>
        <v/>
      </c>
      <c r="Y194" s="326" t="str">
        <f>IF(Y193="","",VLOOKUP(Y193,'シフト記号表（従来型・ユニット型共通）'!$C$6:$L$47,10,FALSE))</f>
        <v/>
      </c>
      <c r="Z194" s="326" t="str">
        <f>IF(Z193="","",VLOOKUP(Z193,'シフト記号表（従来型・ユニット型共通）'!$C$6:$L$47,10,FALSE))</f>
        <v/>
      </c>
      <c r="AA194" s="326" t="str">
        <f>IF(AA193="","",VLOOKUP(AA193,'シフト記号表（従来型・ユニット型共通）'!$C$6:$L$47,10,FALSE))</f>
        <v/>
      </c>
      <c r="AB194" s="326" t="str">
        <f>IF(AB193="","",VLOOKUP(AB193,'シフト記号表（従来型・ユニット型共通）'!$C$6:$L$47,10,FALSE))</f>
        <v/>
      </c>
      <c r="AC194" s="327" t="str">
        <f>IF(AC193="","",VLOOKUP(AC193,'シフト記号表（従来型・ユニット型共通）'!$C$6:$L$47,10,FALSE))</f>
        <v/>
      </c>
      <c r="AD194" s="325" t="str">
        <f>IF(AD193="","",VLOOKUP(AD193,'シフト記号表（従来型・ユニット型共通）'!$C$6:$L$47,10,FALSE))</f>
        <v/>
      </c>
      <c r="AE194" s="326" t="str">
        <f>IF(AE193="","",VLOOKUP(AE193,'シフト記号表（従来型・ユニット型共通）'!$C$6:$L$47,10,FALSE))</f>
        <v/>
      </c>
      <c r="AF194" s="326" t="str">
        <f>IF(AF193="","",VLOOKUP(AF193,'シフト記号表（従来型・ユニット型共通）'!$C$6:$L$47,10,FALSE))</f>
        <v/>
      </c>
      <c r="AG194" s="326" t="str">
        <f>IF(AG193="","",VLOOKUP(AG193,'シフト記号表（従来型・ユニット型共通）'!$C$6:$L$47,10,FALSE))</f>
        <v/>
      </c>
      <c r="AH194" s="326" t="str">
        <f>IF(AH193="","",VLOOKUP(AH193,'シフト記号表（従来型・ユニット型共通）'!$C$6:$L$47,10,FALSE))</f>
        <v/>
      </c>
      <c r="AI194" s="326" t="str">
        <f>IF(AI193="","",VLOOKUP(AI193,'シフト記号表（従来型・ユニット型共通）'!$C$6:$L$47,10,FALSE))</f>
        <v/>
      </c>
      <c r="AJ194" s="327" t="str">
        <f>IF(AJ193="","",VLOOKUP(AJ193,'シフト記号表（従来型・ユニット型共通）'!$C$6:$L$47,10,FALSE))</f>
        <v/>
      </c>
      <c r="AK194" s="325" t="str">
        <f>IF(AK193="","",VLOOKUP(AK193,'シフト記号表（従来型・ユニット型共通）'!$C$6:$L$47,10,FALSE))</f>
        <v/>
      </c>
      <c r="AL194" s="326" t="str">
        <f>IF(AL193="","",VLOOKUP(AL193,'シフト記号表（従来型・ユニット型共通）'!$C$6:$L$47,10,FALSE))</f>
        <v/>
      </c>
      <c r="AM194" s="326" t="str">
        <f>IF(AM193="","",VLOOKUP(AM193,'シフト記号表（従来型・ユニット型共通）'!$C$6:$L$47,10,FALSE))</f>
        <v/>
      </c>
      <c r="AN194" s="326" t="str">
        <f>IF(AN193="","",VLOOKUP(AN193,'シフト記号表（従来型・ユニット型共通）'!$C$6:$L$47,10,FALSE))</f>
        <v/>
      </c>
      <c r="AO194" s="326" t="str">
        <f>IF(AO193="","",VLOOKUP(AO193,'シフト記号表（従来型・ユニット型共通）'!$C$6:$L$47,10,FALSE))</f>
        <v/>
      </c>
      <c r="AP194" s="326" t="str">
        <f>IF(AP193="","",VLOOKUP(AP193,'シフト記号表（従来型・ユニット型共通）'!$C$6:$L$47,10,FALSE))</f>
        <v/>
      </c>
      <c r="AQ194" s="327" t="str">
        <f>IF(AQ193="","",VLOOKUP(AQ193,'シフト記号表（従来型・ユニット型共通）'!$C$6:$L$47,10,FALSE))</f>
        <v/>
      </c>
      <c r="AR194" s="325" t="str">
        <f>IF(AR193="","",VLOOKUP(AR193,'シフト記号表（従来型・ユニット型共通）'!$C$6:$L$47,10,FALSE))</f>
        <v/>
      </c>
      <c r="AS194" s="326" t="str">
        <f>IF(AS193="","",VLOOKUP(AS193,'シフト記号表（従来型・ユニット型共通）'!$C$6:$L$47,10,FALSE))</f>
        <v/>
      </c>
      <c r="AT194" s="326" t="str">
        <f>IF(AT193="","",VLOOKUP(AT193,'シフト記号表（従来型・ユニット型共通）'!$C$6:$L$47,10,FALSE))</f>
        <v/>
      </c>
      <c r="AU194" s="326" t="str">
        <f>IF(AU193="","",VLOOKUP(AU193,'シフト記号表（従来型・ユニット型共通）'!$C$6:$L$47,10,FALSE))</f>
        <v/>
      </c>
      <c r="AV194" s="326" t="str">
        <f>IF(AV193="","",VLOOKUP(AV193,'シフト記号表（従来型・ユニット型共通）'!$C$6:$L$47,10,FALSE))</f>
        <v/>
      </c>
      <c r="AW194" s="326" t="str">
        <f>IF(AW193="","",VLOOKUP(AW193,'シフト記号表（従来型・ユニット型共通）'!$C$6:$L$47,10,FALSE))</f>
        <v/>
      </c>
      <c r="AX194" s="327" t="str">
        <f>IF(AX193="","",VLOOKUP(AX193,'シフト記号表（従来型・ユニット型共通）'!$C$6:$L$47,10,FALSE))</f>
        <v/>
      </c>
      <c r="AY194" s="325" t="str">
        <f>IF(AY193="","",VLOOKUP(AY193,'シフト記号表（従来型・ユニット型共通）'!$C$6:$L$47,10,FALSE))</f>
        <v/>
      </c>
      <c r="AZ194" s="326" t="str">
        <f>IF(AZ193="","",VLOOKUP(AZ193,'シフト記号表（従来型・ユニット型共通）'!$C$6:$L$47,10,FALSE))</f>
        <v/>
      </c>
      <c r="BA194" s="326" t="str">
        <f>IF(BA193="","",VLOOKUP(BA193,'シフト記号表（従来型・ユニット型共通）'!$C$6:$L$47,10,FALSE))</f>
        <v/>
      </c>
      <c r="BB194" s="1113">
        <f>IF($BE$3="４週",SUM(W194:AX194),IF($BE$3="暦月",SUM(W194:BA194),""))</f>
        <v>0</v>
      </c>
      <c r="BC194" s="1114"/>
      <c r="BD194" s="1115">
        <f>IF($BE$3="４週",BB194/4,IF($BE$3="暦月",(BB194/($BE$8/7)),""))</f>
        <v>0</v>
      </c>
      <c r="BE194" s="1114"/>
      <c r="BF194" s="1110"/>
      <c r="BG194" s="1111"/>
      <c r="BH194" s="1111"/>
      <c r="BI194" s="1111"/>
      <c r="BJ194" s="1112"/>
    </row>
    <row r="195" spans="2:62" ht="20.25" customHeight="1" x14ac:dyDescent="0.15">
      <c r="B195" s="1118">
        <f>B193+1</f>
        <v>90</v>
      </c>
      <c r="C195" s="1120"/>
      <c r="D195" s="1121"/>
      <c r="E195" s="320"/>
      <c r="F195" s="321"/>
      <c r="G195" s="320"/>
      <c r="H195" s="321"/>
      <c r="I195" s="1124"/>
      <c r="J195" s="1125"/>
      <c r="K195" s="1128"/>
      <c r="L195" s="1129"/>
      <c r="M195" s="1129"/>
      <c r="N195" s="1121"/>
      <c r="O195" s="1132"/>
      <c r="P195" s="1133"/>
      <c r="Q195" s="1133"/>
      <c r="R195" s="1133"/>
      <c r="S195" s="1134"/>
      <c r="T195" s="340" t="s">
        <v>696</v>
      </c>
      <c r="V195" s="341"/>
      <c r="W195" s="333"/>
      <c r="X195" s="334"/>
      <c r="Y195" s="334"/>
      <c r="Z195" s="334"/>
      <c r="AA195" s="334"/>
      <c r="AB195" s="334"/>
      <c r="AC195" s="335"/>
      <c r="AD195" s="333"/>
      <c r="AE195" s="334"/>
      <c r="AF195" s="334"/>
      <c r="AG195" s="334"/>
      <c r="AH195" s="334"/>
      <c r="AI195" s="334"/>
      <c r="AJ195" s="335"/>
      <c r="AK195" s="333"/>
      <c r="AL195" s="334"/>
      <c r="AM195" s="334"/>
      <c r="AN195" s="334"/>
      <c r="AO195" s="334"/>
      <c r="AP195" s="334"/>
      <c r="AQ195" s="335"/>
      <c r="AR195" s="333"/>
      <c r="AS195" s="334"/>
      <c r="AT195" s="334"/>
      <c r="AU195" s="334"/>
      <c r="AV195" s="334"/>
      <c r="AW195" s="334"/>
      <c r="AX195" s="335"/>
      <c r="AY195" s="333"/>
      <c r="AZ195" s="334"/>
      <c r="BA195" s="336"/>
      <c r="BB195" s="1138"/>
      <c r="BC195" s="1139"/>
      <c r="BD195" s="1105"/>
      <c r="BE195" s="1106"/>
      <c r="BF195" s="1107"/>
      <c r="BG195" s="1108"/>
      <c r="BH195" s="1108"/>
      <c r="BI195" s="1108"/>
      <c r="BJ195" s="1109"/>
    </row>
    <row r="196" spans="2:62" ht="20.25" customHeight="1" x14ac:dyDescent="0.15">
      <c r="B196" s="1140"/>
      <c r="C196" s="1141"/>
      <c r="D196" s="1142"/>
      <c r="E196" s="342"/>
      <c r="F196" s="343">
        <f>C195</f>
        <v>0</v>
      </c>
      <c r="G196" s="342"/>
      <c r="H196" s="343">
        <f>I195</f>
        <v>0</v>
      </c>
      <c r="I196" s="1143"/>
      <c r="J196" s="1144"/>
      <c r="K196" s="1145"/>
      <c r="L196" s="1146"/>
      <c r="M196" s="1146"/>
      <c r="N196" s="1142"/>
      <c r="O196" s="1132"/>
      <c r="P196" s="1133"/>
      <c r="Q196" s="1133"/>
      <c r="R196" s="1133"/>
      <c r="S196" s="1134"/>
      <c r="T196" s="337" t="s">
        <v>1050</v>
      </c>
      <c r="U196" s="338"/>
      <c r="V196" s="339"/>
      <c r="W196" s="325" t="str">
        <f>IF(W195="","",VLOOKUP(W195,'シフト記号表（従来型・ユニット型共通）'!$C$6:$L$47,10,FALSE))</f>
        <v/>
      </c>
      <c r="X196" s="326" t="str">
        <f>IF(X195="","",VLOOKUP(X195,'シフト記号表（従来型・ユニット型共通）'!$C$6:$L$47,10,FALSE))</f>
        <v/>
      </c>
      <c r="Y196" s="326" t="str">
        <f>IF(Y195="","",VLOOKUP(Y195,'シフト記号表（従来型・ユニット型共通）'!$C$6:$L$47,10,FALSE))</f>
        <v/>
      </c>
      <c r="Z196" s="326" t="str">
        <f>IF(Z195="","",VLOOKUP(Z195,'シフト記号表（従来型・ユニット型共通）'!$C$6:$L$47,10,FALSE))</f>
        <v/>
      </c>
      <c r="AA196" s="326" t="str">
        <f>IF(AA195="","",VLOOKUP(AA195,'シフト記号表（従来型・ユニット型共通）'!$C$6:$L$47,10,FALSE))</f>
        <v/>
      </c>
      <c r="AB196" s="326" t="str">
        <f>IF(AB195="","",VLOOKUP(AB195,'シフト記号表（従来型・ユニット型共通）'!$C$6:$L$47,10,FALSE))</f>
        <v/>
      </c>
      <c r="AC196" s="327" t="str">
        <f>IF(AC195="","",VLOOKUP(AC195,'シフト記号表（従来型・ユニット型共通）'!$C$6:$L$47,10,FALSE))</f>
        <v/>
      </c>
      <c r="AD196" s="325" t="str">
        <f>IF(AD195="","",VLOOKUP(AD195,'シフト記号表（従来型・ユニット型共通）'!$C$6:$L$47,10,FALSE))</f>
        <v/>
      </c>
      <c r="AE196" s="326" t="str">
        <f>IF(AE195="","",VLOOKUP(AE195,'シフト記号表（従来型・ユニット型共通）'!$C$6:$L$47,10,FALSE))</f>
        <v/>
      </c>
      <c r="AF196" s="326" t="str">
        <f>IF(AF195="","",VLOOKUP(AF195,'シフト記号表（従来型・ユニット型共通）'!$C$6:$L$47,10,FALSE))</f>
        <v/>
      </c>
      <c r="AG196" s="326" t="str">
        <f>IF(AG195="","",VLOOKUP(AG195,'シフト記号表（従来型・ユニット型共通）'!$C$6:$L$47,10,FALSE))</f>
        <v/>
      </c>
      <c r="AH196" s="326" t="str">
        <f>IF(AH195="","",VLOOKUP(AH195,'シフト記号表（従来型・ユニット型共通）'!$C$6:$L$47,10,FALSE))</f>
        <v/>
      </c>
      <c r="AI196" s="326" t="str">
        <f>IF(AI195="","",VLOOKUP(AI195,'シフト記号表（従来型・ユニット型共通）'!$C$6:$L$47,10,FALSE))</f>
        <v/>
      </c>
      <c r="AJ196" s="327" t="str">
        <f>IF(AJ195="","",VLOOKUP(AJ195,'シフト記号表（従来型・ユニット型共通）'!$C$6:$L$47,10,FALSE))</f>
        <v/>
      </c>
      <c r="AK196" s="325" t="str">
        <f>IF(AK195="","",VLOOKUP(AK195,'シフト記号表（従来型・ユニット型共通）'!$C$6:$L$47,10,FALSE))</f>
        <v/>
      </c>
      <c r="AL196" s="326" t="str">
        <f>IF(AL195="","",VLOOKUP(AL195,'シフト記号表（従来型・ユニット型共通）'!$C$6:$L$47,10,FALSE))</f>
        <v/>
      </c>
      <c r="AM196" s="326" t="str">
        <f>IF(AM195="","",VLOOKUP(AM195,'シフト記号表（従来型・ユニット型共通）'!$C$6:$L$47,10,FALSE))</f>
        <v/>
      </c>
      <c r="AN196" s="326" t="str">
        <f>IF(AN195="","",VLOOKUP(AN195,'シフト記号表（従来型・ユニット型共通）'!$C$6:$L$47,10,FALSE))</f>
        <v/>
      </c>
      <c r="AO196" s="326" t="str">
        <f>IF(AO195="","",VLOOKUP(AO195,'シフト記号表（従来型・ユニット型共通）'!$C$6:$L$47,10,FALSE))</f>
        <v/>
      </c>
      <c r="AP196" s="326" t="str">
        <f>IF(AP195="","",VLOOKUP(AP195,'シフト記号表（従来型・ユニット型共通）'!$C$6:$L$47,10,FALSE))</f>
        <v/>
      </c>
      <c r="AQ196" s="327" t="str">
        <f>IF(AQ195="","",VLOOKUP(AQ195,'シフト記号表（従来型・ユニット型共通）'!$C$6:$L$47,10,FALSE))</f>
        <v/>
      </c>
      <c r="AR196" s="325" t="str">
        <f>IF(AR195="","",VLOOKUP(AR195,'シフト記号表（従来型・ユニット型共通）'!$C$6:$L$47,10,FALSE))</f>
        <v/>
      </c>
      <c r="AS196" s="326" t="str">
        <f>IF(AS195="","",VLOOKUP(AS195,'シフト記号表（従来型・ユニット型共通）'!$C$6:$L$47,10,FALSE))</f>
        <v/>
      </c>
      <c r="AT196" s="326" t="str">
        <f>IF(AT195="","",VLOOKUP(AT195,'シフト記号表（従来型・ユニット型共通）'!$C$6:$L$47,10,FALSE))</f>
        <v/>
      </c>
      <c r="AU196" s="326" t="str">
        <f>IF(AU195="","",VLOOKUP(AU195,'シフト記号表（従来型・ユニット型共通）'!$C$6:$L$47,10,FALSE))</f>
        <v/>
      </c>
      <c r="AV196" s="326" t="str">
        <f>IF(AV195="","",VLOOKUP(AV195,'シフト記号表（従来型・ユニット型共通）'!$C$6:$L$47,10,FALSE))</f>
        <v/>
      </c>
      <c r="AW196" s="326" t="str">
        <f>IF(AW195="","",VLOOKUP(AW195,'シフト記号表（従来型・ユニット型共通）'!$C$6:$L$47,10,FALSE))</f>
        <v/>
      </c>
      <c r="AX196" s="327" t="str">
        <f>IF(AX195="","",VLOOKUP(AX195,'シフト記号表（従来型・ユニット型共通）'!$C$6:$L$47,10,FALSE))</f>
        <v/>
      </c>
      <c r="AY196" s="325" t="str">
        <f>IF(AY195="","",VLOOKUP(AY195,'シフト記号表（従来型・ユニット型共通）'!$C$6:$L$47,10,FALSE))</f>
        <v/>
      </c>
      <c r="AZ196" s="326" t="str">
        <f>IF(AZ195="","",VLOOKUP(AZ195,'シフト記号表（従来型・ユニット型共通）'!$C$6:$L$47,10,FALSE))</f>
        <v/>
      </c>
      <c r="BA196" s="326" t="str">
        <f>IF(BA195="","",VLOOKUP(BA195,'シフト記号表（従来型・ユニット型共通）'!$C$6:$L$47,10,FALSE))</f>
        <v/>
      </c>
      <c r="BB196" s="1113">
        <f>IF($BE$3="４週",SUM(W196:AX196),IF($BE$3="暦月",SUM(W196:BA196),""))</f>
        <v>0</v>
      </c>
      <c r="BC196" s="1114"/>
      <c r="BD196" s="1115">
        <f>IF($BE$3="４週",BB196/4,IF($BE$3="暦月",(BB196/($BE$8/7)),""))</f>
        <v>0</v>
      </c>
      <c r="BE196" s="1114"/>
      <c r="BF196" s="1110"/>
      <c r="BG196" s="1111"/>
      <c r="BH196" s="1111"/>
      <c r="BI196" s="1111"/>
      <c r="BJ196" s="1112"/>
    </row>
    <row r="197" spans="2:62" ht="20.25" customHeight="1" x14ac:dyDescent="0.15">
      <c r="B197" s="1118">
        <f>B195+1</f>
        <v>91</v>
      </c>
      <c r="C197" s="1120"/>
      <c r="D197" s="1121"/>
      <c r="E197" s="320"/>
      <c r="F197" s="321"/>
      <c r="G197" s="320"/>
      <c r="H197" s="321"/>
      <c r="I197" s="1124"/>
      <c r="J197" s="1125"/>
      <c r="K197" s="1128"/>
      <c r="L197" s="1129"/>
      <c r="M197" s="1129"/>
      <c r="N197" s="1121"/>
      <c r="O197" s="1132"/>
      <c r="P197" s="1133"/>
      <c r="Q197" s="1133"/>
      <c r="R197" s="1133"/>
      <c r="S197" s="1134"/>
      <c r="T197" s="340" t="s">
        <v>696</v>
      </c>
      <c r="V197" s="341"/>
      <c r="W197" s="333"/>
      <c r="X197" s="334"/>
      <c r="Y197" s="334"/>
      <c r="Z197" s="334"/>
      <c r="AA197" s="334"/>
      <c r="AB197" s="334"/>
      <c r="AC197" s="335"/>
      <c r="AD197" s="333"/>
      <c r="AE197" s="334"/>
      <c r="AF197" s="334"/>
      <c r="AG197" s="334"/>
      <c r="AH197" s="334"/>
      <c r="AI197" s="334"/>
      <c r="AJ197" s="335"/>
      <c r="AK197" s="333"/>
      <c r="AL197" s="334"/>
      <c r="AM197" s="334"/>
      <c r="AN197" s="334"/>
      <c r="AO197" s="334"/>
      <c r="AP197" s="334"/>
      <c r="AQ197" s="335"/>
      <c r="AR197" s="333"/>
      <c r="AS197" s="334"/>
      <c r="AT197" s="334"/>
      <c r="AU197" s="334"/>
      <c r="AV197" s="334"/>
      <c r="AW197" s="334"/>
      <c r="AX197" s="335"/>
      <c r="AY197" s="333"/>
      <c r="AZ197" s="334"/>
      <c r="BA197" s="336"/>
      <c r="BB197" s="1138"/>
      <c r="BC197" s="1139"/>
      <c r="BD197" s="1105"/>
      <c r="BE197" s="1106"/>
      <c r="BF197" s="1107"/>
      <c r="BG197" s="1108"/>
      <c r="BH197" s="1108"/>
      <c r="BI197" s="1108"/>
      <c r="BJ197" s="1109"/>
    </row>
    <row r="198" spans="2:62" ht="20.25" customHeight="1" x14ac:dyDescent="0.15">
      <c r="B198" s="1140"/>
      <c r="C198" s="1141"/>
      <c r="D198" s="1142"/>
      <c r="E198" s="342"/>
      <c r="F198" s="343">
        <f>C197</f>
        <v>0</v>
      </c>
      <c r="G198" s="342"/>
      <c r="H198" s="343">
        <f>I197</f>
        <v>0</v>
      </c>
      <c r="I198" s="1143"/>
      <c r="J198" s="1144"/>
      <c r="K198" s="1145"/>
      <c r="L198" s="1146"/>
      <c r="M198" s="1146"/>
      <c r="N198" s="1142"/>
      <c r="O198" s="1132"/>
      <c r="P198" s="1133"/>
      <c r="Q198" s="1133"/>
      <c r="R198" s="1133"/>
      <c r="S198" s="1134"/>
      <c r="T198" s="337" t="s">
        <v>1050</v>
      </c>
      <c r="U198" s="338"/>
      <c r="V198" s="339"/>
      <c r="W198" s="325" t="str">
        <f>IF(W197="","",VLOOKUP(W197,'シフト記号表（従来型・ユニット型共通）'!$C$6:$L$47,10,FALSE))</f>
        <v/>
      </c>
      <c r="X198" s="326" t="str">
        <f>IF(X197="","",VLOOKUP(X197,'シフト記号表（従来型・ユニット型共通）'!$C$6:$L$47,10,FALSE))</f>
        <v/>
      </c>
      <c r="Y198" s="326" t="str">
        <f>IF(Y197="","",VLOOKUP(Y197,'シフト記号表（従来型・ユニット型共通）'!$C$6:$L$47,10,FALSE))</f>
        <v/>
      </c>
      <c r="Z198" s="326" t="str">
        <f>IF(Z197="","",VLOOKUP(Z197,'シフト記号表（従来型・ユニット型共通）'!$C$6:$L$47,10,FALSE))</f>
        <v/>
      </c>
      <c r="AA198" s="326" t="str">
        <f>IF(AA197="","",VLOOKUP(AA197,'シフト記号表（従来型・ユニット型共通）'!$C$6:$L$47,10,FALSE))</f>
        <v/>
      </c>
      <c r="AB198" s="326" t="str">
        <f>IF(AB197="","",VLOOKUP(AB197,'シフト記号表（従来型・ユニット型共通）'!$C$6:$L$47,10,FALSE))</f>
        <v/>
      </c>
      <c r="AC198" s="327" t="str">
        <f>IF(AC197="","",VLOOKUP(AC197,'シフト記号表（従来型・ユニット型共通）'!$C$6:$L$47,10,FALSE))</f>
        <v/>
      </c>
      <c r="AD198" s="325" t="str">
        <f>IF(AD197="","",VLOOKUP(AD197,'シフト記号表（従来型・ユニット型共通）'!$C$6:$L$47,10,FALSE))</f>
        <v/>
      </c>
      <c r="AE198" s="326" t="str">
        <f>IF(AE197="","",VLOOKUP(AE197,'シフト記号表（従来型・ユニット型共通）'!$C$6:$L$47,10,FALSE))</f>
        <v/>
      </c>
      <c r="AF198" s="326" t="str">
        <f>IF(AF197="","",VLOOKUP(AF197,'シフト記号表（従来型・ユニット型共通）'!$C$6:$L$47,10,FALSE))</f>
        <v/>
      </c>
      <c r="AG198" s="326" t="str">
        <f>IF(AG197="","",VLOOKUP(AG197,'シフト記号表（従来型・ユニット型共通）'!$C$6:$L$47,10,FALSE))</f>
        <v/>
      </c>
      <c r="AH198" s="326" t="str">
        <f>IF(AH197="","",VLOOKUP(AH197,'シフト記号表（従来型・ユニット型共通）'!$C$6:$L$47,10,FALSE))</f>
        <v/>
      </c>
      <c r="AI198" s="326" t="str">
        <f>IF(AI197="","",VLOOKUP(AI197,'シフト記号表（従来型・ユニット型共通）'!$C$6:$L$47,10,FALSE))</f>
        <v/>
      </c>
      <c r="AJ198" s="327" t="str">
        <f>IF(AJ197="","",VLOOKUP(AJ197,'シフト記号表（従来型・ユニット型共通）'!$C$6:$L$47,10,FALSE))</f>
        <v/>
      </c>
      <c r="AK198" s="325" t="str">
        <f>IF(AK197="","",VLOOKUP(AK197,'シフト記号表（従来型・ユニット型共通）'!$C$6:$L$47,10,FALSE))</f>
        <v/>
      </c>
      <c r="AL198" s="326" t="str">
        <f>IF(AL197="","",VLOOKUP(AL197,'シフト記号表（従来型・ユニット型共通）'!$C$6:$L$47,10,FALSE))</f>
        <v/>
      </c>
      <c r="AM198" s="326" t="str">
        <f>IF(AM197="","",VLOOKUP(AM197,'シフト記号表（従来型・ユニット型共通）'!$C$6:$L$47,10,FALSE))</f>
        <v/>
      </c>
      <c r="AN198" s="326" t="str">
        <f>IF(AN197="","",VLOOKUP(AN197,'シフト記号表（従来型・ユニット型共通）'!$C$6:$L$47,10,FALSE))</f>
        <v/>
      </c>
      <c r="AO198" s="326" t="str">
        <f>IF(AO197="","",VLOOKUP(AO197,'シフト記号表（従来型・ユニット型共通）'!$C$6:$L$47,10,FALSE))</f>
        <v/>
      </c>
      <c r="AP198" s="326" t="str">
        <f>IF(AP197="","",VLOOKUP(AP197,'シフト記号表（従来型・ユニット型共通）'!$C$6:$L$47,10,FALSE))</f>
        <v/>
      </c>
      <c r="AQ198" s="327" t="str">
        <f>IF(AQ197="","",VLOOKUP(AQ197,'シフト記号表（従来型・ユニット型共通）'!$C$6:$L$47,10,FALSE))</f>
        <v/>
      </c>
      <c r="AR198" s="325" t="str">
        <f>IF(AR197="","",VLOOKUP(AR197,'シフト記号表（従来型・ユニット型共通）'!$C$6:$L$47,10,FALSE))</f>
        <v/>
      </c>
      <c r="AS198" s="326" t="str">
        <f>IF(AS197="","",VLOOKUP(AS197,'シフト記号表（従来型・ユニット型共通）'!$C$6:$L$47,10,FALSE))</f>
        <v/>
      </c>
      <c r="AT198" s="326" t="str">
        <f>IF(AT197="","",VLOOKUP(AT197,'シフト記号表（従来型・ユニット型共通）'!$C$6:$L$47,10,FALSE))</f>
        <v/>
      </c>
      <c r="AU198" s="326" t="str">
        <f>IF(AU197="","",VLOOKUP(AU197,'シフト記号表（従来型・ユニット型共通）'!$C$6:$L$47,10,FALSE))</f>
        <v/>
      </c>
      <c r="AV198" s="326" t="str">
        <f>IF(AV197="","",VLOOKUP(AV197,'シフト記号表（従来型・ユニット型共通）'!$C$6:$L$47,10,FALSE))</f>
        <v/>
      </c>
      <c r="AW198" s="326" t="str">
        <f>IF(AW197="","",VLOOKUP(AW197,'シフト記号表（従来型・ユニット型共通）'!$C$6:$L$47,10,FALSE))</f>
        <v/>
      </c>
      <c r="AX198" s="327" t="str">
        <f>IF(AX197="","",VLOOKUP(AX197,'シフト記号表（従来型・ユニット型共通）'!$C$6:$L$47,10,FALSE))</f>
        <v/>
      </c>
      <c r="AY198" s="325" t="str">
        <f>IF(AY197="","",VLOOKUP(AY197,'シフト記号表（従来型・ユニット型共通）'!$C$6:$L$47,10,FALSE))</f>
        <v/>
      </c>
      <c r="AZ198" s="326" t="str">
        <f>IF(AZ197="","",VLOOKUP(AZ197,'シフト記号表（従来型・ユニット型共通）'!$C$6:$L$47,10,FALSE))</f>
        <v/>
      </c>
      <c r="BA198" s="326" t="str">
        <f>IF(BA197="","",VLOOKUP(BA197,'シフト記号表（従来型・ユニット型共通）'!$C$6:$L$47,10,FALSE))</f>
        <v/>
      </c>
      <c r="BB198" s="1113">
        <f>IF($BE$3="４週",SUM(W198:AX198),IF($BE$3="暦月",SUM(W198:BA198),""))</f>
        <v>0</v>
      </c>
      <c r="BC198" s="1114"/>
      <c r="BD198" s="1115">
        <f>IF($BE$3="４週",BB198/4,IF($BE$3="暦月",(BB198/($BE$8/7)),""))</f>
        <v>0</v>
      </c>
      <c r="BE198" s="1114"/>
      <c r="BF198" s="1110"/>
      <c r="BG198" s="1111"/>
      <c r="BH198" s="1111"/>
      <c r="BI198" s="1111"/>
      <c r="BJ198" s="1112"/>
    </row>
    <row r="199" spans="2:62" ht="20.25" customHeight="1" x14ac:dyDescent="0.15">
      <c r="B199" s="1118">
        <f>B197+1</f>
        <v>92</v>
      </c>
      <c r="C199" s="1120"/>
      <c r="D199" s="1121"/>
      <c r="E199" s="320"/>
      <c r="F199" s="321"/>
      <c r="G199" s="320"/>
      <c r="H199" s="321"/>
      <c r="I199" s="1124"/>
      <c r="J199" s="1125"/>
      <c r="K199" s="1128"/>
      <c r="L199" s="1129"/>
      <c r="M199" s="1129"/>
      <c r="N199" s="1121"/>
      <c r="O199" s="1132"/>
      <c r="P199" s="1133"/>
      <c r="Q199" s="1133"/>
      <c r="R199" s="1133"/>
      <c r="S199" s="1134"/>
      <c r="T199" s="340" t="s">
        <v>696</v>
      </c>
      <c r="V199" s="341"/>
      <c r="W199" s="333"/>
      <c r="X199" s="334"/>
      <c r="Y199" s="334"/>
      <c r="Z199" s="334"/>
      <c r="AA199" s="334"/>
      <c r="AB199" s="334"/>
      <c r="AC199" s="335"/>
      <c r="AD199" s="333"/>
      <c r="AE199" s="334"/>
      <c r="AF199" s="334"/>
      <c r="AG199" s="334"/>
      <c r="AH199" s="334"/>
      <c r="AI199" s="334"/>
      <c r="AJ199" s="335"/>
      <c r="AK199" s="333"/>
      <c r="AL199" s="334"/>
      <c r="AM199" s="334"/>
      <c r="AN199" s="334"/>
      <c r="AO199" s="334"/>
      <c r="AP199" s="334"/>
      <c r="AQ199" s="335"/>
      <c r="AR199" s="333"/>
      <c r="AS199" s="334"/>
      <c r="AT199" s="334"/>
      <c r="AU199" s="334"/>
      <c r="AV199" s="334"/>
      <c r="AW199" s="334"/>
      <c r="AX199" s="335"/>
      <c r="AY199" s="333"/>
      <c r="AZ199" s="334"/>
      <c r="BA199" s="336"/>
      <c r="BB199" s="1138"/>
      <c r="BC199" s="1139"/>
      <c r="BD199" s="1105"/>
      <c r="BE199" s="1106"/>
      <c r="BF199" s="1107"/>
      <c r="BG199" s="1108"/>
      <c r="BH199" s="1108"/>
      <c r="BI199" s="1108"/>
      <c r="BJ199" s="1109"/>
    </row>
    <row r="200" spans="2:62" ht="20.25" customHeight="1" x14ac:dyDescent="0.15">
      <c r="B200" s="1140"/>
      <c r="C200" s="1141"/>
      <c r="D200" s="1142"/>
      <c r="E200" s="342"/>
      <c r="F200" s="343">
        <f>C199</f>
        <v>0</v>
      </c>
      <c r="G200" s="342"/>
      <c r="H200" s="343">
        <f>I199</f>
        <v>0</v>
      </c>
      <c r="I200" s="1143"/>
      <c r="J200" s="1144"/>
      <c r="K200" s="1145"/>
      <c r="L200" s="1146"/>
      <c r="M200" s="1146"/>
      <c r="N200" s="1142"/>
      <c r="O200" s="1132"/>
      <c r="P200" s="1133"/>
      <c r="Q200" s="1133"/>
      <c r="R200" s="1133"/>
      <c r="S200" s="1134"/>
      <c r="T200" s="337" t="s">
        <v>1050</v>
      </c>
      <c r="U200" s="338"/>
      <c r="V200" s="339"/>
      <c r="W200" s="325" t="str">
        <f>IF(W199="","",VLOOKUP(W199,'シフト記号表（従来型・ユニット型共通）'!$C$6:$L$47,10,FALSE))</f>
        <v/>
      </c>
      <c r="X200" s="326" t="str">
        <f>IF(X199="","",VLOOKUP(X199,'シフト記号表（従来型・ユニット型共通）'!$C$6:$L$47,10,FALSE))</f>
        <v/>
      </c>
      <c r="Y200" s="326" t="str">
        <f>IF(Y199="","",VLOOKUP(Y199,'シフト記号表（従来型・ユニット型共通）'!$C$6:$L$47,10,FALSE))</f>
        <v/>
      </c>
      <c r="Z200" s="326" t="str">
        <f>IF(Z199="","",VLOOKUP(Z199,'シフト記号表（従来型・ユニット型共通）'!$C$6:$L$47,10,FALSE))</f>
        <v/>
      </c>
      <c r="AA200" s="326" t="str">
        <f>IF(AA199="","",VLOOKUP(AA199,'シフト記号表（従来型・ユニット型共通）'!$C$6:$L$47,10,FALSE))</f>
        <v/>
      </c>
      <c r="AB200" s="326" t="str">
        <f>IF(AB199="","",VLOOKUP(AB199,'シフト記号表（従来型・ユニット型共通）'!$C$6:$L$47,10,FALSE))</f>
        <v/>
      </c>
      <c r="AC200" s="327" t="str">
        <f>IF(AC199="","",VLOOKUP(AC199,'シフト記号表（従来型・ユニット型共通）'!$C$6:$L$47,10,FALSE))</f>
        <v/>
      </c>
      <c r="AD200" s="325" t="str">
        <f>IF(AD199="","",VLOOKUP(AD199,'シフト記号表（従来型・ユニット型共通）'!$C$6:$L$47,10,FALSE))</f>
        <v/>
      </c>
      <c r="AE200" s="326" t="str">
        <f>IF(AE199="","",VLOOKUP(AE199,'シフト記号表（従来型・ユニット型共通）'!$C$6:$L$47,10,FALSE))</f>
        <v/>
      </c>
      <c r="AF200" s="326" t="str">
        <f>IF(AF199="","",VLOOKUP(AF199,'シフト記号表（従来型・ユニット型共通）'!$C$6:$L$47,10,FALSE))</f>
        <v/>
      </c>
      <c r="AG200" s="326" t="str">
        <f>IF(AG199="","",VLOOKUP(AG199,'シフト記号表（従来型・ユニット型共通）'!$C$6:$L$47,10,FALSE))</f>
        <v/>
      </c>
      <c r="AH200" s="326" t="str">
        <f>IF(AH199="","",VLOOKUP(AH199,'シフト記号表（従来型・ユニット型共通）'!$C$6:$L$47,10,FALSE))</f>
        <v/>
      </c>
      <c r="AI200" s="326" t="str">
        <f>IF(AI199="","",VLOOKUP(AI199,'シフト記号表（従来型・ユニット型共通）'!$C$6:$L$47,10,FALSE))</f>
        <v/>
      </c>
      <c r="AJ200" s="327" t="str">
        <f>IF(AJ199="","",VLOOKUP(AJ199,'シフト記号表（従来型・ユニット型共通）'!$C$6:$L$47,10,FALSE))</f>
        <v/>
      </c>
      <c r="AK200" s="325" t="str">
        <f>IF(AK199="","",VLOOKUP(AK199,'シフト記号表（従来型・ユニット型共通）'!$C$6:$L$47,10,FALSE))</f>
        <v/>
      </c>
      <c r="AL200" s="326" t="str">
        <f>IF(AL199="","",VLOOKUP(AL199,'シフト記号表（従来型・ユニット型共通）'!$C$6:$L$47,10,FALSE))</f>
        <v/>
      </c>
      <c r="AM200" s="326" t="str">
        <f>IF(AM199="","",VLOOKUP(AM199,'シフト記号表（従来型・ユニット型共通）'!$C$6:$L$47,10,FALSE))</f>
        <v/>
      </c>
      <c r="AN200" s="326" t="str">
        <f>IF(AN199="","",VLOOKUP(AN199,'シフト記号表（従来型・ユニット型共通）'!$C$6:$L$47,10,FALSE))</f>
        <v/>
      </c>
      <c r="AO200" s="326" t="str">
        <f>IF(AO199="","",VLOOKUP(AO199,'シフト記号表（従来型・ユニット型共通）'!$C$6:$L$47,10,FALSE))</f>
        <v/>
      </c>
      <c r="AP200" s="326" t="str">
        <f>IF(AP199="","",VLOOKUP(AP199,'シフト記号表（従来型・ユニット型共通）'!$C$6:$L$47,10,FALSE))</f>
        <v/>
      </c>
      <c r="AQ200" s="327" t="str">
        <f>IF(AQ199="","",VLOOKUP(AQ199,'シフト記号表（従来型・ユニット型共通）'!$C$6:$L$47,10,FALSE))</f>
        <v/>
      </c>
      <c r="AR200" s="325" t="str">
        <f>IF(AR199="","",VLOOKUP(AR199,'シフト記号表（従来型・ユニット型共通）'!$C$6:$L$47,10,FALSE))</f>
        <v/>
      </c>
      <c r="AS200" s="326" t="str">
        <f>IF(AS199="","",VLOOKUP(AS199,'シフト記号表（従来型・ユニット型共通）'!$C$6:$L$47,10,FALSE))</f>
        <v/>
      </c>
      <c r="AT200" s="326" t="str">
        <f>IF(AT199="","",VLOOKUP(AT199,'シフト記号表（従来型・ユニット型共通）'!$C$6:$L$47,10,FALSE))</f>
        <v/>
      </c>
      <c r="AU200" s="326" t="str">
        <f>IF(AU199="","",VLOOKUP(AU199,'シフト記号表（従来型・ユニット型共通）'!$C$6:$L$47,10,FALSE))</f>
        <v/>
      </c>
      <c r="AV200" s="326" t="str">
        <f>IF(AV199="","",VLOOKUP(AV199,'シフト記号表（従来型・ユニット型共通）'!$C$6:$L$47,10,FALSE))</f>
        <v/>
      </c>
      <c r="AW200" s="326" t="str">
        <f>IF(AW199="","",VLOOKUP(AW199,'シフト記号表（従来型・ユニット型共通）'!$C$6:$L$47,10,FALSE))</f>
        <v/>
      </c>
      <c r="AX200" s="327" t="str">
        <f>IF(AX199="","",VLOOKUP(AX199,'シフト記号表（従来型・ユニット型共通）'!$C$6:$L$47,10,FALSE))</f>
        <v/>
      </c>
      <c r="AY200" s="325" t="str">
        <f>IF(AY199="","",VLOOKUP(AY199,'シフト記号表（従来型・ユニット型共通）'!$C$6:$L$47,10,FALSE))</f>
        <v/>
      </c>
      <c r="AZ200" s="326" t="str">
        <f>IF(AZ199="","",VLOOKUP(AZ199,'シフト記号表（従来型・ユニット型共通）'!$C$6:$L$47,10,FALSE))</f>
        <v/>
      </c>
      <c r="BA200" s="326" t="str">
        <f>IF(BA199="","",VLOOKUP(BA199,'シフト記号表（従来型・ユニット型共通）'!$C$6:$L$47,10,FALSE))</f>
        <v/>
      </c>
      <c r="BB200" s="1113">
        <f>IF($BE$3="４週",SUM(W200:AX200),IF($BE$3="暦月",SUM(W200:BA200),""))</f>
        <v>0</v>
      </c>
      <c r="BC200" s="1114"/>
      <c r="BD200" s="1115">
        <f>IF($BE$3="４週",BB200/4,IF($BE$3="暦月",(BB200/($BE$8/7)),""))</f>
        <v>0</v>
      </c>
      <c r="BE200" s="1114"/>
      <c r="BF200" s="1110"/>
      <c r="BG200" s="1111"/>
      <c r="BH200" s="1111"/>
      <c r="BI200" s="1111"/>
      <c r="BJ200" s="1112"/>
    </row>
    <row r="201" spans="2:62" ht="20.25" customHeight="1" x14ac:dyDescent="0.15">
      <c r="B201" s="1118">
        <f>B199+1</f>
        <v>93</v>
      </c>
      <c r="C201" s="1120"/>
      <c r="D201" s="1121"/>
      <c r="E201" s="320"/>
      <c r="F201" s="321"/>
      <c r="G201" s="320"/>
      <c r="H201" s="321"/>
      <c r="I201" s="1124"/>
      <c r="J201" s="1125"/>
      <c r="K201" s="1128"/>
      <c r="L201" s="1129"/>
      <c r="M201" s="1129"/>
      <c r="N201" s="1121"/>
      <c r="O201" s="1132"/>
      <c r="P201" s="1133"/>
      <c r="Q201" s="1133"/>
      <c r="R201" s="1133"/>
      <c r="S201" s="1134"/>
      <c r="T201" s="340" t="s">
        <v>696</v>
      </c>
      <c r="V201" s="341"/>
      <c r="W201" s="333"/>
      <c r="X201" s="334"/>
      <c r="Y201" s="334"/>
      <c r="Z201" s="334"/>
      <c r="AA201" s="334"/>
      <c r="AB201" s="334"/>
      <c r="AC201" s="335"/>
      <c r="AD201" s="333"/>
      <c r="AE201" s="334"/>
      <c r="AF201" s="334"/>
      <c r="AG201" s="334"/>
      <c r="AH201" s="334"/>
      <c r="AI201" s="334"/>
      <c r="AJ201" s="335"/>
      <c r="AK201" s="333"/>
      <c r="AL201" s="334"/>
      <c r="AM201" s="334"/>
      <c r="AN201" s="334"/>
      <c r="AO201" s="334"/>
      <c r="AP201" s="334"/>
      <c r="AQ201" s="335"/>
      <c r="AR201" s="333"/>
      <c r="AS201" s="334"/>
      <c r="AT201" s="334"/>
      <c r="AU201" s="334"/>
      <c r="AV201" s="334"/>
      <c r="AW201" s="334"/>
      <c r="AX201" s="335"/>
      <c r="AY201" s="333"/>
      <c r="AZ201" s="334"/>
      <c r="BA201" s="336"/>
      <c r="BB201" s="1138"/>
      <c r="BC201" s="1139"/>
      <c r="BD201" s="1105"/>
      <c r="BE201" s="1106"/>
      <c r="BF201" s="1107"/>
      <c r="BG201" s="1108"/>
      <c r="BH201" s="1108"/>
      <c r="BI201" s="1108"/>
      <c r="BJ201" s="1109"/>
    </row>
    <row r="202" spans="2:62" ht="20.25" customHeight="1" x14ac:dyDescent="0.15">
      <c r="B202" s="1140"/>
      <c r="C202" s="1141"/>
      <c r="D202" s="1142"/>
      <c r="E202" s="342"/>
      <c r="F202" s="343">
        <f>C201</f>
        <v>0</v>
      </c>
      <c r="G202" s="342"/>
      <c r="H202" s="343">
        <f>I201</f>
        <v>0</v>
      </c>
      <c r="I202" s="1143"/>
      <c r="J202" s="1144"/>
      <c r="K202" s="1145"/>
      <c r="L202" s="1146"/>
      <c r="M202" s="1146"/>
      <c r="N202" s="1142"/>
      <c r="O202" s="1132"/>
      <c r="P202" s="1133"/>
      <c r="Q202" s="1133"/>
      <c r="R202" s="1133"/>
      <c r="S202" s="1134"/>
      <c r="T202" s="337" t="s">
        <v>1050</v>
      </c>
      <c r="U202" s="338"/>
      <c r="V202" s="339"/>
      <c r="W202" s="325" t="str">
        <f>IF(W201="","",VLOOKUP(W201,'シフト記号表（従来型・ユニット型共通）'!$C$6:$L$47,10,FALSE))</f>
        <v/>
      </c>
      <c r="X202" s="326" t="str">
        <f>IF(X201="","",VLOOKUP(X201,'シフト記号表（従来型・ユニット型共通）'!$C$6:$L$47,10,FALSE))</f>
        <v/>
      </c>
      <c r="Y202" s="326" t="str">
        <f>IF(Y201="","",VLOOKUP(Y201,'シフト記号表（従来型・ユニット型共通）'!$C$6:$L$47,10,FALSE))</f>
        <v/>
      </c>
      <c r="Z202" s="326" t="str">
        <f>IF(Z201="","",VLOOKUP(Z201,'シフト記号表（従来型・ユニット型共通）'!$C$6:$L$47,10,FALSE))</f>
        <v/>
      </c>
      <c r="AA202" s="326" t="str">
        <f>IF(AA201="","",VLOOKUP(AA201,'シフト記号表（従来型・ユニット型共通）'!$C$6:$L$47,10,FALSE))</f>
        <v/>
      </c>
      <c r="AB202" s="326" t="str">
        <f>IF(AB201="","",VLOOKUP(AB201,'シフト記号表（従来型・ユニット型共通）'!$C$6:$L$47,10,FALSE))</f>
        <v/>
      </c>
      <c r="AC202" s="327" t="str">
        <f>IF(AC201="","",VLOOKUP(AC201,'シフト記号表（従来型・ユニット型共通）'!$C$6:$L$47,10,FALSE))</f>
        <v/>
      </c>
      <c r="AD202" s="325" t="str">
        <f>IF(AD201="","",VLOOKUP(AD201,'シフト記号表（従来型・ユニット型共通）'!$C$6:$L$47,10,FALSE))</f>
        <v/>
      </c>
      <c r="AE202" s="326" t="str">
        <f>IF(AE201="","",VLOOKUP(AE201,'シフト記号表（従来型・ユニット型共通）'!$C$6:$L$47,10,FALSE))</f>
        <v/>
      </c>
      <c r="AF202" s="326" t="str">
        <f>IF(AF201="","",VLOOKUP(AF201,'シフト記号表（従来型・ユニット型共通）'!$C$6:$L$47,10,FALSE))</f>
        <v/>
      </c>
      <c r="AG202" s="326" t="str">
        <f>IF(AG201="","",VLOOKUP(AG201,'シフト記号表（従来型・ユニット型共通）'!$C$6:$L$47,10,FALSE))</f>
        <v/>
      </c>
      <c r="AH202" s="326" t="str">
        <f>IF(AH201="","",VLOOKUP(AH201,'シフト記号表（従来型・ユニット型共通）'!$C$6:$L$47,10,FALSE))</f>
        <v/>
      </c>
      <c r="AI202" s="326" t="str">
        <f>IF(AI201="","",VLOOKUP(AI201,'シフト記号表（従来型・ユニット型共通）'!$C$6:$L$47,10,FALSE))</f>
        <v/>
      </c>
      <c r="AJ202" s="327" t="str">
        <f>IF(AJ201="","",VLOOKUP(AJ201,'シフト記号表（従来型・ユニット型共通）'!$C$6:$L$47,10,FALSE))</f>
        <v/>
      </c>
      <c r="AK202" s="325" t="str">
        <f>IF(AK201="","",VLOOKUP(AK201,'シフト記号表（従来型・ユニット型共通）'!$C$6:$L$47,10,FALSE))</f>
        <v/>
      </c>
      <c r="AL202" s="326" t="str">
        <f>IF(AL201="","",VLOOKUP(AL201,'シフト記号表（従来型・ユニット型共通）'!$C$6:$L$47,10,FALSE))</f>
        <v/>
      </c>
      <c r="AM202" s="326" t="str">
        <f>IF(AM201="","",VLOOKUP(AM201,'シフト記号表（従来型・ユニット型共通）'!$C$6:$L$47,10,FALSE))</f>
        <v/>
      </c>
      <c r="AN202" s="326" t="str">
        <f>IF(AN201="","",VLOOKUP(AN201,'シフト記号表（従来型・ユニット型共通）'!$C$6:$L$47,10,FALSE))</f>
        <v/>
      </c>
      <c r="AO202" s="326" t="str">
        <f>IF(AO201="","",VLOOKUP(AO201,'シフト記号表（従来型・ユニット型共通）'!$C$6:$L$47,10,FALSE))</f>
        <v/>
      </c>
      <c r="AP202" s="326" t="str">
        <f>IF(AP201="","",VLOOKUP(AP201,'シフト記号表（従来型・ユニット型共通）'!$C$6:$L$47,10,FALSE))</f>
        <v/>
      </c>
      <c r="AQ202" s="327" t="str">
        <f>IF(AQ201="","",VLOOKUP(AQ201,'シフト記号表（従来型・ユニット型共通）'!$C$6:$L$47,10,FALSE))</f>
        <v/>
      </c>
      <c r="AR202" s="325" t="str">
        <f>IF(AR201="","",VLOOKUP(AR201,'シフト記号表（従来型・ユニット型共通）'!$C$6:$L$47,10,FALSE))</f>
        <v/>
      </c>
      <c r="AS202" s="326" t="str">
        <f>IF(AS201="","",VLOOKUP(AS201,'シフト記号表（従来型・ユニット型共通）'!$C$6:$L$47,10,FALSE))</f>
        <v/>
      </c>
      <c r="AT202" s="326" t="str">
        <f>IF(AT201="","",VLOOKUP(AT201,'シフト記号表（従来型・ユニット型共通）'!$C$6:$L$47,10,FALSE))</f>
        <v/>
      </c>
      <c r="AU202" s="326" t="str">
        <f>IF(AU201="","",VLOOKUP(AU201,'シフト記号表（従来型・ユニット型共通）'!$C$6:$L$47,10,FALSE))</f>
        <v/>
      </c>
      <c r="AV202" s="326" t="str">
        <f>IF(AV201="","",VLOOKUP(AV201,'シフト記号表（従来型・ユニット型共通）'!$C$6:$L$47,10,FALSE))</f>
        <v/>
      </c>
      <c r="AW202" s="326" t="str">
        <f>IF(AW201="","",VLOOKUP(AW201,'シフト記号表（従来型・ユニット型共通）'!$C$6:$L$47,10,FALSE))</f>
        <v/>
      </c>
      <c r="AX202" s="327" t="str">
        <f>IF(AX201="","",VLOOKUP(AX201,'シフト記号表（従来型・ユニット型共通）'!$C$6:$L$47,10,FALSE))</f>
        <v/>
      </c>
      <c r="AY202" s="325" t="str">
        <f>IF(AY201="","",VLOOKUP(AY201,'シフト記号表（従来型・ユニット型共通）'!$C$6:$L$47,10,FALSE))</f>
        <v/>
      </c>
      <c r="AZ202" s="326" t="str">
        <f>IF(AZ201="","",VLOOKUP(AZ201,'シフト記号表（従来型・ユニット型共通）'!$C$6:$L$47,10,FALSE))</f>
        <v/>
      </c>
      <c r="BA202" s="326" t="str">
        <f>IF(BA201="","",VLOOKUP(BA201,'シフト記号表（従来型・ユニット型共通）'!$C$6:$L$47,10,FALSE))</f>
        <v/>
      </c>
      <c r="BB202" s="1113">
        <f>IF($BE$3="４週",SUM(W202:AX202),IF($BE$3="暦月",SUM(W202:BA202),""))</f>
        <v>0</v>
      </c>
      <c r="BC202" s="1114"/>
      <c r="BD202" s="1115">
        <f>IF($BE$3="４週",BB202/4,IF($BE$3="暦月",(BB202/($BE$8/7)),""))</f>
        <v>0</v>
      </c>
      <c r="BE202" s="1114"/>
      <c r="BF202" s="1110"/>
      <c r="BG202" s="1111"/>
      <c r="BH202" s="1111"/>
      <c r="BI202" s="1111"/>
      <c r="BJ202" s="1112"/>
    </row>
    <row r="203" spans="2:62" ht="20.25" customHeight="1" x14ac:dyDescent="0.15">
      <c r="B203" s="1118">
        <f>B201+1</f>
        <v>94</v>
      </c>
      <c r="C203" s="1120"/>
      <c r="D203" s="1121"/>
      <c r="E203" s="320"/>
      <c r="F203" s="321"/>
      <c r="G203" s="320"/>
      <c r="H203" s="321"/>
      <c r="I203" s="1124"/>
      <c r="J203" s="1125"/>
      <c r="K203" s="1128"/>
      <c r="L203" s="1129"/>
      <c r="M203" s="1129"/>
      <c r="N203" s="1121"/>
      <c r="O203" s="1132"/>
      <c r="P203" s="1133"/>
      <c r="Q203" s="1133"/>
      <c r="R203" s="1133"/>
      <c r="S203" s="1134"/>
      <c r="T203" s="340" t="s">
        <v>696</v>
      </c>
      <c r="V203" s="341"/>
      <c r="W203" s="333"/>
      <c r="X203" s="334"/>
      <c r="Y203" s="334"/>
      <c r="Z203" s="334"/>
      <c r="AA203" s="334"/>
      <c r="AB203" s="334"/>
      <c r="AC203" s="335"/>
      <c r="AD203" s="333"/>
      <c r="AE203" s="334"/>
      <c r="AF203" s="334"/>
      <c r="AG203" s="334"/>
      <c r="AH203" s="334"/>
      <c r="AI203" s="334"/>
      <c r="AJ203" s="335"/>
      <c r="AK203" s="333"/>
      <c r="AL203" s="334"/>
      <c r="AM203" s="334"/>
      <c r="AN203" s="334"/>
      <c r="AO203" s="334"/>
      <c r="AP203" s="334"/>
      <c r="AQ203" s="335"/>
      <c r="AR203" s="333"/>
      <c r="AS203" s="334"/>
      <c r="AT203" s="334"/>
      <c r="AU203" s="334"/>
      <c r="AV203" s="334"/>
      <c r="AW203" s="334"/>
      <c r="AX203" s="335"/>
      <c r="AY203" s="333"/>
      <c r="AZ203" s="334"/>
      <c r="BA203" s="336"/>
      <c r="BB203" s="1138"/>
      <c r="BC203" s="1139"/>
      <c r="BD203" s="1105"/>
      <c r="BE203" s="1106"/>
      <c r="BF203" s="1107"/>
      <c r="BG203" s="1108"/>
      <c r="BH203" s="1108"/>
      <c r="BI203" s="1108"/>
      <c r="BJ203" s="1109"/>
    </row>
    <row r="204" spans="2:62" ht="20.25" customHeight="1" x14ac:dyDescent="0.15">
      <c r="B204" s="1140"/>
      <c r="C204" s="1141"/>
      <c r="D204" s="1142"/>
      <c r="E204" s="342"/>
      <c r="F204" s="343">
        <f>C203</f>
        <v>0</v>
      </c>
      <c r="G204" s="342"/>
      <c r="H204" s="343">
        <f>I203</f>
        <v>0</v>
      </c>
      <c r="I204" s="1143"/>
      <c r="J204" s="1144"/>
      <c r="K204" s="1145"/>
      <c r="L204" s="1146"/>
      <c r="M204" s="1146"/>
      <c r="N204" s="1142"/>
      <c r="O204" s="1132"/>
      <c r="P204" s="1133"/>
      <c r="Q204" s="1133"/>
      <c r="R204" s="1133"/>
      <c r="S204" s="1134"/>
      <c r="T204" s="337" t="s">
        <v>1050</v>
      </c>
      <c r="U204" s="338"/>
      <c r="V204" s="339"/>
      <c r="W204" s="325" t="str">
        <f>IF(W203="","",VLOOKUP(W203,'シフト記号表（従来型・ユニット型共通）'!$C$6:$L$47,10,FALSE))</f>
        <v/>
      </c>
      <c r="X204" s="326" t="str">
        <f>IF(X203="","",VLOOKUP(X203,'シフト記号表（従来型・ユニット型共通）'!$C$6:$L$47,10,FALSE))</f>
        <v/>
      </c>
      <c r="Y204" s="326" t="str">
        <f>IF(Y203="","",VLOOKUP(Y203,'シフト記号表（従来型・ユニット型共通）'!$C$6:$L$47,10,FALSE))</f>
        <v/>
      </c>
      <c r="Z204" s="326" t="str">
        <f>IF(Z203="","",VLOOKUP(Z203,'シフト記号表（従来型・ユニット型共通）'!$C$6:$L$47,10,FALSE))</f>
        <v/>
      </c>
      <c r="AA204" s="326" t="str">
        <f>IF(AA203="","",VLOOKUP(AA203,'シフト記号表（従来型・ユニット型共通）'!$C$6:$L$47,10,FALSE))</f>
        <v/>
      </c>
      <c r="AB204" s="326" t="str">
        <f>IF(AB203="","",VLOOKUP(AB203,'シフト記号表（従来型・ユニット型共通）'!$C$6:$L$47,10,FALSE))</f>
        <v/>
      </c>
      <c r="AC204" s="327" t="str">
        <f>IF(AC203="","",VLOOKUP(AC203,'シフト記号表（従来型・ユニット型共通）'!$C$6:$L$47,10,FALSE))</f>
        <v/>
      </c>
      <c r="AD204" s="325" t="str">
        <f>IF(AD203="","",VLOOKUP(AD203,'シフト記号表（従来型・ユニット型共通）'!$C$6:$L$47,10,FALSE))</f>
        <v/>
      </c>
      <c r="AE204" s="326" t="str">
        <f>IF(AE203="","",VLOOKUP(AE203,'シフト記号表（従来型・ユニット型共通）'!$C$6:$L$47,10,FALSE))</f>
        <v/>
      </c>
      <c r="AF204" s="326" t="str">
        <f>IF(AF203="","",VLOOKUP(AF203,'シフト記号表（従来型・ユニット型共通）'!$C$6:$L$47,10,FALSE))</f>
        <v/>
      </c>
      <c r="AG204" s="326" t="str">
        <f>IF(AG203="","",VLOOKUP(AG203,'シフト記号表（従来型・ユニット型共通）'!$C$6:$L$47,10,FALSE))</f>
        <v/>
      </c>
      <c r="AH204" s="326" t="str">
        <f>IF(AH203="","",VLOOKUP(AH203,'シフト記号表（従来型・ユニット型共通）'!$C$6:$L$47,10,FALSE))</f>
        <v/>
      </c>
      <c r="AI204" s="326" t="str">
        <f>IF(AI203="","",VLOOKUP(AI203,'シフト記号表（従来型・ユニット型共通）'!$C$6:$L$47,10,FALSE))</f>
        <v/>
      </c>
      <c r="AJ204" s="327" t="str">
        <f>IF(AJ203="","",VLOOKUP(AJ203,'シフト記号表（従来型・ユニット型共通）'!$C$6:$L$47,10,FALSE))</f>
        <v/>
      </c>
      <c r="AK204" s="325" t="str">
        <f>IF(AK203="","",VLOOKUP(AK203,'シフト記号表（従来型・ユニット型共通）'!$C$6:$L$47,10,FALSE))</f>
        <v/>
      </c>
      <c r="AL204" s="326" t="str">
        <f>IF(AL203="","",VLOOKUP(AL203,'シフト記号表（従来型・ユニット型共通）'!$C$6:$L$47,10,FALSE))</f>
        <v/>
      </c>
      <c r="AM204" s="326" t="str">
        <f>IF(AM203="","",VLOOKUP(AM203,'シフト記号表（従来型・ユニット型共通）'!$C$6:$L$47,10,FALSE))</f>
        <v/>
      </c>
      <c r="AN204" s="326" t="str">
        <f>IF(AN203="","",VLOOKUP(AN203,'シフト記号表（従来型・ユニット型共通）'!$C$6:$L$47,10,FALSE))</f>
        <v/>
      </c>
      <c r="AO204" s="326" t="str">
        <f>IF(AO203="","",VLOOKUP(AO203,'シフト記号表（従来型・ユニット型共通）'!$C$6:$L$47,10,FALSE))</f>
        <v/>
      </c>
      <c r="AP204" s="326" t="str">
        <f>IF(AP203="","",VLOOKUP(AP203,'シフト記号表（従来型・ユニット型共通）'!$C$6:$L$47,10,FALSE))</f>
        <v/>
      </c>
      <c r="AQ204" s="327" t="str">
        <f>IF(AQ203="","",VLOOKUP(AQ203,'シフト記号表（従来型・ユニット型共通）'!$C$6:$L$47,10,FALSE))</f>
        <v/>
      </c>
      <c r="AR204" s="325" t="str">
        <f>IF(AR203="","",VLOOKUP(AR203,'シフト記号表（従来型・ユニット型共通）'!$C$6:$L$47,10,FALSE))</f>
        <v/>
      </c>
      <c r="AS204" s="326" t="str">
        <f>IF(AS203="","",VLOOKUP(AS203,'シフト記号表（従来型・ユニット型共通）'!$C$6:$L$47,10,FALSE))</f>
        <v/>
      </c>
      <c r="AT204" s="326" t="str">
        <f>IF(AT203="","",VLOOKUP(AT203,'シフト記号表（従来型・ユニット型共通）'!$C$6:$L$47,10,FALSE))</f>
        <v/>
      </c>
      <c r="AU204" s="326" t="str">
        <f>IF(AU203="","",VLOOKUP(AU203,'シフト記号表（従来型・ユニット型共通）'!$C$6:$L$47,10,FALSE))</f>
        <v/>
      </c>
      <c r="AV204" s="326" t="str">
        <f>IF(AV203="","",VLOOKUP(AV203,'シフト記号表（従来型・ユニット型共通）'!$C$6:$L$47,10,FALSE))</f>
        <v/>
      </c>
      <c r="AW204" s="326" t="str">
        <f>IF(AW203="","",VLOOKUP(AW203,'シフト記号表（従来型・ユニット型共通）'!$C$6:$L$47,10,FALSE))</f>
        <v/>
      </c>
      <c r="AX204" s="327" t="str">
        <f>IF(AX203="","",VLOOKUP(AX203,'シフト記号表（従来型・ユニット型共通）'!$C$6:$L$47,10,FALSE))</f>
        <v/>
      </c>
      <c r="AY204" s="325" t="str">
        <f>IF(AY203="","",VLOOKUP(AY203,'シフト記号表（従来型・ユニット型共通）'!$C$6:$L$47,10,FALSE))</f>
        <v/>
      </c>
      <c r="AZ204" s="326" t="str">
        <f>IF(AZ203="","",VLOOKUP(AZ203,'シフト記号表（従来型・ユニット型共通）'!$C$6:$L$47,10,FALSE))</f>
        <v/>
      </c>
      <c r="BA204" s="326" t="str">
        <f>IF(BA203="","",VLOOKUP(BA203,'シフト記号表（従来型・ユニット型共通）'!$C$6:$L$47,10,FALSE))</f>
        <v/>
      </c>
      <c r="BB204" s="1113">
        <f>IF($BE$3="４週",SUM(W204:AX204),IF($BE$3="暦月",SUM(W204:BA204),""))</f>
        <v>0</v>
      </c>
      <c r="BC204" s="1114"/>
      <c r="BD204" s="1115">
        <f>IF($BE$3="４週",BB204/4,IF($BE$3="暦月",(BB204/($BE$8/7)),""))</f>
        <v>0</v>
      </c>
      <c r="BE204" s="1114"/>
      <c r="BF204" s="1110"/>
      <c r="BG204" s="1111"/>
      <c r="BH204" s="1111"/>
      <c r="BI204" s="1111"/>
      <c r="BJ204" s="1112"/>
    </row>
    <row r="205" spans="2:62" ht="20.25" customHeight="1" x14ac:dyDescent="0.15">
      <c r="B205" s="1118">
        <f>B203+1</f>
        <v>95</v>
      </c>
      <c r="C205" s="1120"/>
      <c r="D205" s="1121"/>
      <c r="E205" s="320"/>
      <c r="F205" s="321"/>
      <c r="G205" s="320"/>
      <c r="H205" s="321"/>
      <c r="I205" s="1124"/>
      <c r="J205" s="1125"/>
      <c r="K205" s="1128"/>
      <c r="L205" s="1129"/>
      <c r="M205" s="1129"/>
      <c r="N205" s="1121"/>
      <c r="O205" s="1132"/>
      <c r="P205" s="1133"/>
      <c r="Q205" s="1133"/>
      <c r="R205" s="1133"/>
      <c r="S205" s="1134"/>
      <c r="T205" s="340" t="s">
        <v>696</v>
      </c>
      <c r="V205" s="341"/>
      <c r="W205" s="333"/>
      <c r="X205" s="334"/>
      <c r="Y205" s="334"/>
      <c r="Z205" s="334"/>
      <c r="AA205" s="334"/>
      <c r="AB205" s="334"/>
      <c r="AC205" s="335"/>
      <c r="AD205" s="333"/>
      <c r="AE205" s="334"/>
      <c r="AF205" s="334"/>
      <c r="AG205" s="334"/>
      <c r="AH205" s="334"/>
      <c r="AI205" s="334"/>
      <c r="AJ205" s="335"/>
      <c r="AK205" s="333"/>
      <c r="AL205" s="334"/>
      <c r="AM205" s="334"/>
      <c r="AN205" s="334"/>
      <c r="AO205" s="334"/>
      <c r="AP205" s="334"/>
      <c r="AQ205" s="335"/>
      <c r="AR205" s="333"/>
      <c r="AS205" s="334"/>
      <c r="AT205" s="334"/>
      <c r="AU205" s="334"/>
      <c r="AV205" s="334"/>
      <c r="AW205" s="334"/>
      <c r="AX205" s="335"/>
      <c r="AY205" s="333"/>
      <c r="AZ205" s="334"/>
      <c r="BA205" s="336"/>
      <c r="BB205" s="1138"/>
      <c r="BC205" s="1139"/>
      <c r="BD205" s="1105"/>
      <c r="BE205" s="1106"/>
      <c r="BF205" s="1107"/>
      <c r="BG205" s="1108"/>
      <c r="BH205" s="1108"/>
      <c r="BI205" s="1108"/>
      <c r="BJ205" s="1109"/>
    </row>
    <row r="206" spans="2:62" ht="20.25" customHeight="1" x14ac:dyDescent="0.15">
      <c r="B206" s="1140"/>
      <c r="C206" s="1141"/>
      <c r="D206" s="1142"/>
      <c r="E206" s="342"/>
      <c r="F206" s="343">
        <f>C205</f>
        <v>0</v>
      </c>
      <c r="G206" s="342"/>
      <c r="H206" s="343">
        <f>I205</f>
        <v>0</v>
      </c>
      <c r="I206" s="1143"/>
      <c r="J206" s="1144"/>
      <c r="K206" s="1145"/>
      <c r="L206" s="1146"/>
      <c r="M206" s="1146"/>
      <c r="N206" s="1142"/>
      <c r="O206" s="1132"/>
      <c r="P206" s="1133"/>
      <c r="Q206" s="1133"/>
      <c r="R206" s="1133"/>
      <c r="S206" s="1134"/>
      <c r="T206" s="337" t="s">
        <v>1050</v>
      </c>
      <c r="U206" s="338"/>
      <c r="V206" s="339"/>
      <c r="W206" s="325" t="str">
        <f>IF(W205="","",VLOOKUP(W205,'シフト記号表（従来型・ユニット型共通）'!$C$6:$L$47,10,FALSE))</f>
        <v/>
      </c>
      <c r="X206" s="326" t="str">
        <f>IF(X205="","",VLOOKUP(X205,'シフト記号表（従来型・ユニット型共通）'!$C$6:$L$47,10,FALSE))</f>
        <v/>
      </c>
      <c r="Y206" s="326" t="str">
        <f>IF(Y205="","",VLOOKUP(Y205,'シフト記号表（従来型・ユニット型共通）'!$C$6:$L$47,10,FALSE))</f>
        <v/>
      </c>
      <c r="Z206" s="326" t="str">
        <f>IF(Z205="","",VLOOKUP(Z205,'シフト記号表（従来型・ユニット型共通）'!$C$6:$L$47,10,FALSE))</f>
        <v/>
      </c>
      <c r="AA206" s="326" t="str">
        <f>IF(AA205="","",VLOOKUP(AA205,'シフト記号表（従来型・ユニット型共通）'!$C$6:$L$47,10,FALSE))</f>
        <v/>
      </c>
      <c r="AB206" s="326" t="str">
        <f>IF(AB205="","",VLOOKUP(AB205,'シフト記号表（従来型・ユニット型共通）'!$C$6:$L$47,10,FALSE))</f>
        <v/>
      </c>
      <c r="AC206" s="327" t="str">
        <f>IF(AC205="","",VLOOKUP(AC205,'シフト記号表（従来型・ユニット型共通）'!$C$6:$L$47,10,FALSE))</f>
        <v/>
      </c>
      <c r="AD206" s="325" t="str">
        <f>IF(AD205="","",VLOOKUP(AD205,'シフト記号表（従来型・ユニット型共通）'!$C$6:$L$47,10,FALSE))</f>
        <v/>
      </c>
      <c r="AE206" s="326" t="str">
        <f>IF(AE205="","",VLOOKUP(AE205,'シフト記号表（従来型・ユニット型共通）'!$C$6:$L$47,10,FALSE))</f>
        <v/>
      </c>
      <c r="AF206" s="326" t="str">
        <f>IF(AF205="","",VLOOKUP(AF205,'シフト記号表（従来型・ユニット型共通）'!$C$6:$L$47,10,FALSE))</f>
        <v/>
      </c>
      <c r="AG206" s="326" t="str">
        <f>IF(AG205="","",VLOOKUP(AG205,'シフト記号表（従来型・ユニット型共通）'!$C$6:$L$47,10,FALSE))</f>
        <v/>
      </c>
      <c r="AH206" s="326" t="str">
        <f>IF(AH205="","",VLOOKUP(AH205,'シフト記号表（従来型・ユニット型共通）'!$C$6:$L$47,10,FALSE))</f>
        <v/>
      </c>
      <c r="AI206" s="326" t="str">
        <f>IF(AI205="","",VLOOKUP(AI205,'シフト記号表（従来型・ユニット型共通）'!$C$6:$L$47,10,FALSE))</f>
        <v/>
      </c>
      <c r="AJ206" s="327" t="str">
        <f>IF(AJ205="","",VLOOKUP(AJ205,'シフト記号表（従来型・ユニット型共通）'!$C$6:$L$47,10,FALSE))</f>
        <v/>
      </c>
      <c r="AK206" s="325" t="str">
        <f>IF(AK205="","",VLOOKUP(AK205,'シフト記号表（従来型・ユニット型共通）'!$C$6:$L$47,10,FALSE))</f>
        <v/>
      </c>
      <c r="AL206" s="326" t="str">
        <f>IF(AL205="","",VLOOKUP(AL205,'シフト記号表（従来型・ユニット型共通）'!$C$6:$L$47,10,FALSE))</f>
        <v/>
      </c>
      <c r="AM206" s="326" t="str">
        <f>IF(AM205="","",VLOOKUP(AM205,'シフト記号表（従来型・ユニット型共通）'!$C$6:$L$47,10,FALSE))</f>
        <v/>
      </c>
      <c r="AN206" s="326" t="str">
        <f>IF(AN205="","",VLOOKUP(AN205,'シフト記号表（従来型・ユニット型共通）'!$C$6:$L$47,10,FALSE))</f>
        <v/>
      </c>
      <c r="AO206" s="326" t="str">
        <f>IF(AO205="","",VLOOKUP(AO205,'シフト記号表（従来型・ユニット型共通）'!$C$6:$L$47,10,FALSE))</f>
        <v/>
      </c>
      <c r="AP206" s="326" t="str">
        <f>IF(AP205="","",VLOOKUP(AP205,'シフト記号表（従来型・ユニット型共通）'!$C$6:$L$47,10,FALSE))</f>
        <v/>
      </c>
      <c r="AQ206" s="327" t="str">
        <f>IF(AQ205="","",VLOOKUP(AQ205,'シフト記号表（従来型・ユニット型共通）'!$C$6:$L$47,10,FALSE))</f>
        <v/>
      </c>
      <c r="AR206" s="325" t="str">
        <f>IF(AR205="","",VLOOKUP(AR205,'シフト記号表（従来型・ユニット型共通）'!$C$6:$L$47,10,FALSE))</f>
        <v/>
      </c>
      <c r="AS206" s="326" t="str">
        <f>IF(AS205="","",VLOOKUP(AS205,'シフト記号表（従来型・ユニット型共通）'!$C$6:$L$47,10,FALSE))</f>
        <v/>
      </c>
      <c r="AT206" s="326" t="str">
        <f>IF(AT205="","",VLOOKUP(AT205,'シフト記号表（従来型・ユニット型共通）'!$C$6:$L$47,10,FALSE))</f>
        <v/>
      </c>
      <c r="AU206" s="326" t="str">
        <f>IF(AU205="","",VLOOKUP(AU205,'シフト記号表（従来型・ユニット型共通）'!$C$6:$L$47,10,FALSE))</f>
        <v/>
      </c>
      <c r="AV206" s="326" t="str">
        <f>IF(AV205="","",VLOOKUP(AV205,'シフト記号表（従来型・ユニット型共通）'!$C$6:$L$47,10,FALSE))</f>
        <v/>
      </c>
      <c r="AW206" s="326" t="str">
        <f>IF(AW205="","",VLOOKUP(AW205,'シフト記号表（従来型・ユニット型共通）'!$C$6:$L$47,10,FALSE))</f>
        <v/>
      </c>
      <c r="AX206" s="327" t="str">
        <f>IF(AX205="","",VLOOKUP(AX205,'シフト記号表（従来型・ユニット型共通）'!$C$6:$L$47,10,FALSE))</f>
        <v/>
      </c>
      <c r="AY206" s="325" t="str">
        <f>IF(AY205="","",VLOOKUP(AY205,'シフト記号表（従来型・ユニット型共通）'!$C$6:$L$47,10,FALSE))</f>
        <v/>
      </c>
      <c r="AZ206" s="326" t="str">
        <f>IF(AZ205="","",VLOOKUP(AZ205,'シフト記号表（従来型・ユニット型共通）'!$C$6:$L$47,10,FALSE))</f>
        <v/>
      </c>
      <c r="BA206" s="326" t="str">
        <f>IF(BA205="","",VLOOKUP(BA205,'シフト記号表（従来型・ユニット型共通）'!$C$6:$L$47,10,FALSE))</f>
        <v/>
      </c>
      <c r="BB206" s="1113">
        <f>IF($BE$3="４週",SUM(W206:AX206),IF($BE$3="暦月",SUM(W206:BA206),""))</f>
        <v>0</v>
      </c>
      <c r="BC206" s="1114"/>
      <c r="BD206" s="1115">
        <f>IF($BE$3="４週",BB206/4,IF($BE$3="暦月",(BB206/($BE$8/7)),""))</f>
        <v>0</v>
      </c>
      <c r="BE206" s="1114"/>
      <c r="BF206" s="1110"/>
      <c r="BG206" s="1111"/>
      <c r="BH206" s="1111"/>
      <c r="BI206" s="1111"/>
      <c r="BJ206" s="1112"/>
    </row>
    <row r="207" spans="2:62" ht="20.25" customHeight="1" x14ac:dyDescent="0.15">
      <c r="B207" s="1118">
        <f>B205+1</f>
        <v>96</v>
      </c>
      <c r="C207" s="1120"/>
      <c r="D207" s="1121"/>
      <c r="E207" s="320"/>
      <c r="F207" s="321"/>
      <c r="G207" s="320"/>
      <c r="H207" s="321"/>
      <c r="I207" s="1124"/>
      <c r="J207" s="1125"/>
      <c r="K207" s="1128"/>
      <c r="L207" s="1129"/>
      <c r="M207" s="1129"/>
      <c r="N207" s="1121"/>
      <c r="O207" s="1132"/>
      <c r="P207" s="1133"/>
      <c r="Q207" s="1133"/>
      <c r="R207" s="1133"/>
      <c r="S207" s="1134"/>
      <c r="T207" s="340" t="s">
        <v>696</v>
      </c>
      <c r="V207" s="341"/>
      <c r="W207" s="333"/>
      <c r="X207" s="334"/>
      <c r="Y207" s="334"/>
      <c r="Z207" s="334"/>
      <c r="AA207" s="334"/>
      <c r="AB207" s="334"/>
      <c r="AC207" s="335"/>
      <c r="AD207" s="333"/>
      <c r="AE207" s="334"/>
      <c r="AF207" s="334"/>
      <c r="AG207" s="334"/>
      <c r="AH207" s="334"/>
      <c r="AI207" s="334"/>
      <c r="AJ207" s="335"/>
      <c r="AK207" s="333"/>
      <c r="AL207" s="334"/>
      <c r="AM207" s="334"/>
      <c r="AN207" s="334"/>
      <c r="AO207" s="334"/>
      <c r="AP207" s="334"/>
      <c r="AQ207" s="335"/>
      <c r="AR207" s="333"/>
      <c r="AS207" s="334"/>
      <c r="AT207" s="334"/>
      <c r="AU207" s="334"/>
      <c r="AV207" s="334"/>
      <c r="AW207" s="334"/>
      <c r="AX207" s="335"/>
      <c r="AY207" s="333"/>
      <c r="AZ207" s="334"/>
      <c r="BA207" s="336"/>
      <c r="BB207" s="1138"/>
      <c r="BC207" s="1139"/>
      <c r="BD207" s="1105"/>
      <c r="BE207" s="1106"/>
      <c r="BF207" s="1107"/>
      <c r="BG207" s="1108"/>
      <c r="BH207" s="1108"/>
      <c r="BI207" s="1108"/>
      <c r="BJ207" s="1109"/>
    </row>
    <row r="208" spans="2:62" ht="20.25" customHeight="1" x14ac:dyDescent="0.15">
      <c r="B208" s="1140"/>
      <c r="C208" s="1141"/>
      <c r="D208" s="1142"/>
      <c r="E208" s="342"/>
      <c r="F208" s="343">
        <f>C207</f>
        <v>0</v>
      </c>
      <c r="G208" s="342"/>
      <c r="H208" s="343">
        <f>I207</f>
        <v>0</v>
      </c>
      <c r="I208" s="1143"/>
      <c r="J208" s="1144"/>
      <c r="K208" s="1145"/>
      <c r="L208" s="1146"/>
      <c r="M208" s="1146"/>
      <c r="N208" s="1142"/>
      <c r="O208" s="1132"/>
      <c r="P208" s="1133"/>
      <c r="Q208" s="1133"/>
      <c r="R208" s="1133"/>
      <c r="S208" s="1134"/>
      <c r="T208" s="337" t="s">
        <v>1050</v>
      </c>
      <c r="U208" s="338"/>
      <c r="V208" s="339"/>
      <c r="W208" s="325" t="str">
        <f>IF(W207="","",VLOOKUP(W207,'シフト記号表（従来型・ユニット型共通）'!$C$6:$L$47,10,FALSE))</f>
        <v/>
      </c>
      <c r="X208" s="326" t="str">
        <f>IF(X207="","",VLOOKUP(X207,'シフト記号表（従来型・ユニット型共通）'!$C$6:$L$47,10,FALSE))</f>
        <v/>
      </c>
      <c r="Y208" s="326" t="str">
        <f>IF(Y207="","",VLOOKUP(Y207,'シフト記号表（従来型・ユニット型共通）'!$C$6:$L$47,10,FALSE))</f>
        <v/>
      </c>
      <c r="Z208" s="326" t="str">
        <f>IF(Z207="","",VLOOKUP(Z207,'シフト記号表（従来型・ユニット型共通）'!$C$6:$L$47,10,FALSE))</f>
        <v/>
      </c>
      <c r="AA208" s="326" t="str">
        <f>IF(AA207="","",VLOOKUP(AA207,'シフト記号表（従来型・ユニット型共通）'!$C$6:$L$47,10,FALSE))</f>
        <v/>
      </c>
      <c r="AB208" s="326" t="str">
        <f>IF(AB207="","",VLOOKUP(AB207,'シフト記号表（従来型・ユニット型共通）'!$C$6:$L$47,10,FALSE))</f>
        <v/>
      </c>
      <c r="AC208" s="327" t="str">
        <f>IF(AC207="","",VLOOKUP(AC207,'シフト記号表（従来型・ユニット型共通）'!$C$6:$L$47,10,FALSE))</f>
        <v/>
      </c>
      <c r="AD208" s="325" t="str">
        <f>IF(AD207="","",VLOOKUP(AD207,'シフト記号表（従来型・ユニット型共通）'!$C$6:$L$47,10,FALSE))</f>
        <v/>
      </c>
      <c r="AE208" s="326" t="str">
        <f>IF(AE207="","",VLOOKUP(AE207,'シフト記号表（従来型・ユニット型共通）'!$C$6:$L$47,10,FALSE))</f>
        <v/>
      </c>
      <c r="AF208" s="326" t="str">
        <f>IF(AF207="","",VLOOKUP(AF207,'シフト記号表（従来型・ユニット型共通）'!$C$6:$L$47,10,FALSE))</f>
        <v/>
      </c>
      <c r="AG208" s="326" t="str">
        <f>IF(AG207="","",VLOOKUP(AG207,'シフト記号表（従来型・ユニット型共通）'!$C$6:$L$47,10,FALSE))</f>
        <v/>
      </c>
      <c r="AH208" s="326" t="str">
        <f>IF(AH207="","",VLOOKUP(AH207,'シフト記号表（従来型・ユニット型共通）'!$C$6:$L$47,10,FALSE))</f>
        <v/>
      </c>
      <c r="AI208" s="326" t="str">
        <f>IF(AI207="","",VLOOKUP(AI207,'シフト記号表（従来型・ユニット型共通）'!$C$6:$L$47,10,FALSE))</f>
        <v/>
      </c>
      <c r="AJ208" s="327" t="str">
        <f>IF(AJ207="","",VLOOKUP(AJ207,'シフト記号表（従来型・ユニット型共通）'!$C$6:$L$47,10,FALSE))</f>
        <v/>
      </c>
      <c r="AK208" s="325" t="str">
        <f>IF(AK207="","",VLOOKUP(AK207,'シフト記号表（従来型・ユニット型共通）'!$C$6:$L$47,10,FALSE))</f>
        <v/>
      </c>
      <c r="AL208" s="326" t="str">
        <f>IF(AL207="","",VLOOKUP(AL207,'シフト記号表（従来型・ユニット型共通）'!$C$6:$L$47,10,FALSE))</f>
        <v/>
      </c>
      <c r="AM208" s="326" t="str">
        <f>IF(AM207="","",VLOOKUP(AM207,'シフト記号表（従来型・ユニット型共通）'!$C$6:$L$47,10,FALSE))</f>
        <v/>
      </c>
      <c r="AN208" s="326" t="str">
        <f>IF(AN207="","",VLOOKUP(AN207,'シフト記号表（従来型・ユニット型共通）'!$C$6:$L$47,10,FALSE))</f>
        <v/>
      </c>
      <c r="AO208" s="326" t="str">
        <f>IF(AO207="","",VLOOKUP(AO207,'シフト記号表（従来型・ユニット型共通）'!$C$6:$L$47,10,FALSE))</f>
        <v/>
      </c>
      <c r="AP208" s="326" t="str">
        <f>IF(AP207="","",VLOOKUP(AP207,'シフト記号表（従来型・ユニット型共通）'!$C$6:$L$47,10,FALSE))</f>
        <v/>
      </c>
      <c r="AQ208" s="327" t="str">
        <f>IF(AQ207="","",VLOOKUP(AQ207,'シフト記号表（従来型・ユニット型共通）'!$C$6:$L$47,10,FALSE))</f>
        <v/>
      </c>
      <c r="AR208" s="325" t="str">
        <f>IF(AR207="","",VLOOKUP(AR207,'シフト記号表（従来型・ユニット型共通）'!$C$6:$L$47,10,FALSE))</f>
        <v/>
      </c>
      <c r="AS208" s="326" t="str">
        <f>IF(AS207="","",VLOOKUP(AS207,'シフト記号表（従来型・ユニット型共通）'!$C$6:$L$47,10,FALSE))</f>
        <v/>
      </c>
      <c r="AT208" s="326" t="str">
        <f>IF(AT207="","",VLOOKUP(AT207,'シフト記号表（従来型・ユニット型共通）'!$C$6:$L$47,10,FALSE))</f>
        <v/>
      </c>
      <c r="AU208" s="326" t="str">
        <f>IF(AU207="","",VLOOKUP(AU207,'シフト記号表（従来型・ユニット型共通）'!$C$6:$L$47,10,FALSE))</f>
        <v/>
      </c>
      <c r="AV208" s="326" t="str">
        <f>IF(AV207="","",VLOOKUP(AV207,'シフト記号表（従来型・ユニット型共通）'!$C$6:$L$47,10,FALSE))</f>
        <v/>
      </c>
      <c r="AW208" s="326" t="str">
        <f>IF(AW207="","",VLOOKUP(AW207,'シフト記号表（従来型・ユニット型共通）'!$C$6:$L$47,10,FALSE))</f>
        <v/>
      </c>
      <c r="AX208" s="327" t="str">
        <f>IF(AX207="","",VLOOKUP(AX207,'シフト記号表（従来型・ユニット型共通）'!$C$6:$L$47,10,FALSE))</f>
        <v/>
      </c>
      <c r="AY208" s="325" t="str">
        <f>IF(AY207="","",VLOOKUP(AY207,'シフト記号表（従来型・ユニット型共通）'!$C$6:$L$47,10,FALSE))</f>
        <v/>
      </c>
      <c r="AZ208" s="326" t="str">
        <f>IF(AZ207="","",VLOOKUP(AZ207,'シフト記号表（従来型・ユニット型共通）'!$C$6:$L$47,10,FALSE))</f>
        <v/>
      </c>
      <c r="BA208" s="326" t="str">
        <f>IF(BA207="","",VLOOKUP(BA207,'シフト記号表（従来型・ユニット型共通）'!$C$6:$L$47,10,FALSE))</f>
        <v/>
      </c>
      <c r="BB208" s="1113">
        <f>IF($BE$3="４週",SUM(W208:AX208),IF($BE$3="暦月",SUM(W208:BA208),""))</f>
        <v>0</v>
      </c>
      <c r="BC208" s="1114"/>
      <c r="BD208" s="1115">
        <f>IF($BE$3="４週",BB208/4,IF($BE$3="暦月",(BB208/($BE$8/7)),""))</f>
        <v>0</v>
      </c>
      <c r="BE208" s="1114"/>
      <c r="BF208" s="1110"/>
      <c r="BG208" s="1111"/>
      <c r="BH208" s="1111"/>
      <c r="BI208" s="1111"/>
      <c r="BJ208" s="1112"/>
    </row>
    <row r="209" spans="2:62" ht="20.25" customHeight="1" x14ac:dyDescent="0.15">
      <c r="B209" s="1118">
        <f>B207+1</f>
        <v>97</v>
      </c>
      <c r="C209" s="1120"/>
      <c r="D209" s="1121"/>
      <c r="E209" s="320"/>
      <c r="F209" s="321"/>
      <c r="G209" s="320"/>
      <c r="H209" s="321"/>
      <c r="I209" s="1124"/>
      <c r="J209" s="1125"/>
      <c r="K209" s="1128"/>
      <c r="L209" s="1129"/>
      <c r="M209" s="1129"/>
      <c r="N209" s="1121"/>
      <c r="O209" s="1132"/>
      <c r="P209" s="1133"/>
      <c r="Q209" s="1133"/>
      <c r="R209" s="1133"/>
      <c r="S209" s="1134"/>
      <c r="T209" s="340" t="s">
        <v>696</v>
      </c>
      <c r="V209" s="341"/>
      <c r="W209" s="333"/>
      <c r="X209" s="334"/>
      <c r="Y209" s="334"/>
      <c r="Z209" s="334"/>
      <c r="AA209" s="334"/>
      <c r="AB209" s="334"/>
      <c r="AC209" s="335"/>
      <c r="AD209" s="333"/>
      <c r="AE209" s="334"/>
      <c r="AF209" s="334"/>
      <c r="AG209" s="334"/>
      <c r="AH209" s="334"/>
      <c r="AI209" s="334"/>
      <c r="AJ209" s="335"/>
      <c r="AK209" s="333"/>
      <c r="AL209" s="334"/>
      <c r="AM209" s="334"/>
      <c r="AN209" s="334"/>
      <c r="AO209" s="334"/>
      <c r="AP209" s="334"/>
      <c r="AQ209" s="335"/>
      <c r="AR209" s="333"/>
      <c r="AS209" s="334"/>
      <c r="AT209" s="334"/>
      <c r="AU209" s="334"/>
      <c r="AV209" s="334"/>
      <c r="AW209" s="334"/>
      <c r="AX209" s="335"/>
      <c r="AY209" s="333"/>
      <c r="AZ209" s="334"/>
      <c r="BA209" s="336"/>
      <c r="BB209" s="1138"/>
      <c r="BC209" s="1139"/>
      <c r="BD209" s="1105"/>
      <c r="BE209" s="1106"/>
      <c r="BF209" s="1107"/>
      <c r="BG209" s="1108"/>
      <c r="BH209" s="1108"/>
      <c r="BI209" s="1108"/>
      <c r="BJ209" s="1109"/>
    </row>
    <row r="210" spans="2:62" ht="20.25" customHeight="1" x14ac:dyDescent="0.15">
      <c r="B210" s="1140"/>
      <c r="C210" s="1141"/>
      <c r="D210" s="1142"/>
      <c r="E210" s="342"/>
      <c r="F210" s="343">
        <f>C209</f>
        <v>0</v>
      </c>
      <c r="G210" s="342"/>
      <c r="H210" s="343">
        <f>I209</f>
        <v>0</v>
      </c>
      <c r="I210" s="1143"/>
      <c r="J210" s="1144"/>
      <c r="K210" s="1145"/>
      <c r="L210" s="1146"/>
      <c r="M210" s="1146"/>
      <c r="N210" s="1142"/>
      <c r="O210" s="1132"/>
      <c r="P210" s="1133"/>
      <c r="Q210" s="1133"/>
      <c r="R210" s="1133"/>
      <c r="S210" s="1134"/>
      <c r="T210" s="337" t="s">
        <v>1050</v>
      </c>
      <c r="U210" s="338"/>
      <c r="V210" s="339"/>
      <c r="W210" s="325" t="str">
        <f>IF(W209="","",VLOOKUP(W209,'シフト記号表（従来型・ユニット型共通）'!$C$6:$L$47,10,FALSE))</f>
        <v/>
      </c>
      <c r="X210" s="326" t="str">
        <f>IF(X209="","",VLOOKUP(X209,'シフト記号表（従来型・ユニット型共通）'!$C$6:$L$47,10,FALSE))</f>
        <v/>
      </c>
      <c r="Y210" s="326" t="str">
        <f>IF(Y209="","",VLOOKUP(Y209,'シフト記号表（従来型・ユニット型共通）'!$C$6:$L$47,10,FALSE))</f>
        <v/>
      </c>
      <c r="Z210" s="326" t="str">
        <f>IF(Z209="","",VLOOKUP(Z209,'シフト記号表（従来型・ユニット型共通）'!$C$6:$L$47,10,FALSE))</f>
        <v/>
      </c>
      <c r="AA210" s="326" t="str">
        <f>IF(AA209="","",VLOOKUP(AA209,'シフト記号表（従来型・ユニット型共通）'!$C$6:$L$47,10,FALSE))</f>
        <v/>
      </c>
      <c r="AB210" s="326" t="str">
        <f>IF(AB209="","",VLOOKUP(AB209,'シフト記号表（従来型・ユニット型共通）'!$C$6:$L$47,10,FALSE))</f>
        <v/>
      </c>
      <c r="AC210" s="327" t="str">
        <f>IF(AC209="","",VLOOKUP(AC209,'シフト記号表（従来型・ユニット型共通）'!$C$6:$L$47,10,FALSE))</f>
        <v/>
      </c>
      <c r="AD210" s="325" t="str">
        <f>IF(AD209="","",VLOOKUP(AD209,'シフト記号表（従来型・ユニット型共通）'!$C$6:$L$47,10,FALSE))</f>
        <v/>
      </c>
      <c r="AE210" s="326" t="str">
        <f>IF(AE209="","",VLOOKUP(AE209,'シフト記号表（従来型・ユニット型共通）'!$C$6:$L$47,10,FALSE))</f>
        <v/>
      </c>
      <c r="AF210" s="326" t="str">
        <f>IF(AF209="","",VLOOKUP(AF209,'シフト記号表（従来型・ユニット型共通）'!$C$6:$L$47,10,FALSE))</f>
        <v/>
      </c>
      <c r="AG210" s="326" t="str">
        <f>IF(AG209="","",VLOOKUP(AG209,'シフト記号表（従来型・ユニット型共通）'!$C$6:$L$47,10,FALSE))</f>
        <v/>
      </c>
      <c r="AH210" s="326" t="str">
        <f>IF(AH209="","",VLOOKUP(AH209,'シフト記号表（従来型・ユニット型共通）'!$C$6:$L$47,10,FALSE))</f>
        <v/>
      </c>
      <c r="AI210" s="326" t="str">
        <f>IF(AI209="","",VLOOKUP(AI209,'シフト記号表（従来型・ユニット型共通）'!$C$6:$L$47,10,FALSE))</f>
        <v/>
      </c>
      <c r="AJ210" s="327" t="str">
        <f>IF(AJ209="","",VLOOKUP(AJ209,'シフト記号表（従来型・ユニット型共通）'!$C$6:$L$47,10,FALSE))</f>
        <v/>
      </c>
      <c r="AK210" s="325" t="str">
        <f>IF(AK209="","",VLOOKUP(AK209,'シフト記号表（従来型・ユニット型共通）'!$C$6:$L$47,10,FALSE))</f>
        <v/>
      </c>
      <c r="AL210" s="326" t="str">
        <f>IF(AL209="","",VLOOKUP(AL209,'シフト記号表（従来型・ユニット型共通）'!$C$6:$L$47,10,FALSE))</f>
        <v/>
      </c>
      <c r="AM210" s="326" t="str">
        <f>IF(AM209="","",VLOOKUP(AM209,'シフト記号表（従来型・ユニット型共通）'!$C$6:$L$47,10,FALSE))</f>
        <v/>
      </c>
      <c r="AN210" s="326" t="str">
        <f>IF(AN209="","",VLOOKUP(AN209,'シフト記号表（従来型・ユニット型共通）'!$C$6:$L$47,10,FALSE))</f>
        <v/>
      </c>
      <c r="AO210" s="326" t="str">
        <f>IF(AO209="","",VLOOKUP(AO209,'シフト記号表（従来型・ユニット型共通）'!$C$6:$L$47,10,FALSE))</f>
        <v/>
      </c>
      <c r="AP210" s="326" t="str">
        <f>IF(AP209="","",VLOOKUP(AP209,'シフト記号表（従来型・ユニット型共通）'!$C$6:$L$47,10,FALSE))</f>
        <v/>
      </c>
      <c r="AQ210" s="327" t="str">
        <f>IF(AQ209="","",VLOOKUP(AQ209,'シフト記号表（従来型・ユニット型共通）'!$C$6:$L$47,10,FALSE))</f>
        <v/>
      </c>
      <c r="AR210" s="325" t="str">
        <f>IF(AR209="","",VLOOKUP(AR209,'シフト記号表（従来型・ユニット型共通）'!$C$6:$L$47,10,FALSE))</f>
        <v/>
      </c>
      <c r="AS210" s="326" t="str">
        <f>IF(AS209="","",VLOOKUP(AS209,'シフト記号表（従来型・ユニット型共通）'!$C$6:$L$47,10,FALSE))</f>
        <v/>
      </c>
      <c r="AT210" s="326" t="str">
        <f>IF(AT209="","",VLOOKUP(AT209,'シフト記号表（従来型・ユニット型共通）'!$C$6:$L$47,10,FALSE))</f>
        <v/>
      </c>
      <c r="AU210" s="326" t="str">
        <f>IF(AU209="","",VLOOKUP(AU209,'シフト記号表（従来型・ユニット型共通）'!$C$6:$L$47,10,FALSE))</f>
        <v/>
      </c>
      <c r="AV210" s="326" t="str">
        <f>IF(AV209="","",VLOOKUP(AV209,'シフト記号表（従来型・ユニット型共通）'!$C$6:$L$47,10,FALSE))</f>
        <v/>
      </c>
      <c r="AW210" s="326" t="str">
        <f>IF(AW209="","",VLOOKUP(AW209,'シフト記号表（従来型・ユニット型共通）'!$C$6:$L$47,10,FALSE))</f>
        <v/>
      </c>
      <c r="AX210" s="327" t="str">
        <f>IF(AX209="","",VLOOKUP(AX209,'シフト記号表（従来型・ユニット型共通）'!$C$6:$L$47,10,FALSE))</f>
        <v/>
      </c>
      <c r="AY210" s="325" t="str">
        <f>IF(AY209="","",VLOOKUP(AY209,'シフト記号表（従来型・ユニット型共通）'!$C$6:$L$47,10,FALSE))</f>
        <v/>
      </c>
      <c r="AZ210" s="326" t="str">
        <f>IF(AZ209="","",VLOOKUP(AZ209,'シフト記号表（従来型・ユニット型共通）'!$C$6:$L$47,10,FALSE))</f>
        <v/>
      </c>
      <c r="BA210" s="326" t="str">
        <f>IF(BA209="","",VLOOKUP(BA209,'シフト記号表（従来型・ユニット型共通）'!$C$6:$L$47,10,FALSE))</f>
        <v/>
      </c>
      <c r="BB210" s="1113">
        <f>IF($BE$3="４週",SUM(W210:AX210),IF($BE$3="暦月",SUM(W210:BA210),""))</f>
        <v>0</v>
      </c>
      <c r="BC210" s="1114"/>
      <c r="BD210" s="1115">
        <f>IF($BE$3="４週",BB210/4,IF($BE$3="暦月",(BB210/($BE$8/7)),""))</f>
        <v>0</v>
      </c>
      <c r="BE210" s="1114"/>
      <c r="BF210" s="1110"/>
      <c r="BG210" s="1111"/>
      <c r="BH210" s="1111"/>
      <c r="BI210" s="1111"/>
      <c r="BJ210" s="1112"/>
    </row>
    <row r="211" spans="2:62" ht="20.25" customHeight="1" x14ac:dyDescent="0.15">
      <c r="B211" s="1118">
        <f>B209+1</f>
        <v>98</v>
      </c>
      <c r="C211" s="1120"/>
      <c r="D211" s="1121"/>
      <c r="E211" s="320"/>
      <c r="F211" s="321"/>
      <c r="G211" s="320"/>
      <c r="H211" s="321"/>
      <c r="I211" s="1124"/>
      <c r="J211" s="1125"/>
      <c r="K211" s="1128"/>
      <c r="L211" s="1129"/>
      <c r="M211" s="1129"/>
      <c r="N211" s="1121"/>
      <c r="O211" s="1132"/>
      <c r="P211" s="1133"/>
      <c r="Q211" s="1133"/>
      <c r="R211" s="1133"/>
      <c r="S211" s="1134"/>
      <c r="T211" s="340" t="s">
        <v>696</v>
      </c>
      <c r="V211" s="341"/>
      <c r="W211" s="333"/>
      <c r="X211" s="334"/>
      <c r="Y211" s="334"/>
      <c r="Z211" s="334"/>
      <c r="AA211" s="334"/>
      <c r="AB211" s="334"/>
      <c r="AC211" s="335"/>
      <c r="AD211" s="333"/>
      <c r="AE211" s="334"/>
      <c r="AF211" s="334"/>
      <c r="AG211" s="334"/>
      <c r="AH211" s="334"/>
      <c r="AI211" s="334"/>
      <c r="AJ211" s="335"/>
      <c r="AK211" s="333"/>
      <c r="AL211" s="334"/>
      <c r="AM211" s="334"/>
      <c r="AN211" s="334"/>
      <c r="AO211" s="334"/>
      <c r="AP211" s="334"/>
      <c r="AQ211" s="335"/>
      <c r="AR211" s="333"/>
      <c r="AS211" s="334"/>
      <c r="AT211" s="334"/>
      <c r="AU211" s="334"/>
      <c r="AV211" s="334"/>
      <c r="AW211" s="334"/>
      <c r="AX211" s="335"/>
      <c r="AY211" s="333"/>
      <c r="AZ211" s="334"/>
      <c r="BA211" s="336"/>
      <c r="BB211" s="1138"/>
      <c r="BC211" s="1139"/>
      <c r="BD211" s="1105"/>
      <c r="BE211" s="1106"/>
      <c r="BF211" s="1107"/>
      <c r="BG211" s="1108"/>
      <c r="BH211" s="1108"/>
      <c r="BI211" s="1108"/>
      <c r="BJ211" s="1109"/>
    </row>
    <row r="212" spans="2:62" ht="20.25" customHeight="1" x14ac:dyDescent="0.15">
      <c r="B212" s="1140"/>
      <c r="C212" s="1141"/>
      <c r="D212" s="1142"/>
      <c r="E212" s="342"/>
      <c r="F212" s="343">
        <f>C211</f>
        <v>0</v>
      </c>
      <c r="G212" s="342"/>
      <c r="H212" s="343">
        <f>I211</f>
        <v>0</v>
      </c>
      <c r="I212" s="1143"/>
      <c r="J212" s="1144"/>
      <c r="K212" s="1145"/>
      <c r="L212" s="1146"/>
      <c r="M212" s="1146"/>
      <c r="N212" s="1142"/>
      <c r="O212" s="1132"/>
      <c r="P212" s="1133"/>
      <c r="Q212" s="1133"/>
      <c r="R212" s="1133"/>
      <c r="S212" s="1134"/>
      <c r="T212" s="337" t="s">
        <v>1050</v>
      </c>
      <c r="U212" s="338"/>
      <c r="V212" s="339"/>
      <c r="W212" s="325" t="str">
        <f>IF(W211="","",VLOOKUP(W211,'シフト記号表（従来型・ユニット型共通）'!$C$6:$L$47,10,FALSE))</f>
        <v/>
      </c>
      <c r="X212" s="326" t="str">
        <f>IF(X211="","",VLOOKUP(X211,'シフト記号表（従来型・ユニット型共通）'!$C$6:$L$47,10,FALSE))</f>
        <v/>
      </c>
      <c r="Y212" s="326" t="str">
        <f>IF(Y211="","",VLOOKUP(Y211,'シフト記号表（従来型・ユニット型共通）'!$C$6:$L$47,10,FALSE))</f>
        <v/>
      </c>
      <c r="Z212" s="326" t="str">
        <f>IF(Z211="","",VLOOKUP(Z211,'シフト記号表（従来型・ユニット型共通）'!$C$6:$L$47,10,FALSE))</f>
        <v/>
      </c>
      <c r="AA212" s="326" t="str">
        <f>IF(AA211="","",VLOOKUP(AA211,'シフト記号表（従来型・ユニット型共通）'!$C$6:$L$47,10,FALSE))</f>
        <v/>
      </c>
      <c r="AB212" s="326" t="str">
        <f>IF(AB211="","",VLOOKUP(AB211,'シフト記号表（従来型・ユニット型共通）'!$C$6:$L$47,10,FALSE))</f>
        <v/>
      </c>
      <c r="AC212" s="327" t="str">
        <f>IF(AC211="","",VLOOKUP(AC211,'シフト記号表（従来型・ユニット型共通）'!$C$6:$L$47,10,FALSE))</f>
        <v/>
      </c>
      <c r="AD212" s="325" t="str">
        <f>IF(AD211="","",VLOOKUP(AD211,'シフト記号表（従来型・ユニット型共通）'!$C$6:$L$47,10,FALSE))</f>
        <v/>
      </c>
      <c r="AE212" s="326" t="str">
        <f>IF(AE211="","",VLOOKUP(AE211,'シフト記号表（従来型・ユニット型共通）'!$C$6:$L$47,10,FALSE))</f>
        <v/>
      </c>
      <c r="AF212" s="326" t="str">
        <f>IF(AF211="","",VLOOKUP(AF211,'シフト記号表（従来型・ユニット型共通）'!$C$6:$L$47,10,FALSE))</f>
        <v/>
      </c>
      <c r="AG212" s="326" t="str">
        <f>IF(AG211="","",VLOOKUP(AG211,'シフト記号表（従来型・ユニット型共通）'!$C$6:$L$47,10,FALSE))</f>
        <v/>
      </c>
      <c r="AH212" s="326" t="str">
        <f>IF(AH211="","",VLOOKUP(AH211,'シフト記号表（従来型・ユニット型共通）'!$C$6:$L$47,10,FALSE))</f>
        <v/>
      </c>
      <c r="AI212" s="326" t="str">
        <f>IF(AI211="","",VLOOKUP(AI211,'シフト記号表（従来型・ユニット型共通）'!$C$6:$L$47,10,FALSE))</f>
        <v/>
      </c>
      <c r="AJ212" s="327" t="str">
        <f>IF(AJ211="","",VLOOKUP(AJ211,'シフト記号表（従来型・ユニット型共通）'!$C$6:$L$47,10,FALSE))</f>
        <v/>
      </c>
      <c r="AK212" s="325" t="str">
        <f>IF(AK211="","",VLOOKUP(AK211,'シフト記号表（従来型・ユニット型共通）'!$C$6:$L$47,10,FALSE))</f>
        <v/>
      </c>
      <c r="AL212" s="326" t="str">
        <f>IF(AL211="","",VLOOKUP(AL211,'シフト記号表（従来型・ユニット型共通）'!$C$6:$L$47,10,FALSE))</f>
        <v/>
      </c>
      <c r="AM212" s="326" t="str">
        <f>IF(AM211="","",VLOOKUP(AM211,'シフト記号表（従来型・ユニット型共通）'!$C$6:$L$47,10,FALSE))</f>
        <v/>
      </c>
      <c r="AN212" s="326" t="str">
        <f>IF(AN211="","",VLOOKUP(AN211,'シフト記号表（従来型・ユニット型共通）'!$C$6:$L$47,10,FALSE))</f>
        <v/>
      </c>
      <c r="AO212" s="326" t="str">
        <f>IF(AO211="","",VLOOKUP(AO211,'シフト記号表（従来型・ユニット型共通）'!$C$6:$L$47,10,FALSE))</f>
        <v/>
      </c>
      <c r="AP212" s="326" t="str">
        <f>IF(AP211="","",VLOOKUP(AP211,'シフト記号表（従来型・ユニット型共通）'!$C$6:$L$47,10,FALSE))</f>
        <v/>
      </c>
      <c r="AQ212" s="327" t="str">
        <f>IF(AQ211="","",VLOOKUP(AQ211,'シフト記号表（従来型・ユニット型共通）'!$C$6:$L$47,10,FALSE))</f>
        <v/>
      </c>
      <c r="AR212" s="325" t="str">
        <f>IF(AR211="","",VLOOKUP(AR211,'シフト記号表（従来型・ユニット型共通）'!$C$6:$L$47,10,FALSE))</f>
        <v/>
      </c>
      <c r="AS212" s="326" t="str">
        <f>IF(AS211="","",VLOOKUP(AS211,'シフト記号表（従来型・ユニット型共通）'!$C$6:$L$47,10,FALSE))</f>
        <v/>
      </c>
      <c r="AT212" s="326" t="str">
        <f>IF(AT211="","",VLOOKUP(AT211,'シフト記号表（従来型・ユニット型共通）'!$C$6:$L$47,10,FALSE))</f>
        <v/>
      </c>
      <c r="AU212" s="326" t="str">
        <f>IF(AU211="","",VLOOKUP(AU211,'シフト記号表（従来型・ユニット型共通）'!$C$6:$L$47,10,FALSE))</f>
        <v/>
      </c>
      <c r="AV212" s="326" t="str">
        <f>IF(AV211="","",VLOOKUP(AV211,'シフト記号表（従来型・ユニット型共通）'!$C$6:$L$47,10,FALSE))</f>
        <v/>
      </c>
      <c r="AW212" s="326" t="str">
        <f>IF(AW211="","",VLOOKUP(AW211,'シフト記号表（従来型・ユニット型共通）'!$C$6:$L$47,10,FALSE))</f>
        <v/>
      </c>
      <c r="AX212" s="327" t="str">
        <f>IF(AX211="","",VLOOKUP(AX211,'シフト記号表（従来型・ユニット型共通）'!$C$6:$L$47,10,FALSE))</f>
        <v/>
      </c>
      <c r="AY212" s="325" t="str">
        <f>IF(AY211="","",VLOOKUP(AY211,'シフト記号表（従来型・ユニット型共通）'!$C$6:$L$47,10,FALSE))</f>
        <v/>
      </c>
      <c r="AZ212" s="326" t="str">
        <f>IF(AZ211="","",VLOOKUP(AZ211,'シフト記号表（従来型・ユニット型共通）'!$C$6:$L$47,10,FALSE))</f>
        <v/>
      </c>
      <c r="BA212" s="326" t="str">
        <f>IF(BA211="","",VLOOKUP(BA211,'シフト記号表（従来型・ユニット型共通）'!$C$6:$L$47,10,FALSE))</f>
        <v/>
      </c>
      <c r="BB212" s="1113">
        <f>IF($BE$3="４週",SUM(W212:AX212),IF($BE$3="暦月",SUM(W212:BA212),""))</f>
        <v>0</v>
      </c>
      <c r="BC212" s="1114"/>
      <c r="BD212" s="1115">
        <f>IF($BE$3="４週",BB212/4,IF($BE$3="暦月",(BB212/($BE$8/7)),""))</f>
        <v>0</v>
      </c>
      <c r="BE212" s="1114"/>
      <c r="BF212" s="1110"/>
      <c r="BG212" s="1111"/>
      <c r="BH212" s="1111"/>
      <c r="BI212" s="1111"/>
      <c r="BJ212" s="1112"/>
    </row>
    <row r="213" spans="2:62" ht="20.25" customHeight="1" x14ac:dyDescent="0.15">
      <c r="B213" s="1118">
        <f>B211+1</f>
        <v>99</v>
      </c>
      <c r="C213" s="1120"/>
      <c r="D213" s="1121"/>
      <c r="E213" s="320"/>
      <c r="F213" s="321"/>
      <c r="G213" s="320"/>
      <c r="H213" s="321"/>
      <c r="I213" s="1124"/>
      <c r="J213" s="1125"/>
      <c r="K213" s="1128"/>
      <c r="L213" s="1129"/>
      <c r="M213" s="1129"/>
      <c r="N213" s="1121"/>
      <c r="O213" s="1132"/>
      <c r="P213" s="1133"/>
      <c r="Q213" s="1133"/>
      <c r="R213" s="1133"/>
      <c r="S213" s="1134"/>
      <c r="T213" s="340" t="s">
        <v>696</v>
      </c>
      <c r="V213" s="341"/>
      <c r="W213" s="333"/>
      <c r="X213" s="334"/>
      <c r="Y213" s="334"/>
      <c r="Z213" s="334"/>
      <c r="AA213" s="334"/>
      <c r="AB213" s="334"/>
      <c r="AC213" s="335"/>
      <c r="AD213" s="333"/>
      <c r="AE213" s="334"/>
      <c r="AF213" s="334"/>
      <c r="AG213" s="334"/>
      <c r="AH213" s="334"/>
      <c r="AI213" s="334"/>
      <c r="AJ213" s="335"/>
      <c r="AK213" s="333"/>
      <c r="AL213" s="334"/>
      <c r="AM213" s="334"/>
      <c r="AN213" s="334"/>
      <c r="AO213" s="334"/>
      <c r="AP213" s="334"/>
      <c r="AQ213" s="335"/>
      <c r="AR213" s="333"/>
      <c r="AS213" s="334"/>
      <c r="AT213" s="334"/>
      <c r="AU213" s="334"/>
      <c r="AV213" s="334"/>
      <c r="AW213" s="334"/>
      <c r="AX213" s="335"/>
      <c r="AY213" s="333"/>
      <c r="AZ213" s="334"/>
      <c r="BA213" s="336"/>
      <c r="BB213" s="1138"/>
      <c r="BC213" s="1139"/>
      <c r="BD213" s="1105"/>
      <c r="BE213" s="1106"/>
      <c r="BF213" s="1107"/>
      <c r="BG213" s="1108"/>
      <c r="BH213" s="1108"/>
      <c r="BI213" s="1108"/>
      <c r="BJ213" s="1109"/>
    </row>
    <row r="214" spans="2:62" ht="20.25" customHeight="1" x14ac:dyDescent="0.15">
      <c r="B214" s="1140"/>
      <c r="C214" s="1141"/>
      <c r="D214" s="1142"/>
      <c r="E214" s="342"/>
      <c r="F214" s="343">
        <f>C213</f>
        <v>0</v>
      </c>
      <c r="G214" s="342"/>
      <c r="H214" s="343">
        <f>I213</f>
        <v>0</v>
      </c>
      <c r="I214" s="1143"/>
      <c r="J214" s="1144"/>
      <c r="K214" s="1145"/>
      <c r="L214" s="1146"/>
      <c r="M214" s="1146"/>
      <c r="N214" s="1142"/>
      <c r="O214" s="1132"/>
      <c r="P214" s="1133"/>
      <c r="Q214" s="1133"/>
      <c r="R214" s="1133"/>
      <c r="S214" s="1134"/>
      <c r="T214" s="337" t="s">
        <v>1050</v>
      </c>
      <c r="U214" s="338"/>
      <c r="V214" s="339"/>
      <c r="W214" s="325" t="str">
        <f>IF(W213="","",VLOOKUP(W213,'シフト記号表（従来型・ユニット型共通）'!$C$6:$L$47,10,FALSE))</f>
        <v/>
      </c>
      <c r="X214" s="326" t="str">
        <f>IF(X213="","",VLOOKUP(X213,'シフト記号表（従来型・ユニット型共通）'!$C$6:$L$47,10,FALSE))</f>
        <v/>
      </c>
      <c r="Y214" s="326" t="str">
        <f>IF(Y213="","",VLOOKUP(Y213,'シフト記号表（従来型・ユニット型共通）'!$C$6:$L$47,10,FALSE))</f>
        <v/>
      </c>
      <c r="Z214" s="326" t="str">
        <f>IF(Z213="","",VLOOKUP(Z213,'シフト記号表（従来型・ユニット型共通）'!$C$6:$L$47,10,FALSE))</f>
        <v/>
      </c>
      <c r="AA214" s="326" t="str">
        <f>IF(AA213="","",VLOOKUP(AA213,'シフト記号表（従来型・ユニット型共通）'!$C$6:$L$47,10,FALSE))</f>
        <v/>
      </c>
      <c r="AB214" s="326" t="str">
        <f>IF(AB213="","",VLOOKUP(AB213,'シフト記号表（従来型・ユニット型共通）'!$C$6:$L$47,10,FALSE))</f>
        <v/>
      </c>
      <c r="AC214" s="327" t="str">
        <f>IF(AC213="","",VLOOKUP(AC213,'シフト記号表（従来型・ユニット型共通）'!$C$6:$L$47,10,FALSE))</f>
        <v/>
      </c>
      <c r="AD214" s="325" t="str">
        <f>IF(AD213="","",VLOOKUP(AD213,'シフト記号表（従来型・ユニット型共通）'!$C$6:$L$47,10,FALSE))</f>
        <v/>
      </c>
      <c r="AE214" s="326" t="str">
        <f>IF(AE213="","",VLOOKUP(AE213,'シフト記号表（従来型・ユニット型共通）'!$C$6:$L$47,10,FALSE))</f>
        <v/>
      </c>
      <c r="AF214" s="326" t="str">
        <f>IF(AF213="","",VLOOKUP(AF213,'シフト記号表（従来型・ユニット型共通）'!$C$6:$L$47,10,FALSE))</f>
        <v/>
      </c>
      <c r="AG214" s="326" t="str">
        <f>IF(AG213="","",VLOOKUP(AG213,'シフト記号表（従来型・ユニット型共通）'!$C$6:$L$47,10,FALSE))</f>
        <v/>
      </c>
      <c r="AH214" s="326" t="str">
        <f>IF(AH213="","",VLOOKUP(AH213,'シフト記号表（従来型・ユニット型共通）'!$C$6:$L$47,10,FALSE))</f>
        <v/>
      </c>
      <c r="AI214" s="326" t="str">
        <f>IF(AI213="","",VLOOKUP(AI213,'シフト記号表（従来型・ユニット型共通）'!$C$6:$L$47,10,FALSE))</f>
        <v/>
      </c>
      <c r="AJ214" s="327" t="str">
        <f>IF(AJ213="","",VLOOKUP(AJ213,'シフト記号表（従来型・ユニット型共通）'!$C$6:$L$47,10,FALSE))</f>
        <v/>
      </c>
      <c r="AK214" s="325" t="str">
        <f>IF(AK213="","",VLOOKUP(AK213,'シフト記号表（従来型・ユニット型共通）'!$C$6:$L$47,10,FALSE))</f>
        <v/>
      </c>
      <c r="AL214" s="326" t="str">
        <f>IF(AL213="","",VLOOKUP(AL213,'シフト記号表（従来型・ユニット型共通）'!$C$6:$L$47,10,FALSE))</f>
        <v/>
      </c>
      <c r="AM214" s="326" t="str">
        <f>IF(AM213="","",VLOOKUP(AM213,'シフト記号表（従来型・ユニット型共通）'!$C$6:$L$47,10,FALSE))</f>
        <v/>
      </c>
      <c r="AN214" s="326" t="str">
        <f>IF(AN213="","",VLOOKUP(AN213,'シフト記号表（従来型・ユニット型共通）'!$C$6:$L$47,10,FALSE))</f>
        <v/>
      </c>
      <c r="AO214" s="326" t="str">
        <f>IF(AO213="","",VLOOKUP(AO213,'シフト記号表（従来型・ユニット型共通）'!$C$6:$L$47,10,FALSE))</f>
        <v/>
      </c>
      <c r="AP214" s="326" t="str">
        <f>IF(AP213="","",VLOOKUP(AP213,'シフト記号表（従来型・ユニット型共通）'!$C$6:$L$47,10,FALSE))</f>
        <v/>
      </c>
      <c r="AQ214" s="327" t="str">
        <f>IF(AQ213="","",VLOOKUP(AQ213,'シフト記号表（従来型・ユニット型共通）'!$C$6:$L$47,10,FALSE))</f>
        <v/>
      </c>
      <c r="AR214" s="325" t="str">
        <f>IF(AR213="","",VLOOKUP(AR213,'シフト記号表（従来型・ユニット型共通）'!$C$6:$L$47,10,FALSE))</f>
        <v/>
      </c>
      <c r="AS214" s="326" t="str">
        <f>IF(AS213="","",VLOOKUP(AS213,'シフト記号表（従来型・ユニット型共通）'!$C$6:$L$47,10,FALSE))</f>
        <v/>
      </c>
      <c r="AT214" s="326" t="str">
        <f>IF(AT213="","",VLOOKUP(AT213,'シフト記号表（従来型・ユニット型共通）'!$C$6:$L$47,10,FALSE))</f>
        <v/>
      </c>
      <c r="AU214" s="326" t="str">
        <f>IF(AU213="","",VLOOKUP(AU213,'シフト記号表（従来型・ユニット型共通）'!$C$6:$L$47,10,FALSE))</f>
        <v/>
      </c>
      <c r="AV214" s="326" t="str">
        <f>IF(AV213="","",VLOOKUP(AV213,'シフト記号表（従来型・ユニット型共通）'!$C$6:$L$47,10,FALSE))</f>
        <v/>
      </c>
      <c r="AW214" s="326" t="str">
        <f>IF(AW213="","",VLOOKUP(AW213,'シフト記号表（従来型・ユニット型共通）'!$C$6:$L$47,10,FALSE))</f>
        <v/>
      </c>
      <c r="AX214" s="327" t="str">
        <f>IF(AX213="","",VLOOKUP(AX213,'シフト記号表（従来型・ユニット型共通）'!$C$6:$L$47,10,FALSE))</f>
        <v/>
      </c>
      <c r="AY214" s="325" t="str">
        <f>IF(AY213="","",VLOOKUP(AY213,'シフト記号表（従来型・ユニット型共通）'!$C$6:$L$47,10,FALSE))</f>
        <v/>
      </c>
      <c r="AZ214" s="326" t="str">
        <f>IF(AZ213="","",VLOOKUP(AZ213,'シフト記号表（従来型・ユニット型共通）'!$C$6:$L$47,10,FALSE))</f>
        <v/>
      </c>
      <c r="BA214" s="326" t="str">
        <f>IF(BA213="","",VLOOKUP(BA213,'シフト記号表（従来型・ユニット型共通）'!$C$6:$L$47,10,FALSE))</f>
        <v/>
      </c>
      <c r="BB214" s="1113">
        <f>IF($BE$3="４週",SUM(W214:AX214),IF($BE$3="暦月",SUM(W214:BA214),""))</f>
        <v>0</v>
      </c>
      <c r="BC214" s="1114"/>
      <c r="BD214" s="1115">
        <f>IF($BE$3="４週",BB214/4,IF($BE$3="暦月",(BB214/($BE$8/7)),""))</f>
        <v>0</v>
      </c>
      <c r="BE214" s="1114"/>
      <c r="BF214" s="1110"/>
      <c r="BG214" s="1111"/>
      <c r="BH214" s="1111"/>
      <c r="BI214" s="1111"/>
      <c r="BJ214" s="1112"/>
    </row>
    <row r="215" spans="2:62" ht="20.25" customHeight="1" x14ac:dyDescent="0.15">
      <c r="B215" s="1118">
        <f>B213+1</f>
        <v>100</v>
      </c>
      <c r="C215" s="1120"/>
      <c r="D215" s="1121"/>
      <c r="E215" s="328"/>
      <c r="F215" s="329"/>
      <c r="G215" s="328"/>
      <c r="H215" s="329"/>
      <c r="I215" s="1124"/>
      <c r="J215" s="1125"/>
      <c r="K215" s="1128"/>
      <c r="L215" s="1129"/>
      <c r="M215" s="1129"/>
      <c r="N215" s="1121"/>
      <c r="O215" s="1132"/>
      <c r="P215" s="1133"/>
      <c r="Q215" s="1133"/>
      <c r="R215" s="1133"/>
      <c r="S215" s="1134"/>
      <c r="T215" s="330" t="s">
        <v>696</v>
      </c>
      <c r="U215" s="331"/>
      <c r="V215" s="332"/>
      <c r="W215" s="333"/>
      <c r="X215" s="334"/>
      <c r="Y215" s="334"/>
      <c r="Z215" s="334"/>
      <c r="AA215" s="334"/>
      <c r="AB215" s="334"/>
      <c r="AC215" s="335"/>
      <c r="AD215" s="333"/>
      <c r="AE215" s="334"/>
      <c r="AF215" s="334"/>
      <c r="AG215" s="334"/>
      <c r="AH215" s="334"/>
      <c r="AI215" s="334"/>
      <c r="AJ215" s="335"/>
      <c r="AK215" s="333"/>
      <c r="AL215" s="334"/>
      <c r="AM215" s="334"/>
      <c r="AN215" s="334"/>
      <c r="AO215" s="334"/>
      <c r="AP215" s="334"/>
      <c r="AQ215" s="335"/>
      <c r="AR215" s="333"/>
      <c r="AS215" s="334"/>
      <c r="AT215" s="334"/>
      <c r="AU215" s="334"/>
      <c r="AV215" s="334"/>
      <c r="AW215" s="334"/>
      <c r="AX215" s="335"/>
      <c r="AY215" s="333"/>
      <c r="AZ215" s="334"/>
      <c r="BA215" s="336"/>
      <c r="BB215" s="1138"/>
      <c r="BC215" s="1139"/>
      <c r="BD215" s="1105"/>
      <c r="BE215" s="1106"/>
      <c r="BF215" s="1107"/>
      <c r="BG215" s="1108"/>
      <c r="BH215" s="1108"/>
      <c r="BI215" s="1108"/>
      <c r="BJ215" s="1109"/>
    </row>
    <row r="216" spans="2:62" ht="20.25" customHeight="1" thickBot="1" x14ac:dyDescent="0.2">
      <c r="B216" s="1119"/>
      <c r="C216" s="1122"/>
      <c r="D216" s="1123"/>
      <c r="E216" s="347"/>
      <c r="F216" s="348">
        <f>C215</f>
        <v>0</v>
      </c>
      <c r="G216" s="347"/>
      <c r="H216" s="348">
        <f>I215</f>
        <v>0</v>
      </c>
      <c r="I216" s="1126"/>
      <c r="J216" s="1127"/>
      <c r="K216" s="1130"/>
      <c r="L216" s="1131"/>
      <c r="M216" s="1131"/>
      <c r="N216" s="1123"/>
      <c r="O216" s="1135"/>
      <c r="P216" s="1136"/>
      <c r="Q216" s="1136"/>
      <c r="R216" s="1136"/>
      <c r="S216" s="1137"/>
      <c r="T216" s="349" t="s">
        <v>1050</v>
      </c>
      <c r="U216" s="350"/>
      <c r="V216" s="351"/>
      <c r="W216" s="352" t="str">
        <f>IF(W215="","",VLOOKUP(W215,'シフト記号表（従来型・ユニット型共通）'!$C$6:$L$47,10,FALSE))</f>
        <v/>
      </c>
      <c r="X216" s="353" t="str">
        <f>IF(X215="","",VLOOKUP(X215,'シフト記号表（従来型・ユニット型共通）'!$C$6:$L$47,10,FALSE))</f>
        <v/>
      </c>
      <c r="Y216" s="353" t="str">
        <f>IF(Y215="","",VLOOKUP(Y215,'シフト記号表（従来型・ユニット型共通）'!$C$6:$L$47,10,FALSE))</f>
        <v/>
      </c>
      <c r="Z216" s="353" t="str">
        <f>IF(Z215="","",VLOOKUP(Z215,'シフト記号表（従来型・ユニット型共通）'!$C$6:$L$47,10,FALSE))</f>
        <v/>
      </c>
      <c r="AA216" s="353" t="str">
        <f>IF(AA215="","",VLOOKUP(AA215,'シフト記号表（従来型・ユニット型共通）'!$C$6:$L$47,10,FALSE))</f>
        <v/>
      </c>
      <c r="AB216" s="353" t="str">
        <f>IF(AB215="","",VLOOKUP(AB215,'シフト記号表（従来型・ユニット型共通）'!$C$6:$L$47,10,FALSE))</f>
        <v/>
      </c>
      <c r="AC216" s="354" t="str">
        <f>IF(AC215="","",VLOOKUP(AC215,'シフト記号表（従来型・ユニット型共通）'!$C$6:$L$47,10,FALSE))</f>
        <v/>
      </c>
      <c r="AD216" s="352" t="str">
        <f>IF(AD215="","",VLOOKUP(AD215,'シフト記号表（従来型・ユニット型共通）'!$C$6:$L$47,10,FALSE))</f>
        <v/>
      </c>
      <c r="AE216" s="353" t="str">
        <f>IF(AE215="","",VLOOKUP(AE215,'シフト記号表（従来型・ユニット型共通）'!$C$6:$L$47,10,FALSE))</f>
        <v/>
      </c>
      <c r="AF216" s="353" t="str">
        <f>IF(AF215="","",VLOOKUP(AF215,'シフト記号表（従来型・ユニット型共通）'!$C$6:$L$47,10,FALSE))</f>
        <v/>
      </c>
      <c r="AG216" s="353" t="str">
        <f>IF(AG215="","",VLOOKUP(AG215,'シフト記号表（従来型・ユニット型共通）'!$C$6:$L$47,10,FALSE))</f>
        <v/>
      </c>
      <c r="AH216" s="353" t="str">
        <f>IF(AH215="","",VLOOKUP(AH215,'シフト記号表（従来型・ユニット型共通）'!$C$6:$L$47,10,FALSE))</f>
        <v/>
      </c>
      <c r="AI216" s="353" t="str">
        <f>IF(AI215="","",VLOOKUP(AI215,'シフト記号表（従来型・ユニット型共通）'!$C$6:$L$47,10,FALSE))</f>
        <v/>
      </c>
      <c r="AJ216" s="354" t="str">
        <f>IF(AJ215="","",VLOOKUP(AJ215,'シフト記号表（従来型・ユニット型共通）'!$C$6:$L$47,10,FALSE))</f>
        <v/>
      </c>
      <c r="AK216" s="352" t="str">
        <f>IF(AK215="","",VLOOKUP(AK215,'シフト記号表（従来型・ユニット型共通）'!$C$6:$L$47,10,FALSE))</f>
        <v/>
      </c>
      <c r="AL216" s="353" t="str">
        <f>IF(AL215="","",VLOOKUP(AL215,'シフト記号表（従来型・ユニット型共通）'!$C$6:$L$47,10,FALSE))</f>
        <v/>
      </c>
      <c r="AM216" s="353" t="str">
        <f>IF(AM215="","",VLOOKUP(AM215,'シフト記号表（従来型・ユニット型共通）'!$C$6:$L$47,10,FALSE))</f>
        <v/>
      </c>
      <c r="AN216" s="353" t="str">
        <f>IF(AN215="","",VLOOKUP(AN215,'シフト記号表（従来型・ユニット型共通）'!$C$6:$L$47,10,FALSE))</f>
        <v/>
      </c>
      <c r="AO216" s="353" t="str">
        <f>IF(AO215="","",VLOOKUP(AO215,'シフト記号表（従来型・ユニット型共通）'!$C$6:$L$47,10,FALSE))</f>
        <v/>
      </c>
      <c r="AP216" s="353" t="str">
        <f>IF(AP215="","",VLOOKUP(AP215,'シフト記号表（従来型・ユニット型共通）'!$C$6:$L$47,10,FALSE))</f>
        <v/>
      </c>
      <c r="AQ216" s="354" t="str">
        <f>IF(AQ215="","",VLOOKUP(AQ215,'シフト記号表（従来型・ユニット型共通）'!$C$6:$L$47,10,FALSE))</f>
        <v/>
      </c>
      <c r="AR216" s="352" t="str">
        <f>IF(AR215="","",VLOOKUP(AR215,'シフト記号表（従来型・ユニット型共通）'!$C$6:$L$47,10,FALSE))</f>
        <v/>
      </c>
      <c r="AS216" s="353" t="str">
        <f>IF(AS215="","",VLOOKUP(AS215,'シフト記号表（従来型・ユニット型共通）'!$C$6:$L$47,10,FALSE))</f>
        <v/>
      </c>
      <c r="AT216" s="353" t="str">
        <f>IF(AT215="","",VLOOKUP(AT215,'シフト記号表（従来型・ユニット型共通）'!$C$6:$L$47,10,FALSE))</f>
        <v/>
      </c>
      <c r="AU216" s="353" t="str">
        <f>IF(AU215="","",VLOOKUP(AU215,'シフト記号表（従来型・ユニット型共通）'!$C$6:$L$47,10,FALSE))</f>
        <v/>
      </c>
      <c r="AV216" s="353" t="str">
        <f>IF(AV215="","",VLOOKUP(AV215,'シフト記号表（従来型・ユニット型共通）'!$C$6:$L$47,10,FALSE))</f>
        <v/>
      </c>
      <c r="AW216" s="353" t="str">
        <f>IF(AW215="","",VLOOKUP(AW215,'シフト記号表（従来型・ユニット型共通）'!$C$6:$L$47,10,FALSE))</f>
        <v/>
      </c>
      <c r="AX216" s="354" t="str">
        <f>IF(AX215="","",VLOOKUP(AX215,'シフト記号表（従来型・ユニット型共通）'!$C$6:$L$47,10,FALSE))</f>
        <v/>
      </c>
      <c r="AY216" s="352" t="str">
        <f>IF(AY215="","",VLOOKUP(AY215,'シフト記号表（従来型・ユニット型共通）'!$C$6:$L$47,10,FALSE))</f>
        <v/>
      </c>
      <c r="AZ216" s="353" t="str">
        <f>IF(AZ215="","",VLOOKUP(AZ215,'シフト記号表（従来型・ユニット型共通）'!$C$6:$L$47,10,FALSE))</f>
        <v/>
      </c>
      <c r="BA216" s="353" t="str">
        <f>IF(BA215="","",VLOOKUP(BA215,'シフト記号表（従来型・ユニット型共通）'!$C$6:$L$47,10,FALSE))</f>
        <v/>
      </c>
      <c r="BB216" s="1150">
        <f>IF($BE$3="４週",SUM(W216:AX216),IF($BE$3="暦月",SUM(W216:BA216),""))</f>
        <v>0</v>
      </c>
      <c r="BC216" s="1151"/>
      <c r="BD216" s="1152">
        <f>IF($BE$3="４週",BB216/4,IF($BE$3="暦月",(BB216/($BE$8/7)),""))</f>
        <v>0</v>
      </c>
      <c r="BE216" s="1151"/>
      <c r="BF216" s="1147"/>
      <c r="BG216" s="1148"/>
      <c r="BH216" s="1148"/>
      <c r="BI216" s="1148"/>
      <c r="BJ216" s="1149"/>
    </row>
    <row r="217" spans="2:62" ht="20.25" customHeight="1" x14ac:dyDescent="0.15">
      <c r="B217" s="356"/>
      <c r="C217" s="357"/>
      <c r="D217" s="357"/>
      <c r="E217" s="357"/>
      <c r="F217" s="357"/>
      <c r="G217" s="357"/>
      <c r="H217" s="357"/>
      <c r="I217" s="358"/>
      <c r="J217" s="358"/>
      <c r="K217" s="357"/>
      <c r="L217" s="357"/>
      <c r="M217" s="357"/>
      <c r="N217" s="357"/>
      <c r="O217" s="359"/>
      <c r="P217" s="359"/>
      <c r="Q217" s="359"/>
      <c r="R217" s="360"/>
      <c r="S217" s="360"/>
      <c r="T217" s="360"/>
      <c r="U217" s="361"/>
      <c r="V217" s="362"/>
      <c r="W217" s="363"/>
      <c r="X217" s="363"/>
      <c r="Y217" s="363"/>
      <c r="Z217" s="363"/>
      <c r="AA217" s="363"/>
      <c r="AB217" s="363"/>
      <c r="AC217" s="363"/>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3"/>
      <c r="AY217" s="363"/>
      <c r="AZ217" s="363"/>
      <c r="BA217" s="363"/>
      <c r="BB217" s="363"/>
      <c r="BC217" s="363"/>
      <c r="BD217" s="364"/>
      <c r="BE217" s="364"/>
      <c r="BF217" s="359"/>
      <c r="BG217" s="359"/>
      <c r="BH217" s="359"/>
      <c r="BI217" s="359"/>
      <c r="BJ217" s="359"/>
    </row>
    <row r="218" spans="2:62" ht="20.25" customHeight="1" x14ac:dyDescent="0.15">
      <c r="B218" s="356"/>
      <c r="C218" s="357"/>
      <c r="D218" s="357"/>
      <c r="E218" s="357"/>
      <c r="F218" s="357"/>
      <c r="G218" s="357"/>
      <c r="H218" s="357"/>
      <c r="I218" s="365"/>
      <c r="J218" s="282" t="s">
        <v>1069</v>
      </c>
      <c r="K218" s="282"/>
      <c r="L218" s="282"/>
      <c r="M218" s="282"/>
      <c r="N218" s="282"/>
      <c r="O218" s="282"/>
      <c r="P218" s="282"/>
      <c r="Q218" s="282"/>
      <c r="R218" s="282"/>
      <c r="S218" s="282"/>
      <c r="T218" s="287"/>
      <c r="U218" s="282"/>
      <c r="V218" s="282"/>
      <c r="W218" s="282"/>
      <c r="X218" s="282"/>
      <c r="Y218" s="282"/>
      <c r="Z218" s="366"/>
      <c r="AA218" s="366"/>
      <c r="AB218" s="366"/>
      <c r="AC218" s="366"/>
      <c r="AD218" s="366"/>
      <c r="AE218" s="366"/>
      <c r="AF218" s="366"/>
      <c r="AG218" s="366"/>
      <c r="AH218" s="366"/>
      <c r="AI218" s="366"/>
      <c r="AJ218" s="366"/>
      <c r="AK218" s="366"/>
      <c r="AL218" s="366"/>
      <c r="AM218" s="366"/>
      <c r="AN218" s="366"/>
      <c r="AO218" s="366"/>
      <c r="AP218" s="366"/>
      <c r="AQ218" s="366"/>
      <c r="AR218" s="366"/>
      <c r="AS218" s="366"/>
      <c r="AT218" s="366"/>
      <c r="AU218" s="366"/>
      <c r="AV218" s="366"/>
      <c r="AW218" s="366"/>
      <c r="AX218" s="366"/>
      <c r="AY218" s="366"/>
      <c r="AZ218" s="366"/>
      <c r="BA218" s="366"/>
      <c r="BB218" s="366"/>
      <c r="BC218" s="366"/>
      <c r="BD218" s="367"/>
      <c r="BE218" s="364"/>
      <c r="BF218" s="359"/>
      <c r="BG218" s="359"/>
      <c r="BH218" s="359"/>
      <c r="BI218" s="359"/>
      <c r="BJ218" s="359"/>
    </row>
    <row r="219" spans="2:62" ht="20.25" customHeight="1" x14ac:dyDescent="0.15">
      <c r="B219" s="356"/>
      <c r="C219" s="357"/>
      <c r="D219" s="357"/>
      <c r="E219" s="357"/>
      <c r="F219" s="357"/>
      <c r="G219" s="357"/>
      <c r="H219" s="357"/>
      <c r="I219" s="365"/>
      <c r="J219" s="282"/>
      <c r="K219" s="282" t="s">
        <v>727</v>
      </c>
      <c r="L219" s="282"/>
      <c r="M219" s="282"/>
      <c r="N219" s="282"/>
      <c r="O219" s="282"/>
      <c r="P219" s="282"/>
      <c r="Q219" s="282"/>
      <c r="R219" s="282"/>
      <c r="S219" s="282"/>
      <c r="T219" s="287"/>
      <c r="U219" s="282"/>
      <c r="V219" s="282"/>
      <c r="W219" s="282"/>
      <c r="X219" s="282"/>
      <c r="Y219" s="282"/>
      <c r="Z219" s="366"/>
      <c r="AA219" s="282" t="s">
        <v>728</v>
      </c>
      <c r="AB219" s="282"/>
      <c r="AC219" s="282"/>
      <c r="AD219" s="282"/>
      <c r="AE219" s="282"/>
      <c r="AF219" s="282"/>
      <c r="AG219" s="282"/>
      <c r="AH219" s="282"/>
      <c r="AI219" s="282"/>
      <c r="AJ219" s="287"/>
      <c r="AK219" s="282"/>
      <c r="AL219" s="282"/>
      <c r="AM219" s="282"/>
      <c r="AN219" s="282"/>
      <c r="AO219" s="366"/>
      <c r="AP219" s="366"/>
      <c r="AQ219" s="282" t="s">
        <v>729</v>
      </c>
      <c r="AR219" s="282"/>
      <c r="AS219" s="282"/>
      <c r="AT219" s="282"/>
      <c r="AU219" s="282"/>
      <c r="AV219" s="282"/>
      <c r="AW219" s="366"/>
      <c r="AX219" s="366"/>
      <c r="AY219" s="366"/>
      <c r="AZ219" s="366"/>
      <c r="BA219" s="366"/>
      <c r="BB219" s="366"/>
      <c r="BC219" s="366"/>
      <c r="BD219" s="367"/>
      <c r="BE219" s="364"/>
      <c r="BF219" s="1104"/>
      <c r="BG219" s="1104"/>
      <c r="BH219" s="1104"/>
      <c r="BI219" s="1104"/>
      <c r="BJ219" s="359"/>
    </row>
    <row r="220" spans="2:62" ht="20.25" customHeight="1" x14ac:dyDescent="0.15">
      <c r="B220" s="356"/>
      <c r="C220" s="357"/>
      <c r="D220" s="357"/>
      <c r="E220" s="357"/>
      <c r="F220" s="357"/>
      <c r="G220" s="357"/>
      <c r="H220" s="357"/>
      <c r="I220" s="365"/>
      <c r="J220" s="282"/>
      <c r="K220" s="1083" t="s">
        <v>730</v>
      </c>
      <c r="L220" s="1083"/>
      <c r="M220" s="1083" t="s">
        <v>731</v>
      </c>
      <c r="N220" s="1083"/>
      <c r="O220" s="1083"/>
      <c r="P220" s="1083"/>
      <c r="Q220" s="282"/>
      <c r="R220" s="1101" t="s">
        <v>732</v>
      </c>
      <c r="S220" s="1101"/>
      <c r="T220" s="1101"/>
      <c r="U220" s="1101"/>
      <c r="V220" s="282"/>
      <c r="W220" s="369" t="s">
        <v>733</v>
      </c>
      <c r="X220" s="369"/>
      <c r="Y220" s="282"/>
      <c r="Z220" s="366"/>
      <c r="AA220" s="1083" t="s">
        <v>730</v>
      </c>
      <c r="AB220" s="1083"/>
      <c r="AC220" s="1083" t="s">
        <v>731</v>
      </c>
      <c r="AD220" s="1083"/>
      <c r="AE220" s="1083"/>
      <c r="AF220" s="1083"/>
      <c r="AG220" s="282"/>
      <c r="AH220" s="1101" t="s">
        <v>732</v>
      </c>
      <c r="AI220" s="1101"/>
      <c r="AJ220" s="1101"/>
      <c r="AK220" s="1101"/>
      <c r="AL220" s="282"/>
      <c r="AM220" s="369" t="s">
        <v>733</v>
      </c>
      <c r="AN220" s="369"/>
      <c r="AO220" s="366"/>
      <c r="AP220" s="366"/>
      <c r="AQ220" s="1085" t="s">
        <v>734</v>
      </c>
      <c r="AR220" s="1085"/>
      <c r="AS220" s="1085" t="s">
        <v>735</v>
      </c>
      <c r="AT220" s="1085"/>
      <c r="AU220" s="1085"/>
      <c r="AV220" s="1085"/>
      <c r="AW220" s="366"/>
      <c r="AX220" s="366"/>
      <c r="AY220" s="366"/>
      <c r="AZ220" s="366"/>
      <c r="BA220" s="366"/>
      <c r="BB220" s="366"/>
      <c r="BC220" s="366"/>
      <c r="BD220" s="367"/>
      <c r="BE220" s="364"/>
      <c r="BF220" s="1117"/>
      <c r="BG220" s="1117"/>
      <c r="BH220" s="1117"/>
      <c r="BI220" s="1117"/>
      <c r="BJ220" s="359"/>
    </row>
    <row r="221" spans="2:62" ht="20.25" customHeight="1" x14ac:dyDescent="0.15">
      <c r="B221" s="356"/>
      <c r="C221" s="357"/>
      <c r="D221" s="357"/>
      <c r="E221" s="357"/>
      <c r="F221" s="357"/>
      <c r="G221" s="357"/>
      <c r="H221" s="357"/>
      <c r="I221" s="365"/>
      <c r="J221" s="282"/>
      <c r="K221" s="1084"/>
      <c r="L221" s="1084"/>
      <c r="M221" s="1084" t="s">
        <v>736</v>
      </c>
      <c r="N221" s="1084"/>
      <c r="O221" s="1084" t="s">
        <v>737</v>
      </c>
      <c r="P221" s="1084"/>
      <c r="Q221" s="282"/>
      <c r="R221" s="1084" t="s">
        <v>736</v>
      </c>
      <c r="S221" s="1084"/>
      <c r="T221" s="1084" t="s">
        <v>737</v>
      </c>
      <c r="U221" s="1084"/>
      <c r="V221" s="282"/>
      <c r="W221" s="369" t="s">
        <v>738</v>
      </c>
      <c r="X221" s="369"/>
      <c r="Y221" s="282"/>
      <c r="Z221" s="366"/>
      <c r="AA221" s="1084"/>
      <c r="AB221" s="1084"/>
      <c r="AC221" s="1084" t="s">
        <v>736</v>
      </c>
      <c r="AD221" s="1084"/>
      <c r="AE221" s="1084" t="s">
        <v>737</v>
      </c>
      <c r="AF221" s="1084"/>
      <c r="AG221" s="282"/>
      <c r="AH221" s="1084" t="s">
        <v>736</v>
      </c>
      <c r="AI221" s="1084"/>
      <c r="AJ221" s="1084" t="s">
        <v>737</v>
      </c>
      <c r="AK221" s="1084"/>
      <c r="AL221" s="282"/>
      <c r="AM221" s="369" t="s">
        <v>738</v>
      </c>
      <c r="AN221" s="369"/>
      <c r="AO221" s="366"/>
      <c r="AP221" s="366"/>
      <c r="AQ221" s="1085" t="s">
        <v>739</v>
      </c>
      <c r="AR221" s="1085"/>
      <c r="AS221" s="1085" t="s">
        <v>740</v>
      </c>
      <c r="AT221" s="1085"/>
      <c r="AU221" s="1085"/>
      <c r="AV221" s="1085"/>
      <c r="AW221" s="366"/>
      <c r="AX221" s="366"/>
      <c r="AY221" s="366"/>
      <c r="AZ221" s="366"/>
      <c r="BA221" s="366"/>
      <c r="BB221" s="366"/>
      <c r="BC221" s="366"/>
      <c r="BD221" s="367"/>
      <c r="BE221" s="364"/>
      <c r="BF221" s="1116"/>
      <c r="BG221" s="1116"/>
      <c r="BH221" s="1116"/>
      <c r="BI221" s="1116"/>
      <c r="BJ221" s="359"/>
    </row>
    <row r="222" spans="2:62" ht="20.25" customHeight="1" x14ac:dyDescent="0.15">
      <c r="B222" s="356"/>
      <c r="C222" s="357"/>
      <c r="D222" s="357"/>
      <c r="E222" s="357"/>
      <c r="F222" s="357"/>
      <c r="G222" s="357"/>
      <c r="H222" s="357"/>
      <c r="I222" s="365"/>
      <c r="J222" s="282"/>
      <c r="K222" s="1085" t="s">
        <v>739</v>
      </c>
      <c r="L222" s="1085"/>
      <c r="M222" s="1088">
        <f>SUMIFS($BB$17:$BB$216,$F$17:$F$216,"医師",$H$17:$H$216,"A")</f>
        <v>0</v>
      </c>
      <c r="N222" s="1088"/>
      <c r="O222" s="1089">
        <f>SUMIFS($BD$17:$BD$216,$F$17:$F$216,"医師",$H$17:$H$216,"A")</f>
        <v>0</v>
      </c>
      <c r="P222" s="1089"/>
      <c r="Q222" s="370"/>
      <c r="R222" s="1097">
        <v>0</v>
      </c>
      <c r="S222" s="1097"/>
      <c r="T222" s="1097">
        <v>0</v>
      </c>
      <c r="U222" s="1097"/>
      <c r="V222" s="370"/>
      <c r="W222" s="1099">
        <v>0</v>
      </c>
      <c r="X222" s="1100"/>
      <c r="Y222" s="282"/>
      <c r="Z222" s="366"/>
      <c r="AA222" s="1085" t="s">
        <v>739</v>
      </c>
      <c r="AB222" s="1085"/>
      <c r="AC222" s="1088">
        <f>SUMIFS($BB$17:$BB$216,$F$17:$F$216,"薬剤師",$H$17:$H$216,"A")</f>
        <v>0</v>
      </c>
      <c r="AD222" s="1088"/>
      <c r="AE222" s="1089">
        <f>SUMIFS($BD$17:$BD$216,$F$17:$F$216,"薬剤師",$H$17:$H$216,"A")</f>
        <v>0</v>
      </c>
      <c r="AF222" s="1089"/>
      <c r="AG222" s="370"/>
      <c r="AH222" s="1097">
        <v>0</v>
      </c>
      <c r="AI222" s="1097"/>
      <c r="AJ222" s="1097">
        <v>0</v>
      </c>
      <c r="AK222" s="1097"/>
      <c r="AL222" s="370"/>
      <c r="AM222" s="1099">
        <v>0</v>
      </c>
      <c r="AN222" s="1100"/>
      <c r="AO222" s="366"/>
      <c r="AP222" s="366"/>
      <c r="AQ222" s="1085" t="s">
        <v>741</v>
      </c>
      <c r="AR222" s="1085"/>
      <c r="AS222" s="1085" t="s">
        <v>742</v>
      </c>
      <c r="AT222" s="1085"/>
      <c r="AU222" s="1085"/>
      <c r="AV222" s="1085"/>
      <c r="AW222" s="366"/>
      <c r="AX222" s="366"/>
      <c r="AY222" s="366"/>
      <c r="AZ222" s="366"/>
      <c r="BA222" s="366"/>
      <c r="BB222" s="366"/>
      <c r="BC222" s="366"/>
      <c r="BD222" s="367"/>
      <c r="BE222" s="364"/>
      <c r="BF222" s="395"/>
      <c r="BG222" s="395"/>
      <c r="BH222" s="395"/>
      <c r="BI222" s="395"/>
      <c r="BJ222" s="359"/>
    </row>
    <row r="223" spans="2:62" ht="20.25" customHeight="1" x14ac:dyDescent="0.15">
      <c r="B223" s="356"/>
      <c r="C223" s="357"/>
      <c r="D223" s="357"/>
      <c r="E223" s="357"/>
      <c r="F223" s="357"/>
      <c r="G223" s="357"/>
      <c r="H223" s="357"/>
      <c r="I223" s="365"/>
      <c r="J223" s="282"/>
      <c r="K223" s="1085" t="s">
        <v>741</v>
      </c>
      <c r="L223" s="1085"/>
      <c r="M223" s="1088">
        <f>SUMIFS($BB$17:$BB$216,$F$17:$F$216,"医師",$H$17:$H$216,"B")</f>
        <v>0</v>
      </c>
      <c r="N223" s="1088"/>
      <c r="O223" s="1089">
        <f>SUMIFS($BD$17:$BD$216,$F$17:$F$216,"医師",$H$17:$H$216,"B")</f>
        <v>0</v>
      </c>
      <c r="P223" s="1089"/>
      <c r="Q223" s="370"/>
      <c r="R223" s="1097">
        <v>0</v>
      </c>
      <c r="S223" s="1097"/>
      <c r="T223" s="1097">
        <v>0</v>
      </c>
      <c r="U223" s="1097"/>
      <c r="V223" s="370"/>
      <c r="W223" s="1099">
        <v>0</v>
      </c>
      <c r="X223" s="1100"/>
      <c r="Y223" s="282"/>
      <c r="Z223" s="366"/>
      <c r="AA223" s="1085" t="s">
        <v>741</v>
      </c>
      <c r="AB223" s="1085"/>
      <c r="AC223" s="1088">
        <f>SUMIFS($BB$17:$BB$216,$F$17:$F$216,"薬剤師",$H$17:$H$216,"B")</f>
        <v>0</v>
      </c>
      <c r="AD223" s="1088"/>
      <c r="AE223" s="1089">
        <f>SUMIFS($BD$17:$BD$216,$F$17:$F$216,"薬剤師",$H$17:$H$216,"B")</f>
        <v>0</v>
      </c>
      <c r="AF223" s="1089"/>
      <c r="AG223" s="370"/>
      <c r="AH223" s="1097">
        <v>0</v>
      </c>
      <c r="AI223" s="1097"/>
      <c r="AJ223" s="1097">
        <v>0</v>
      </c>
      <c r="AK223" s="1097"/>
      <c r="AL223" s="370"/>
      <c r="AM223" s="1099">
        <v>0</v>
      </c>
      <c r="AN223" s="1100"/>
      <c r="AO223" s="366"/>
      <c r="AP223" s="366"/>
      <c r="AQ223" s="1085" t="s">
        <v>743</v>
      </c>
      <c r="AR223" s="1085"/>
      <c r="AS223" s="1085" t="s">
        <v>744</v>
      </c>
      <c r="AT223" s="1085"/>
      <c r="AU223" s="1085"/>
      <c r="AV223" s="1085"/>
      <c r="AW223" s="366"/>
      <c r="AX223" s="366"/>
      <c r="AY223" s="366"/>
      <c r="AZ223" s="366"/>
      <c r="BA223" s="366"/>
      <c r="BB223" s="366"/>
      <c r="BC223" s="366"/>
      <c r="BD223" s="367"/>
      <c r="BE223" s="364"/>
      <c r="BF223" s="359"/>
      <c r="BG223" s="359"/>
      <c r="BH223" s="359"/>
      <c r="BI223" s="359"/>
      <c r="BJ223" s="359"/>
    </row>
    <row r="224" spans="2:62" ht="20.25" customHeight="1" x14ac:dyDescent="0.15">
      <c r="B224" s="356"/>
      <c r="C224" s="357"/>
      <c r="D224" s="357"/>
      <c r="E224" s="357"/>
      <c r="F224" s="357"/>
      <c r="G224" s="357"/>
      <c r="H224" s="357"/>
      <c r="I224" s="365"/>
      <c r="J224" s="282"/>
      <c r="K224" s="1085" t="s">
        <v>743</v>
      </c>
      <c r="L224" s="1085"/>
      <c r="M224" s="1088">
        <f>SUMIFS($BB$17:$BB$216,$F$17:$F$216,"医師",$H$17:$H$216,"C")</f>
        <v>0</v>
      </c>
      <c r="N224" s="1088"/>
      <c r="O224" s="1089">
        <f>SUMIFS($BD$17:$BD$216,$F$17:$F$216,"医師",$H$17:$H$216,"C")</f>
        <v>0</v>
      </c>
      <c r="P224" s="1089"/>
      <c r="Q224" s="370"/>
      <c r="R224" s="1097">
        <v>0</v>
      </c>
      <c r="S224" s="1097"/>
      <c r="T224" s="1098">
        <v>0</v>
      </c>
      <c r="U224" s="1098"/>
      <c r="V224" s="370"/>
      <c r="W224" s="1095" t="s">
        <v>745</v>
      </c>
      <c r="X224" s="1096"/>
      <c r="Y224" s="282"/>
      <c r="Z224" s="366"/>
      <c r="AA224" s="1085" t="s">
        <v>743</v>
      </c>
      <c r="AB224" s="1085"/>
      <c r="AC224" s="1088">
        <f>SUMIFS($BB$17:$BB$216,$F$17:$F$216,"薬剤師",$H$17:$H$216,"C")</f>
        <v>0</v>
      </c>
      <c r="AD224" s="1088"/>
      <c r="AE224" s="1089">
        <f>SUMIFS($BD$17:$BD$216,$F$17:$F$216,"薬剤師",$H$17:$H$216,"C")</f>
        <v>0</v>
      </c>
      <c r="AF224" s="1089"/>
      <c r="AG224" s="370"/>
      <c r="AH224" s="1097">
        <v>0</v>
      </c>
      <c r="AI224" s="1097"/>
      <c r="AJ224" s="1098">
        <v>0</v>
      </c>
      <c r="AK224" s="1098"/>
      <c r="AL224" s="370"/>
      <c r="AM224" s="1095" t="s">
        <v>745</v>
      </c>
      <c r="AN224" s="1096"/>
      <c r="AO224" s="366"/>
      <c r="AP224" s="366"/>
      <c r="AQ224" s="1085" t="s">
        <v>746</v>
      </c>
      <c r="AR224" s="1085"/>
      <c r="AS224" s="1085" t="s">
        <v>747</v>
      </c>
      <c r="AT224" s="1085"/>
      <c r="AU224" s="1085"/>
      <c r="AV224" s="1085"/>
      <c r="AW224" s="366"/>
      <c r="AX224" s="366"/>
      <c r="AY224" s="366"/>
      <c r="AZ224" s="366"/>
      <c r="BA224" s="366"/>
      <c r="BB224" s="366"/>
      <c r="BC224" s="366"/>
      <c r="BD224" s="367"/>
      <c r="BE224" s="364"/>
      <c r="BF224" s="359"/>
      <c r="BG224" s="359"/>
      <c r="BH224" s="359"/>
      <c r="BI224" s="359"/>
      <c r="BJ224" s="359"/>
    </row>
    <row r="225" spans="2:62" ht="20.25" customHeight="1" x14ac:dyDescent="0.15">
      <c r="B225" s="356"/>
      <c r="C225" s="357"/>
      <c r="D225" s="357"/>
      <c r="E225" s="357"/>
      <c r="F225" s="357"/>
      <c r="G225" s="357"/>
      <c r="H225" s="357"/>
      <c r="I225" s="365"/>
      <c r="J225" s="282"/>
      <c r="K225" s="1085" t="s">
        <v>746</v>
      </c>
      <c r="L225" s="1085"/>
      <c r="M225" s="1088">
        <f>SUMIFS($BB$17:$BB$216,$F$17:$F$216,"医師",$H$17:$H$216,"D")</f>
        <v>0</v>
      </c>
      <c r="N225" s="1088"/>
      <c r="O225" s="1089">
        <f>SUMIFS($BD$17:$BD$216,$F$17:$F$216,"医師",$H$17:$H$216,"D")</f>
        <v>0</v>
      </c>
      <c r="P225" s="1089"/>
      <c r="Q225" s="370"/>
      <c r="R225" s="1097">
        <v>0</v>
      </c>
      <c r="S225" s="1097"/>
      <c r="T225" s="1098">
        <v>0</v>
      </c>
      <c r="U225" s="1098"/>
      <c r="V225" s="370"/>
      <c r="W225" s="1095" t="s">
        <v>745</v>
      </c>
      <c r="X225" s="1096"/>
      <c r="Y225" s="282"/>
      <c r="Z225" s="366"/>
      <c r="AA225" s="1085" t="s">
        <v>746</v>
      </c>
      <c r="AB225" s="1085"/>
      <c r="AC225" s="1088">
        <f>SUMIFS($BB$17:$BB$216,$F$17:$F$216,"薬剤師",$H$17:$H$216,"D")</f>
        <v>0</v>
      </c>
      <c r="AD225" s="1088"/>
      <c r="AE225" s="1089">
        <f>SUMIFS($BD$17:$BD$216,$F$17:$F$216,"薬剤師",$H$17:$H$216,"D")</f>
        <v>0</v>
      </c>
      <c r="AF225" s="1089"/>
      <c r="AG225" s="370"/>
      <c r="AH225" s="1097">
        <v>0</v>
      </c>
      <c r="AI225" s="1097"/>
      <c r="AJ225" s="1098">
        <v>0</v>
      </c>
      <c r="AK225" s="1098"/>
      <c r="AL225" s="370"/>
      <c r="AM225" s="1095" t="s">
        <v>745</v>
      </c>
      <c r="AN225" s="1096"/>
      <c r="AO225" s="366"/>
      <c r="AP225" s="366"/>
      <c r="AQ225" s="282"/>
      <c r="AR225" s="282"/>
      <c r="AS225" s="282"/>
      <c r="AT225" s="282"/>
      <c r="AU225" s="282"/>
      <c r="AV225" s="282"/>
      <c r="AW225" s="282"/>
      <c r="AX225" s="282"/>
      <c r="AY225" s="282"/>
      <c r="AZ225" s="282"/>
      <c r="BA225" s="282"/>
      <c r="BB225" s="282"/>
      <c r="BC225" s="282"/>
      <c r="BD225" s="282"/>
      <c r="BF225" s="359"/>
      <c r="BG225" s="359"/>
      <c r="BH225" s="359"/>
      <c r="BI225" s="359"/>
      <c r="BJ225" s="359"/>
    </row>
    <row r="226" spans="2:62" ht="20.25" customHeight="1" x14ac:dyDescent="0.15">
      <c r="B226" s="356"/>
      <c r="C226" s="357"/>
      <c r="D226" s="357"/>
      <c r="E226" s="357"/>
      <c r="F226" s="357"/>
      <c r="G226" s="357"/>
      <c r="H226" s="357"/>
      <c r="I226" s="365"/>
      <c r="J226" s="282"/>
      <c r="K226" s="1085" t="s">
        <v>748</v>
      </c>
      <c r="L226" s="1085"/>
      <c r="M226" s="1088">
        <f>SUM(M222:N225)</f>
        <v>0</v>
      </c>
      <c r="N226" s="1088"/>
      <c r="O226" s="1089">
        <f>SUM(O222:P225)</f>
        <v>0</v>
      </c>
      <c r="P226" s="1089"/>
      <c r="Q226" s="370"/>
      <c r="R226" s="1088">
        <f>SUM(R222:S225)</f>
        <v>0</v>
      </c>
      <c r="S226" s="1088"/>
      <c r="T226" s="1089">
        <f>SUM(T222:U225)</f>
        <v>0</v>
      </c>
      <c r="U226" s="1089"/>
      <c r="V226" s="370"/>
      <c r="W226" s="1090">
        <f>SUM(W222:X223)</f>
        <v>0</v>
      </c>
      <c r="X226" s="1091"/>
      <c r="Y226" s="282"/>
      <c r="Z226" s="366"/>
      <c r="AA226" s="1085" t="s">
        <v>748</v>
      </c>
      <c r="AB226" s="1085"/>
      <c r="AC226" s="1088">
        <f>SUM(AC222:AD225)</f>
        <v>0</v>
      </c>
      <c r="AD226" s="1088"/>
      <c r="AE226" s="1089">
        <f>SUM(AE222:AF225)</f>
        <v>0</v>
      </c>
      <c r="AF226" s="1089"/>
      <c r="AG226" s="370"/>
      <c r="AH226" s="1088">
        <f>SUM(AH222:AI225)</f>
        <v>0</v>
      </c>
      <c r="AI226" s="1088"/>
      <c r="AJ226" s="1089">
        <f>SUM(AJ222:AK225)</f>
        <v>0</v>
      </c>
      <c r="AK226" s="1089"/>
      <c r="AL226" s="370"/>
      <c r="AM226" s="1090">
        <f>SUM(AM222:AN223)</f>
        <v>0</v>
      </c>
      <c r="AN226" s="1091"/>
      <c r="AO226" s="366"/>
      <c r="AP226" s="366"/>
      <c r="AQ226" s="282"/>
      <c r="AR226" s="282"/>
      <c r="AS226" s="282"/>
      <c r="AT226" s="282"/>
      <c r="AU226" s="282"/>
      <c r="AV226" s="282"/>
      <c r="AW226" s="282"/>
      <c r="AX226" s="282"/>
      <c r="AY226" s="282"/>
      <c r="AZ226" s="282"/>
      <c r="BA226" s="282"/>
      <c r="BB226" s="282"/>
      <c r="BC226" s="282"/>
      <c r="BD226" s="282"/>
      <c r="BF226" s="359"/>
      <c r="BG226" s="359"/>
      <c r="BH226" s="359"/>
      <c r="BI226" s="359"/>
      <c r="BJ226" s="359"/>
    </row>
    <row r="227" spans="2:62" ht="20.25" customHeight="1" x14ac:dyDescent="0.15">
      <c r="B227" s="356"/>
      <c r="C227" s="357"/>
      <c r="D227" s="357"/>
      <c r="E227" s="357"/>
      <c r="F227" s="357"/>
      <c r="G227" s="357"/>
      <c r="H227" s="357"/>
      <c r="I227" s="365"/>
      <c r="J227" s="365"/>
      <c r="K227" s="371"/>
      <c r="L227" s="371"/>
      <c r="M227" s="371"/>
      <c r="N227" s="371"/>
      <c r="O227" s="372"/>
      <c r="P227" s="372"/>
      <c r="Q227" s="372"/>
      <c r="R227" s="373"/>
      <c r="S227" s="373"/>
      <c r="T227" s="373"/>
      <c r="U227" s="373"/>
      <c r="V227" s="374"/>
      <c r="W227" s="366"/>
      <c r="X227" s="366"/>
      <c r="Y227" s="366"/>
      <c r="Z227" s="366"/>
      <c r="AA227" s="371"/>
      <c r="AB227" s="371"/>
      <c r="AC227" s="371"/>
      <c r="AD227" s="371"/>
      <c r="AE227" s="372"/>
      <c r="AF227" s="372"/>
      <c r="AG227" s="372"/>
      <c r="AH227" s="373"/>
      <c r="AI227" s="373"/>
      <c r="AJ227" s="373"/>
      <c r="AK227" s="373"/>
      <c r="AL227" s="374"/>
      <c r="AM227" s="366"/>
      <c r="AN227" s="366"/>
      <c r="AO227" s="366"/>
      <c r="AP227" s="366"/>
      <c r="AQ227" s="282"/>
      <c r="AR227" s="282"/>
      <c r="AS227" s="282"/>
      <c r="AT227" s="282"/>
      <c r="AU227" s="282"/>
      <c r="AV227" s="282"/>
      <c r="AW227" s="282"/>
      <c r="AX227" s="282"/>
      <c r="AY227" s="282"/>
      <c r="AZ227" s="282"/>
      <c r="BA227" s="282"/>
      <c r="BB227" s="282"/>
      <c r="BC227" s="282"/>
      <c r="BD227" s="282"/>
      <c r="BF227" s="359"/>
      <c r="BG227" s="359"/>
      <c r="BH227" s="359"/>
      <c r="BI227" s="359"/>
      <c r="BJ227" s="359"/>
    </row>
    <row r="228" spans="2:62" ht="20.25" customHeight="1" x14ac:dyDescent="0.15">
      <c r="B228" s="356"/>
      <c r="C228" s="357"/>
      <c r="D228" s="357"/>
      <c r="E228" s="357"/>
      <c r="F228" s="357"/>
      <c r="G228" s="357"/>
      <c r="H228" s="357"/>
      <c r="I228" s="365"/>
      <c r="J228" s="365"/>
      <c r="K228" s="287" t="s">
        <v>749</v>
      </c>
      <c r="L228" s="282"/>
      <c r="M228" s="282"/>
      <c r="N228" s="282"/>
      <c r="O228" s="282"/>
      <c r="P228" s="282"/>
      <c r="Q228" s="288" t="s">
        <v>1070</v>
      </c>
      <c r="R228" s="1102" t="s">
        <v>1071</v>
      </c>
      <c r="S228" s="1103"/>
      <c r="T228" s="288"/>
      <c r="U228" s="288"/>
      <c r="V228" s="282"/>
      <c r="W228" s="282"/>
      <c r="X228" s="282"/>
      <c r="Y228" s="366"/>
      <c r="Z228" s="366"/>
      <c r="AA228" s="287" t="s">
        <v>749</v>
      </c>
      <c r="AB228" s="282"/>
      <c r="AC228" s="282"/>
      <c r="AD228" s="282"/>
      <c r="AE228" s="282"/>
      <c r="AF228" s="282"/>
      <c r="AG228" s="288" t="s">
        <v>1070</v>
      </c>
      <c r="AH228" s="1092" t="str">
        <f>R228</f>
        <v>週</v>
      </c>
      <c r="AI228" s="1093"/>
      <c r="AJ228" s="288"/>
      <c r="AK228" s="288"/>
      <c r="AL228" s="282"/>
      <c r="AM228" s="282"/>
      <c r="AN228" s="282"/>
      <c r="AO228" s="366"/>
      <c r="AP228" s="366"/>
      <c r="AQ228" s="282"/>
      <c r="AR228" s="282"/>
      <c r="AS228" s="282"/>
      <c r="AT228" s="282"/>
      <c r="AU228" s="282"/>
      <c r="AV228" s="282"/>
      <c r="AW228" s="282"/>
      <c r="AX228" s="282"/>
      <c r="AY228" s="282"/>
      <c r="AZ228" s="282"/>
      <c r="BA228" s="282"/>
      <c r="BB228" s="282"/>
      <c r="BC228" s="282"/>
      <c r="BD228" s="282"/>
      <c r="BF228" s="359"/>
      <c r="BG228" s="359"/>
      <c r="BH228" s="359"/>
      <c r="BI228" s="359"/>
      <c r="BJ228" s="359"/>
    </row>
    <row r="229" spans="2:62" ht="20.25" customHeight="1" x14ac:dyDescent="0.15">
      <c r="B229" s="356"/>
      <c r="C229" s="357"/>
      <c r="D229" s="357"/>
      <c r="E229" s="357"/>
      <c r="F229" s="357"/>
      <c r="G229" s="357"/>
      <c r="H229" s="357"/>
      <c r="I229" s="365"/>
      <c r="J229" s="365"/>
      <c r="K229" s="282" t="s">
        <v>750</v>
      </c>
      <c r="L229" s="282"/>
      <c r="M229" s="282"/>
      <c r="N229" s="282"/>
      <c r="O229" s="282"/>
      <c r="P229" s="282" t="s">
        <v>751</v>
      </c>
      <c r="Q229" s="282"/>
      <c r="R229" s="282"/>
      <c r="S229" s="282"/>
      <c r="T229" s="287"/>
      <c r="U229" s="282"/>
      <c r="V229" s="282"/>
      <c r="W229" s="282"/>
      <c r="X229" s="282"/>
      <c r="Y229" s="366"/>
      <c r="Z229" s="366"/>
      <c r="AA229" s="282" t="s">
        <v>750</v>
      </c>
      <c r="AB229" s="282"/>
      <c r="AC229" s="282"/>
      <c r="AD229" s="282"/>
      <c r="AE229" s="282"/>
      <c r="AF229" s="282" t="s">
        <v>751</v>
      </c>
      <c r="AG229" s="282"/>
      <c r="AH229" s="282"/>
      <c r="AI229" s="282"/>
      <c r="AJ229" s="287"/>
      <c r="AK229" s="282"/>
      <c r="AL229" s="282"/>
      <c r="AM229" s="282"/>
      <c r="AN229" s="282"/>
      <c r="AO229" s="366"/>
      <c r="AP229" s="366"/>
      <c r="AQ229" s="282"/>
      <c r="AR229" s="282"/>
      <c r="AS229" s="282"/>
      <c r="AT229" s="282"/>
      <c r="AU229" s="282"/>
      <c r="AV229" s="282"/>
      <c r="AW229" s="282"/>
      <c r="AX229" s="282"/>
      <c r="AY229" s="282"/>
      <c r="AZ229" s="282"/>
      <c r="BA229" s="282"/>
      <c r="BB229" s="282"/>
      <c r="BC229" s="282"/>
      <c r="BD229" s="282"/>
      <c r="BF229" s="359"/>
      <c r="BG229" s="359"/>
      <c r="BH229" s="359"/>
      <c r="BI229" s="359"/>
      <c r="BJ229" s="359"/>
    </row>
    <row r="230" spans="2:62" ht="20.25" customHeight="1" x14ac:dyDescent="0.15">
      <c r="B230" s="356"/>
      <c r="C230" s="357"/>
      <c r="D230" s="357"/>
      <c r="E230" s="357"/>
      <c r="F230" s="357"/>
      <c r="G230" s="357"/>
      <c r="H230" s="357"/>
      <c r="I230" s="365"/>
      <c r="J230" s="365"/>
      <c r="K230" s="282" t="str">
        <f>IF($R$228="週","対象時間数（週平均）","対象時間数（当月合計）")</f>
        <v>対象時間数（週平均）</v>
      </c>
      <c r="L230" s="282"/>
      <c r="M230" s="282"/>
      <c r="N230" s="282"/>
      <c r="O230" s="282"/>
      <c r="P230" s="282" t="str">
        <f>IF($R$228="週","週に勤務すべき時間数","当月に勤務すべき時間数")</f>
        <v>週に勤務すべき時間数</v>
      </c>
      <c r="Q230" s="282"/>
      <c r="R230" s="282"/>
      <c r="S230" s="282"/>
      <c r="T230" s="287"/>
      <c r="U230" s="282" t="s">
        <v>752</v>
      </c>
      <c r="V230" s="282"/>
      <c r="W230" s="282"/>
      <c r="X230" s="282"/>
      <c r="Y230" s="366"/>
      <c r="Z230" s="366"/>
      <c r="AA230" s="282" t="str">
        <f>IF(AH228="週","対象時間数（週平均）","対象時間数（当月合計）")</f>
        <v>対象時間数（週平均）</v>
      </c>
      <c r="AB230" s="282"/>
      <c r="AC230" s="282"/>
      <c r="AD230" s="282"/>
      <c r="AE230" s="282"/>
      <c r="AF230" s="282" t="str">
        <f>IF($AH$228="週","週に勤務すべき時間数","当月に勤務すべき時間数")</f>
        <v>週に勤務すべき時間数</v>
      </c>
      <c r="AG230" s="282"/>
      <c r="AH230" s="282"/>
      <c r="AI230" s="282"/>
      <c r="AJ230" s="287"/>
      <c r="AK230" s="282" t="s">
        <v>752</v>
      </c>
      <c r="AL230" s="282"/>
      <c r="AM230" s="282"/>
      <c r="AN230" s="282"/>
      <c r="AO230" s="366"/>
      <c r="AP230" s="366"/>
      <c r="AQ230" s="282"/>
      <c r="AR230" s="282"/>
      <c r="AS230" s="282"/>
      <c r="AT230" s="282"/>
      <c r="AU230" s="282"/>
      <c r="AV230" s="282"/>
      <c r="AW230" s="282"/>
      <c r="AX230" s="282"/>
      <c r="AY230" s="282"/>
      <c r="AZ230" s="282"/>
      <c r="BA230" s="282"/>
      <c r="BB230" s="282"/>
      <c r="BC230" s="282"/>
      <c r="BD230" s="282"/>
      <c r="BF230" s="359"/>
      <c r="BG230" s="359"/>
      <c r="BH230" s="359"/>
      <c r="BI230" s="359"/>
      <c r="BJ230" s="359"/>
    </row>
    <row r="231" spans="2:62" ht="20.25" customHeight="1" x14ac:dyDescent="0.15">
      <c r="I231" s="282"/>
      <c r="J231" s="282"/>
      <c r="K231" s="1094">
        <f>IF($R$228="週",T226,R226)</f>
        <v>0</v>
      </c>
      <c r="L231" s="1094"/>
      <c r="M231" s="1094"/>
      <c r="N231" s="1094"/>
      <c r="O231" s="368" t="s">
        <v>753</v>
      </c>
      <c r="P231" s="1085">
        <f>IF($R$228="週",$BA$6,$BE$6)</f>
        <v>40</v>
      </c>
      <c r="Q231" s="1085"/>
      <c r="R231" s="1085"/>
      <c r="S231" s="1085"/>
      <c r="T231" s="368" t="s">
        <v>754</v>
      </c>
      <c r="U231" s="1082">
        <f>ROUNDDOWN(K231/P231,1)</f>
        <v>0</v>
      </c>
      <c r="V231" s="1082"/>
      <c r="W231" s="1082"/>
      <c r="X231" s="1082"/>
      <c r="Y231" s="282"/>
      <c r="Z231" s="282"/>
      <c r="AA231" s="1094">
        <f>IF($AH$228="週",AJ226,AH226)</f>
        <v>0</v>
      </c>
      <c r="AB231" s="1094"/>
      <c r="AC231" s="1094"/>
      <c r="AD231" s="1094"/>
      <c r="AE231" s="368" t="s">
        <v>753</v>
      </c>
      <c r="AF231" s="1085">
        <f>IF($AH$228="週",$BA$6,$BE$6)</f>
        <v>40</v>
      </c>
      <c r="AG231" s="1085"/>
      <c r="AH231" s="1085"/>
      <c r="AI231" s="1085"/>
      <c r="AJ231" s="368" t="s">
        <v>754</v>
      </c>
      <c r="AK231" s="1082">
        <f>ROUNDDOWN(AA231/AF231,1)</f>
        <v>0</v>
      </c>
      <c r="AL231" s="1082"/>
      <c r="AM231" s="1082"/>
      <c r="AN231" s="1082"/>
      <c r="AO231" s="282"/>
      <c r="AP231" s="282"/>
    </row>
    <row r="232" spans="2:62" ht="20.25" customHeight="1" x14ac:dyDescent="0.15">
      <c r="I232" s="282"/>
      <c r="J232" s="282"/>
      <c r="K232" s="282"/>
      <c r="L232" s="282"/>
      <c r="M232" s="282"/>
      <c r="N232" s="282"/>
      <c r="O232" s="282"/>
      <c r="P232" s="282"/>
      <c r="Q232" s="282"/>
      <c r="R232" s="282"/>
      <c r="S232" s="282"/>
      <c r="T232" s="287"/>
      <c r="U232" s="282" t="s">
        <v>755</v>
      </c>
      <c r="V232" s="282"/>
      <c r="W232" s="282"/>
      <c r="X232" s="282"/>
      <c r="Y232" s="282"/>
      <c r="Z232" s="282"/>
      <c r="AA232" s="282"/>
      <c r="AB232" s="282"/>
      <c r="AC232" s="282"/>
      <c r="AD232" s="282"/>
      <c r="AE232" s="282"/>
      <c r="AF232" s="282"/>
      <c r="AG232" s="282"/>
      <c r="AH232" s="282"/>
      <c r="AI232" s="282"/>
      <c r="AJ232" s="287"/>
      <c r="AK232" s="282" t="s">
        <v>755</v>
      </c>
      <c r="AL232" s="282"/>
      <c r="AM232" s="282"/>
      <c r="AN232" s="282"/>
      <c r="AO232" s="282"/>
      <c r="AP232" s="282"/>
    </row>
    <row r="233" spans="2:62" ht="20.25" customHeight="1" x14ac:dyDescent="0.15">
      <c r="I233" s="282"/>
      <c r="J233" s="282"/>
      <c r="K233" s="282" t="s">
        <v>756</v>
      </c>
      <c r="L233" s="282"/>
      <c r="M233" s="282"/>
      <c r="N233" s="282"/>
      <c r="O233" s="282"/>
      <c r="P233" s="282"/>
      <c r="Q233" s="282"/>
      <c r="R233" s="282"/>
      <c r="S233" s="282"/>
      <c r="T233" s="287"/>
      <c r="U233" s="282"/>
      <c r="V233" s="282"/>
      <c r="W233" s="282"/>
      <c r="X233" s="282"/>
      <c r="Y233" s="282"/>
      <c r="Z233" s="282"/>
      <c r="AA233" s="282" t="s">
        <v>757</v>
      </c>
      <c r="AB233" s="282"/>
      <c r="AC233" s="282"/>
      <c r="AD233" s="282"/>
      <c r="AE233" s="282"/>
      <c r="AF233" s="282"/>
      <c r="AG233" s="282"/>
      <c r="AH233" s="282"/>
      <c r="AI233" s="282"/>
      <c r="AJ233" s="287"/>
      <c r="AK233" s="282"/>
      <c r="AL233" s="282"/>
      <c r="AM233" s="282"/>
      <c r="AN233" s="282"/>
      <c r="AO233" s="282"/>
      <c r="AP233" s="282"/>
    </row>
    <row r="234" spans="2:62" ht="20.25" customHeight="1" x14ac:dyDescent="0.15">
      <c r="I234" s="282"/>
      <c r="J234" s="282"/>
      <c r="K234" s="282" t="s">
        <v>733</v>
      </c>
      <c r="L234" s="282"/>
      <c r="M234" s="282"/>
      <c r="N234" s="282"/>
      <c r="O234" s="282"/>
      <c r="P234" s="282"/>
      <c r="Q234" s="282"/>
      <c r="R234" s="282"/>
      <c r="S234" s="282"/>
      <c r="T234" s="287"/>
      <c r="U234" s="1083"/>
      <c r="V234" s="1083"/>
      <c r="W234" s="1083"/>
      <c r="X234" s="1083"/>
      <c r="Y234" s="282"/>
      <c r="Z234" s="282"/>
      <c r="AA234" s="282" t="s">
        <v>733</v>
      </c>
      <c r="AB234" s="282"/>
      <c r="AC234" s="282"/>
      <c r="AD234" s="282"/>
      <c r="AE234" s="282"/>
      <c r="AF234" s="282"/>
      <c r="AG234" s="282"/>
      <c r="AH234" s="282"/>
      <c r="AI234" s="282"/>
      <c r="AJ234" s="287"/>
      <c r="AK234" s="1083"/>
      <c r="AL234" s="1083"/>
      <c r="AM234" s="1083"/>
      <c r="AN234" s="1083"/>
      <c r="AO234" s="282"/>
      <c r="AP234" s="282"/>
    </row>
    <row r="235" spans="2:62" ht="20.25" customHeight="1" x14ac:dyDescent="0.15">
      <c r="I235" s="282"/>
      <c r="J235" s="282"/>
      <c r="K235" s="282" t="s">
        <v>758</v>
      </c>
      <c r="L235" s="282"/>
      <c r="M235" s="282"/>
      <c r="N235" s="282"/>
      <c r="O235" s="282"/>
      <c r="P235" s="282" t="s">
        <v>759</v>
      </c>
      <c r="Q235" s="282"/>
      <c r="R235" s="282"/>
      <c r="S235" s="282"/>
      <c r="T235" s="282"/>
      <c r="U235" s="1084" t="s">
        <v>748</v>
      </c>
      <c r="V235" s="1084"/>
      <c r="W235" s="1084"/>
      <c r="X235" s="1084"/>
      <c r="Y235" s="282"/>
      <c r="Z235" s="282"/>
      <c r="AA235" s="282" t="s">
        <v>758</v>
      </c>
      <c r="AB235" s="282"/>
      <c r="AC235" s="282"/>
      <c r="AD235" s="282"/>
      <c r="AE235" s="282"/>
      <c r="AF235" s="282" t="s">
        <v>759</v>
      </c>
      <c r="AG235" s="282"/>
      <c r="AH235" s="282"/>
      <c r="AI235" s="282"/>
      <c r="AJ235" s="282"/>
      <c r="AK235" s="1084" t="s">
        <v>748</v>
      </c>
      <c r="AL235" s="1084"/>
      <c r="AM235" s="1084"/>
      <c r="AN235" s="1084"/>
      <c r="AO235" s="282"/>
      <c r="AP235" s="282"/>
    </row>
    <row r="236" spans="2:62" ht="20.25" customHeight="1" x14ac:dyDescent="0.15">
      <c r="I236" s="282"/>
      <c r="J236" s="282"/>
      <c r="K236" s="1085">
        <f>W226</f>
        <v>0</v>
      </c>
      <c r="L236" s="1085"/>
      <c r="M236" s="1085"/>
      <c r="N236" s="1085"/>
      <c r="O236" s="368" t="s">
        <v>760</v>
      </c>
      <c r="P236" s="1082">
        <f>U231</f>
        <v>0</v>
      </c>
      <c r="Q236" s="1082"/>
      <c r="R236" s="1082"/>
      <c r="S236" s="1082"/>
      <c r="T236" s="368" t="s">
        <v>754</v>
      </c>
      <c r="U236" s="1081">
        <f>ROUNDDOWN(K236+P236,1)</f>
        <v>0</v>
      </c>
      <c r="V236" s="1081"/>
      <c r="W236" s="1081"/>
      <c r="X236" s="1081"/>
      <c r="Y236" s="373"/>
      <c r="Z236" s="373"/>
      <c r="AA236" s="1086">
        <f>AM226</f>
        <v>0</v>
      </c>
      <c r="AB236" s="1086"/>
      <c r="AC236" s="1086"/>
      <c r="AD236" s="1086"/>
      <c r="AE236" s="374" t="s">
        <v>760</v>
      </c>
      <c r="AF236" s="1087">
        <f>AK231</f>
        <v>0</v>
      </c>
      <c r="AG236" s="1087"/>
      <c r="AH236" s="1087"/>
      <c r="AI236" s="1087"/>
      <c r="AJ236" s="374" t="s">
        <v>754</v>
      </c>
      <c r="AK236" s="1081">
        <f>ROUNDDOWN(AA236+AF236,1)</f>
        <v>0</v>
      </c>
      <c r="AL236" s="1081"/>
      <c r="AM236" s="1081"/>
      <c r="AN236" s="1081"/>
      <c r="AO236" s="282"/>
      <c r="AP236" s="282"/>
    </row>
    <row r="237" spans="2:62" ht="20.25" customHeight="1" x14ac:dyDescent="0.15"/>
    <row r="238" spans="2:62" ht="20.25" customHeight="1" x14ac:dyDescent="0.15">
      <c r="K238" s="282" t="s">
        <v>761</v>
      </c>
      <c r="L238" s="282"/>
      <c r="M238" s="282"/>
      <c r="N238" s="282"/>
      <c r="O238" s="282"/>
      <c r="P238" s="282"/>
      <c r="Q238" s="282"/>
      <c r="R238" s="282"/>
      <c r="S238" s="282"/>
      <c r="T238" s="287"/>
      <c r="U238" s="282"/>
      <c r="V238" s="282"/>
      <c r="W238" s="282"/>
      <c r="X238" s="282"/>
      <c r="Y238" s="282"/>
      <c r="Z238" s="366"/>
      <c r="AA238" s="282" t="s">
        <v>762</v>
      </c>
      <c r="AB238" s="282"/>
      <c r="AC238" s="282"/>
      <c r="AD238" s="282"/>
      <c r="AE238" s="282"/>
      <c r="AF238" s="282"/>
      <c r="AG238" s="282"/>
      <c r="AH238" s="282"/>
      <c r="AI238" s="282"/>
      <c r="AJ238" s="287"/>
      <c r="AK238" s="282"/>
      <c r="AL238" s="282"/>
      <c r="AM238" s="282"/>
      <c r="AN238" s="282"/>
      <c r="AO238" s="366"/>
      <c r="AP238" s="366"/>
    </row>
    <row r="239" spans="2:62" ht="20.25" customHeight="1" x14ac:dyDescent="0.15">
      <c r="K239" s="1083" t="s">
        <v>730</v>
      </c>
      <c r="L239" s="1083"/>
      <c r="M239" s="1083" t="s">
        <v>731</v>
      </c>
      <c r="N239" s="1083"/>
      <c r="O239" s="1083"/>
      <c r="P239" s="1083"/>
      <c r="Q239" s="282"/>
      <c r="R239" s="1101" t="s">
        <v>732</v>
      </c>
      <c r="S239" s="1101"/>
      <c r="T239" s="1101"/>
      <c r="U239" s="1101"/>
      <c r="V239" s="282"/>
      <c r="W239" s="369" t="s">
        <v>733</v>
      </c>
      <c r="X239" s="369"/>
      <c r="Y239" s="282"/>
      <c r="Z239" s="366"/>
      <c r="AA239" s="1083" t="s">
        <v>730</v>
      </c>
      <c r="AB239" s="1083"/>
      <c r="AC239" s="1083" t="s">
        <v>731</v>
      </c>
      <c r="AD239" s="1083"/>
      <c r="AE239" s="1083"/>
      <c r="AF239" s="1083"/>
      <c r="AG239" s="282"/>
      <c r="AH239" s="1101" t="s">
        <v>732</v>
      </c>
      <c r="AI239" s="1101"/>
      <c r="AJ239" s="1101"/>
      <c r="AK239" s="1101"/>
      <c r="AL239" s="282"/>
      <c r="AM239" s="369" t="s">
        <v>733</v>
      </c>
      <c r="AN239" s="369"/>
      <c r="AO239" s="366"/>
      <c r="AP239" s="366"/>
    </row>
    <row r="240" spans="2:62" ht="20.25" customHeight="1" x14ac:dyDescent="0.15">
      <c r="K240" s="1084"/>
      <c r="L240" s="1084"/>
      <c r="M240" s="1084" t="s">
        <v>736</v>
      </c>
      <c r="N240" s="1084"/>
      <c r="O240" s="1084" t="s">
        <v>737</v>
      </c>
      <c r="P240" s="1084"/>
      <c r="Q240" s="282"/>
      <c r="R240" s="1084" t="s">
        <v>736</v>
      </c>
      <c r="S240" s="1084"/>
      <c r="T240" s="1084" t="s">
        <v>737</v>
      </c>
      <c r="U240" s="1084"/>
      <c r="V240" s="282"/>
      <c r="W240" s="369" t="s">
        <v>738</v>
      </c>
      <c r="X240" s="369"/>
      <c r="Y240" s="282"/>
      <c r="Z240" s="366"/>
      <c r="AA240" s="1084"/>
      <c r="AB240" s="1084"/>
      <c r="AC240" s="1084" t="s">
        <v>736</v>
      </c>
      <c r="AD240" s="1084"/>
      <c r="AE240" s="1084" t="s">
        <v>737</v>
      </c>
      <c r="AF240" s="1084"/>
      <c r="AG240" s="282"/>
      <c r="AH240" s="1084" t="s">
        <v>736</v>
      </c>
      <c r="AI240" s="1084"/>
      <c r="AJ240" s="1084" t="s">
        <v>737</v>
      </c>
      <c r="AK240" s="1084"/>
      <c r="AL240" s="282"/>
      <c r="AM240" s="369" t="s">
        <v>738</v>
      </c>
      <c r="AN240" s="369"/>
      <c r="AO240" s="366"/>
      <c r="AP240" s="366"/>
    </row>
    <row r="241" spans="11:42" ht="20.25" customHeight="1" x14ac:dyDescent="0.15">
      <c r="K241" s="1085" t="s">
        <v>739</v>
      </c>
      <c r="L241" s="1085"/>
      <c r="M241" s="1088">
        <f>SUMIFS($BB$17:$BB$216,$F$17:$F$216,"看護職員",$H$17:$H$216,"A")</f>
        <v>0</v>
      </c>
      <c r="N241" s="1088"/>
      <c r="O241" s="1089">
        <f>SUMIFS($BD$17:$BD$216,$F$17:$F$216,"看護職員",$H$17:$H$216,"A")</f>
        <v>0</v>
      </c>
      <c r="P241" s="1089"/>
      <c r="Q241" s="370"/>
      <c r="R241" s="1097">
        <v>0</v>
      </c>
      <c r="S241" s="1097"/>
      <c r="T241" s="1097">
        <v>0</v>
      </c>
      <c r="U241" s="1097"/>
      <c r="V241" s="370"/>
      <c r="W241" s="1099">
        <v>0</v>
      </c>
      <c r="X241" s="1100"/>
      <c r="Y241" s="282"/>
      <c r="Z241" s="366"/>
      <c r="AA241" s="1085" t="s">
        <v>739</v>
      </c>
      <c r="AB241" s="1085"/>
      <c r="AC241" s="1088">
        <f>SUMIFS($BB$17:$BB$216,$F$17:$F$216,"介護職員",$H$17:$H$216,"A")</f>
        <v>0</v>
      </c>
      <c r="AD241" s="1088"/>
      <c r="AE241" s="1089">
        <f>SUMIFS($BD$17:$BD$216,$F$17:$F$216,"介護職員",$H$17:$H$216,"A")</f>
        <v>0</v>
      </c>
      <c r="AF241" s="1089"/>
      <c r="AG241" s="370"/>
      <c r="AH241" s="1097">
        <v>0</v>
      </c>
      <c r="AI241" s="1097"/>
      <c r="AJ241" s="1097">
        <v>0</v>
      </c>
      <c r="AK241" s="1097"/>
      <c r="AL241" s="370"/>
      <c r="AM241" s="1099">
        <v>0</v>
      </c>
      <c r="AN241" s="1100"/>
      <c r="AO241" s="366"/>
      <c r="AP241" s="366"/>
    </row>
    <row r="242" spans="11:42" ht="20.25" customHeight="1" x14ac:dyDescent="0.15">
      <c r="K242" s="1085" t="s">
        <v>741</v>
      </c>
      <c r="L242" s="1085"/>
      <c r="M242" s="1088">
        <f>SUMIFS($BB$17:$BB$216,$F$17:$F$216,"看護職員",$H$17:$H$216,"B")</f>
        <v>0</v>
      </c>
      <c r="N242" s="1088"/>
      <c r="O242" s="1089">
        <f>SUMIFS($BD$17:$BD$216,$F$17:$F$216,"看護職員",$H$17:$H$216,"B")</f>
        <v>0</v>
      </c>
      <c r="P242" s="1089"/>
      <c r="Q242" s="370"/>
      <c r="R242" s="1097">
        <v>0</v>
      </c>
      <c r="S242" s="1097"/>
      <c r="T242" s="1097">
        <v>0</v>
      </c>
      <c r="U242" s="1097"/>
      <c r="V242" s="370"/>
      <c r="W242" s="1099">
        <v>0</v>
      </c>
      <c r="X242" s="1100"/>
      <c r="Y242" s="282"/>
      <c r="Z242" s="366"/>
      <c r="AA242" s="1085" t="s">
        <v>741</v>
      </c>
      <c r="AB242" s="1085"/>
      <c r="AC242" s="1088">
        <f>SUMIFS($BB$17:$BB$216,$F$17:$F$216,"介護職員",$H$17:$H$216,"B")</f>
        <v>0</v>
      </c>
      <c r="AD242" s="1088"/>
      <c r="AE242" s="1089">
        <f>SUMIFS($BD$17:$BD$216,$F$17:$F$216,"介護職員",$H$17:$H$216,"B")</f>
        <v>0</v>
      </c>
      <c r="AF242" s="1089"/>
      <c r="AG242" s="370"/>
      <c r="AH242" s="1097">
        <v>0</v>
      </c>
      <c r="AI242" s="1097"/>
      <c r="AJ242" s="1097">
        <v>0</v>
      </c>
      <c r="AK242" s="1097"/>
      <c r="AL242" s="370"/>
      <c r="AM242" s="1099">
        <v>0</v>
      </c>
      <c r="AN242" s="1100"/>
      <c r="AO242" s="366"/>
      <c r="AP242" s="366"/>
    </row>
    <row r="243" spans="11:42" ht="20.25" customHeight="1" x14ac:dyDescent="0.15">
      <c r="K243" s="1085" t="s">
        <v>743</v>
      </c>
      <c r="L243" s="1085"/>
      <c r="M243" s="1088">
        <f>SUMIFS($BB$17:$BB$216,$F$17:$F$216,"看護職員",$H$17:$H$216,"C")</f>
        <v>0</v>
      </c>
      <c r="N243" s="1088"/>
      <c r="O243" s="1089">
        <f>SUMIFS($BD$17:$BD$216,$F$17:$F$216,"看護職員",$H$17:$H$216,"C")</f>
        <v>0</v>
      </c>
      <c r="P243" s="1089"/>
      <c r="Q243" s="370"/>
      <c r="R243" s="1097">
        <v>0</v>
      </c>
      <c r="S243" s="1097"/>
      <c r="T243" s="1098">
        <v>0</v>
      </c>
      <c r="U243" s="1098"/>
      <c r="V243" s="370"/>
      <c r="W243" s="1095" t="s">
        <v>745</v>
      </c>
      <c r="X243" s="1096"/>
      <c r="Y243" s="282"/>
      <c r="Z243" s="366"/>
      <c r="AA243" s="1085" t="s">
        <v>743</v>
      </c>
      <c r="AB243" s="1085"/>
      <c r="AC243" s="1088">
        <f>SUMIFS($BB$17:$BB$216,$F$17:$F$216,"介護職員",$H$17:$H$216,"C")</f>
        <v>0</v>
      </c>
      <c r="AD243" s="1088"/>
      <c r="AE243" s="1089">
        <f>SUMIFS($BD$17:$BD$216,$F$17:$F$216,"介護職員",$H$17:$H$216,"C")</f>
        <v>0</v>
      </c>
      <c r="AF243" s="1089"/>
      <c r="AG243" s="370"/>
      <c r="AH243" s="1097">
        <v>0</v>
      </c>
      <c r="AI243" s="1097"/>
      <c r="AJ243" s="1098">
        <v>0</v>
      </c>
      <c r="AK243" s="1098"/>
      <c r="AL243" s="370"/>
      <c r="AM243" s="1095" t="s">
        <v>745</v>
      </c>
      <c r="AN243" s="1096"/>
      <c r="AO243" s="366"/>
      <c r="AP243" s="366"/>
    </row>
    <row r="244" spans="11:42" ht="20.25" customHeight="1" x14ac:dyDescent="0.15">
      <c r="K244" s="1085" t="s">
        <v>746</v>
      </c>
      <c r="L244" s="1085"/>
      <c r="M244" s="1088">
        <f>SUMIFS($BB$17:$BB$216,$F$17:$F$216,"看護職員",$H$17:$H$216,"D")</f>
        <v>0</v>
      </c>
      <c r="N244" s="1088"/>
      <c r="O244" s="1089">
        <f>SUMIFS($BD$17:$BD$216,$F$17:$F$216,"看護職員",$H$17:$H$216,"D")</f>
        <v>0</v>
      </c>
      <c r="P244" s="1089"/>
      <c r="Q244" s="370"/>
      <c r="R244" s="1097">
        <v>0</v>
      </c>
      <c r="S244" s="1097"/>
      <c r="T244" s="1098">
        <v>0</v>
      </c>
      <c r="U244" s="1098"/>
      <c r="V244" s="370"/>
      <c r="W244" s="1095" t="s">
        <v>745</v>
      </c>
      <c r="X244" s="1096"/>
      <c r="Y244" s="282"/>
      <c r="Z244" s="366"/>
      <c r="AA244" s="1085" t="s">
        <v>746</v>
      </c>
      <c r="AB244" s="1085"/>
      <c r="AC244" s="1088">
        <f>SUMIFS($BB$17:$BB$216,$F$17:$F$216,"介護職員",$H$17:$H$216,"D")</f>
        <v>0</v>
      </c>
      <c r="AD244" s="1088"/>
      <c r="AE244" s="1089">
        <f>SUMIFS($BD$17:$BD$216,$F$17:$F$216,"介護職員",$H$17:$H$216,"D")</f>
        <v>0</v>
      </c>
      <c r="AF244" s="1089"/>
      <c r="AG244" s="370"/>
      <c r="AH244" s="1097">
        <v>0</v>
      </c>
      <c r="AI244" s="1097"/>
      <c r="AJ244" s="1098">
        <v>0</v>
      </c>
      <c r="AK244" s="1098"/>
      <c r="AL244" s="370"/>
      <c r="AM244" s="1095" t="s">
        <v>745</v>
      </c>
      <c r="AN244" s="1096"/>
      <c r="AO244" s="366"/>
      <c r="AP244" s="366"/>
    </row>
    <row r="245" spans="11:42" ht="20.25" customHeight="1" x14ac:dyDescent="0.15">
      <c r="K245" s="1085" t="s">
        <v>748</v>
      </c>
      <c r="L245" s="1085"/>
      <c r="M245" s="1088">
        <f>SUM(M241:N244)</f>
        <v>0</v>
      </c>
      <c r="N245" s="1088"/>
      <c r="O245" s="1089">
        <f>SUM(O241:P244)</f>
        <v>0</v>
      </c>
      <c r="P245" s="1089"/>
      <c r="Q245" s="370"/>
      <c r="R245" s="1088">
        <f>SUM(R241:S244)</f>
        <v>0</v>
      </c>
      <c r="S245" s="1088"/>
      <c r="T245" s="1089">
        <f>SUM(T241:U244)</f>
        <v>0</v>
      </c>
      <c r="U245" s="1089"/>
      <c r="V245" s="370"/>
      <c r="W245" s="1090">
        <f>SUM(W241:X242)</f>
        <v>0</v>
      </c>
      <c r="X245" s="1091"/>
      <c r="Y245" s="282"/>
      <c r="Z245" s="366"/>
      <c r="AA245" s="1085" t="s">
        <v>748</v>
      </c>
      <c r="AB245" s="1085"/>
      <c r="AC245" s="1088">
        <f>SUM(AC241:AD244)</f>
        <v>0</v>
      </c>
      <c r="AD245" s="1088"/>
      <c r="AE245" s="1089">
        <f>SUM(AE241:AF244)</f>
        <v>0</v>
      </c>
      <c r="AF245" s="1089"/>
      <c r="AG245" s="370"/>
      <c r="AH245" s="1088">
        <f>SUM(AH241:AI244)</f>
        <v>0</v>
      </c>
      <c r="AI245" s="1088"/>
      <c r="AJ245" s="1089">
        <f>SUM(AJ241:AK244)</f>
        <v>0</v>
      </c>
      <c r="AK245" s="1089"/>
      <c r="AL245" s="370"/>
      <c r="AM245" s="1090">
        <f>SUM(AM241:AN242)</f>
        <v>0</v>
      </c>
      <c r="AN245" s="1091"/>
      <c r="AO245" s="366"/>
      <c r="AP245" s="366"/>
    </row>
    <row r="246" spans="11:42" ht="20.25" customHeight="1" x14ac:dyDescent="0.15">
      <c r="K246" s="371"/>
      <c r="L246" s="371"/>
      <c r="M246" s="371"/>
      <c r="N246" s="371"/>
      <c r="O246" s="372"/>
      <c r="P246" s="372"/>
      <c r="Q246" s="372"/>
      <c r="R246" s="373"/>
      <c r="S246" s="373"/>
      <c r="T246" s="373"/>
      <c r="U246" s="373"/>
      <c r="V246" s="374"/>
      <c r="W246" s="366"/>
      <c r="X246" s="366"/>
      <c r="Y246" s="366"/>
      <c r="Z246" s="366"/>
      <c r="AA246" s="371"/>
      <c r="AB246" s="371"/>
      <c r="AC246" s="371"/>
      <c r="AD246" s="371"/>
      <c r="AE246" s="372"/>
      <c r="AF246" s="372"/>
      <c r="AG246" s="372"/>
      <c r="AH246" s="373"/>
      <c r="AI246" s="373"/>
      <c r="AJ246" s="373"/>
      <c r="AK246" s="373"/>
      <c r="AL246" s="374"/>
      <c r="AM246" s="366"/>
      <c r="AN246" s="366"/>
      <c r="AO246" s="366"/>
      <c r="AP246" s="366"/>
    </row>
    <row r="247" spans="11:42" ht="20.25" customHeight="1" x14ac:dyDescent="0.15">
      <c r="K247" s="287" t="s">
        <v>749</v>
      </c>
      <c r="L247" s="282"/>
      <c r="M247" s="282"/>
      <c r="N247" s="282"/>
      <c r="O247" s="282"/>
      <c r="P247" s="282"/>
      <c r="Q247" s="288" t="s">
        <v>1070</v>
      </c>
      <c r="R247" s="1092" t="str">
        <f>R228</f>
        <v>週</v>
      </c>
      <c r="S247" s="1093"/>
      <c r="T247" s="288"/>
      <c r="U247" s="288"/>
      <c r="V247" s="282"/>
      <c r="W247" s="282"/>
      <c r="X247" s="282"/>
      <c r="Y247" s="366"/>
      <c r="Z247" s="366"/>
      <c r="AA247" s="287" t="s">
        <v>749</v>
      </c>
      <c r="AB247" s="282"/>
      <c r="AC247" s="282"/>
      <c r="AD247" s="282"/>
      <c r="AE247" s="282"/>
      <c r="AF247" s="282"/>
      <c r="AG247" s="288" t="s">
        <v>1070</v>
      </c>
      <c r="AH247" s="1092" t="str">
        <f>R247</f>
        <v>週</v>
      </c>
      <c r="AI247" s="1093"/>
      <c r="AJ247" s="288"/>
      <c r="AK247" s="288"/>
      <c r="AL247" s="282"/>
      <c r="AM247" s="282"/>
      <c r="AN247" s="282"/>
      <c r="AO247" s="366"/>
      <c r="AP247" s="366"/>
    </row>
    <row r="248" spans="11:42" ht="20.25" customHeight="1" x14ac:dyDescent="0.15">
      <c r="K248" s="282" t="s">
        <v>750</v>
      </c>
      <c r="L248" s="282"/>
      <c r="M248" s="282"/>
      <c r="N248" s="282"/>
      <c r="O248" s="282"/>
      <c r="P248" s="282" t="s">
        <v>751</v>
      </c>
      <c r="Q248" s="282"/>
      <c r="R248" s="282"/>
      <c r="S248" s="282"/>
      <c r="T248" s="287"/>
      <c r="U248" s="282"/>
      <c r="V248" s="282"/>
      <c r="W248" s="282"/>
      <c r="X248" s="282"/>
      <c r="Y248" s="366"/>
      <c r="Z248" s="366"/>
      <c r="AA248" s="282" t="s">
        <v>750</v>
      </c>
      <c r="AB248" s="282"/>
      <c r="AC248" s="282"/>
      <c r="AD248" s="282"/>
      <c r="AE248" s="282"/>
      <c r="AF248" s="282" t="s">
        <v>751</v>
      </c>
      <c r="AG248" s="282"/>
      <c r="AH248" s="282"/>
      <c r="AI248" s="282"/>
      <c r="AJ248" s="287"/>
      <c r="AK248" s="282"/>
      <c r="AL248" s="282"/>
      <c r="AM248" s="282"/>
      <c r="AN248" s="282"/>
      <c r="AO248" s="366"/>
      <c r="AP248" s="366"/>
    </row>
    <row r="249" spans="11:42" ht="20.25" customHeight="1" x14ac:dyDescent="0.15">
      <c r="K249" s="282" t="str">
        <f>IF($R$247="週","対象時間数（週平均）","対象時間数（当月合計）")</f>
        <v>対象時間数（週平均）</v>
      </c>
      <c r="L249" s="282"/>
      <c r="M249" s="282"/>
      <c r="N249" s="282"/>
      <c r="O249" s="282"/>
      <c r="P249" s="282" t="str">
        <f>IF($R$228="週","週に勤務すべき時間数","当月に勤務すべき時間数")</f>
        <v>週に勤務すべき時間数</v>
      </c>
      <c r="Q249" s="282"/>
      <c r="R249" s="282"/>
      <c r="S249" s="282"/>
      <c r="T249" s="287"/>
      <c r="U249" s="282" t="s">
        <v>752</v>
      </c>
      <c r="V249" s="282"/>
      <c r="W249" s="282"/>
      <c r="X249" s="282"/>
      <c r="Y249" s="366"/>
      <c r="Z249" s="366"/>
      <c r="AA249" s="282" t="str">
        <f>IF(AH247="週","対象時間数（週平均）","対象時間数（当月合計）")</f>
        <v>対象時間数（週平均）</v>
      </c>
      <c r="AB249" s="282"/>
      <c r="AC249" s="282"/>
      <c r="AD249" s="282"/>
      <c r="AE249" s="282"/>
      <c r="AF249" s="282" t="str">
        <f>IF($AH$228="週","週に勤務すべき時間数","当月に勤務すべき時間数")</f>
        <v>週に勤務すべき時間数</v>
      </c>
      <c r="AG249" s="282"/>
      <c r="AH249" s="282"/>
      <c r="AI249" s="282"/>
      <c r="AJ249" s="287"/>
      <c r="AK249" s="282" t="s">
        <v>752</v>
      </c>
      <c r="AL249" s="282"/>
      <c r="AM249" s="282"/>
      <c r="AN249" s="282"/>
      <c r="AO249" s="366"/>
      <c r="AP249" s="366"/>
    </row>
    <row r="250" spans="11:42" ht="20.25" customHeight="1" x14ac:dyDescent="0.15">
      <c r="K250" s="1094">
        <f>IF($R$228="週",T245,R245)</f>
        <v>0</v>
      </c>
      <c r="L250" s="1094"/>
      <c r="M250" s="1094"/>
      <c r="N250" s="1094"/>
      <c r="O250" s="368" t="s">
        <v>753</v>
      </c>
      <c r="P250" s="1085">
        <f>IF($R$228="週",$BA$6,$BE$6)</f>
        <v>40</v>
      </c>
      <c r="Q250" s="1085"/>
      <c r="R250" s="1085"/>
      <c r="S250" s="1085"/>
      <c r="T250" s="368" t="s">
        <v>754</v>
      </c>
      <c r="U250" s="1082">
        <f>ROUNDDOWN(K250/P250,1)</f>
        <v>0</v>
      </c>
      <c r="V250" s="1082"/>
      <c r="W250" s="1082"/>
      <c r="X250" s="1082"/>
      <c r="Y250" s="282"/>
      <c r="Z250" s="282"/>
      <c r="AA250" s="1094">
        <f>IF($AH$228="週",AJ245,AH245)</f>
        <v>0</v>
      </c>
      <c r="AB250" s="1094"/>
      <c r="AC250" s="1094"/>
      <c r="AD250" s="1094"/>
      <c r="AE250" s="368" t="s">
        <v>753</v>
      </c>
      <c r="AF250" s="1085">
        <f>IF($AH$228="週",$BA$6,$BE$6)</f>
        <v>40</v>
      </c>
      <c r="AG250" s="1085"/>
      <c r="AH250" s="1085"/>
      <c r="AI250" s="1085"/>
      <c r="AJ250" s="368" t="s">
        <v>754</v>
      </c>
      <c r="AK250" s="1082">
        <f>ROUNDDOWN(AA250/AF250,1)</f>
        <v>0</v>
      </c>
      <c r="AL250" s="1082"/>
      <c r="AM250" s="1082"/>
      <c r="AN250" s="1082"/>
      <c r="AO250" s="282"/>
      <c r="AP250" s="282"/>
    </row>
    <row r="251" spans="11:42" ht="20.25" customHeight="1" x14ac:dyDescent="0.15">
      <c r="K251" s="282"/>
      <c r="L251" s="282"/>
      <c r="M251" s="282"/>
      <c r="N251" s="282"/>
      <c r="O251" s="282"/>
      <c r="P251" s="282"/>
      <c r="Q251" s="282"/>
      <c r="R251" s="282"/>
      <c r="S251" s="282"/>
      <c r="T251" s="287"/>
      <c r="U251" s="282" t="s">
        <v>755</v>
      </c>
      <c r="V251" s="282"/>
      <c r="W251" s="282"/>
      <c r="X251" s="282"/>
      <c r="Y251" s="282"/>
      <c r="Z251" s="282"/>
      <c r="AA251" s="282"/>
      <c r="AB251" s="282"/>
      <c r="AC251" s="282"/>
      <c r="AD251" s="282"/>
      <c r="AE251" s="282"/>
      <c r="AF251" s="282"/>
      <c r="AG251" s="282"/>
      <c r="AH251" s="282"/>
      <c r="AI251" s="282"/>
      <c r="AJ251" s="287"/>
      <c r="AK251" s="282" t="s">
        <v>755</v>
      </c>
      <c r="AL251" s="282"/>
      <c r="AM251" s="282"/>
      <c r="AN251" s="282"/>
      <c r="AO251" s="282"/>
      <c r="AP251" s="282"/>
    </row>
    <row r="252" spans="11:42" ht="20.25" customHeight="1" x14ac:dyDescent="0.15">
      <c r="K252" s="282" t="s">
        <v>763</v>
      </c>
      <c r="L252" s="282"/>
      <c r="M252" s="282"/>
      <c r="N252" s="282"/>
      <c r="O252" s="282"/>
      <c r="P252" s="282"/>
      <c r="Q252" s="282"/>
      <c r="R252" s="282"/>
      <c r="S252" s="282"/>
      <c r="T252" s="287"/>
      <c r="U252" s="282"/>
      <c r="V252" s="282"/>
      <c r="W252" s="282"/>
      <c r="X252" s="282"/>
      <c r="Y252" s="282"/>
      <c r="Z252" s="282"/>
      <c r="AA252" s="282" t="s">
        <v>764</v>
      </c>
      <c r="AB252" s="282"/>
      <c r="AC252" s="282"/>
      <c r="AD252" s="282"/>
      <c r="AE252" s="282"/>
      <c r="AF252" s="282"/>
      <c r="AG252" s="282"/>
      <c r="AH252" s="282"/>
      <c r="AI252" s="282"/>
      <c r="AJ252" s="287"/>
      <c r="AK252" s="282"/>
      <c r="AL252" s="282"/>
      <c r="AM252" s="282"/>
      <c r="AN252" s="282"/>
      <c r="AO252" s="282"/>
      <c r="AP252" s="282"/>
    </row>
    <row r="253" spans="11:42" ht="20.25" customHeight="1" x14ac:dyDescent="0.15">
      <c r="K253" s="282" t="s">
        <v>733</v>
      </c>
      <c r="L253" s="282"/>
      <c r="M253" s="282"/>
      <c r="N253" s="282"/>
      <c r="O253" s="282"/>
      <c r="P253" s="282"/>
      <c r="Q253" s="282"/>
      <c r="R253" s="282"/>
      <c r="S253" s="282"/>
      <c r="T253" s="287"/>
      <c r="U253" s="1083"/>
      <c r="V253" s="1083"/>
      <c r="W253" s="1083"/>
      <c r="X253" s="1083"/>
      <c r="Y253" s="282"/>
      <c r="Z253" s="282"/>
      <c r="AA253" s="282" t="s">
        <v>733</v>
      </c>
      <c r="AB253" s="282"/>
      <c r="AC253" s="282"/>
      <c r="AD253" s="282"/>
      <c r="AE253" s="282"/>
      <c r="AF253" s="282"/>
      <c r="AG253" s="282"/>
      <c r="AH253" s="282"/>
      <c r="AI253" s="282"/>
      <c r="AJ253" s="287"/>
      <c r="AK253" s="1083"/>
      <c r="AL253" s="1083"/>
      <c r="AM253" s="1083"/>
      <c r="AN253" s="1083"/>
      <c r="AO253" s="282"/>
      <c r="AP253" s="282"/>
    </row>
    <row r="254" spans="11:42" ht="20.25" customHeight="1" x14ac:dyDescent="0.15">
      <c r="K254" s="282" t="s">
        <v>758</v>
      </c>
      <c r="L254" s="282"/>
      <c r="M254" s="282"/>
      <c r="N254" s="282"/>
      <c r="O254" s="282"/>
      <c r="P254" s="282" t="s">
        <v>759</v>
      </c>
      <c r="Q254" s="282"/>
      <c r="R254" s="282"/>
      <c r="S254" s="282"/>
      <c r="T254" s="282"/>
      <c r="U254" s="1084" t="s">
        <v>748</v>
      </c>
      <c r="V254" s="1084"/>
      <c r="W254" s="1084"/>
      <c r="X254" s="1084"/>
      <c r="Y254" s="282"/>
      <c r="Z254" s="282"/>
      <c r="AA254" s="282" t="s">
        <v>758</v>
      </c>
      <c r="AB254" s="282"/>
      <c r="AC254" s="282"/>
      <c r="AD254" s="282"/>
      <c r="AE254" s="282"/>
      <c r="AF254" s="282" t="s">
        <v>759</v>
      </c>
      <c r="AG254" s="282"/>
      <c r="AH254" s="282"/>
      <c r="AI254" s="282"/>
      <c r="AJ254" s="282"/>
      <c r="AK254" s="1084" t="s">
        <v>748</v>
      </c>
      <c r="AL254" s="1084"/>
      <c r="AM254" s="1084"/>
      <c r="AN254" s="1084"/>
      <c r="AO254" s="282"/>
      <c r="AP254" s="282"/>
    </row>
    <row r="255" spans="11:42" ht="20.25" customHeight="1" x14ac:dyDescent="0.15">
      <c r="K255" s="1085">
        <f>W245</f>
        <v>0</v>
      </c>
      <c r="L255" s="1085"/>
      <c r="M255" s="1085"/>
      <c r="N255" s="1085"/>
      <c r="O255" s="368" t="s">
        <v>760</v>
      </c>
      <c r="P255" s="1082">
        <f>U250</f>
        <v>0</v>
      </c>
      <c r="Q255" s="1082"/>
      <c r="R255" s="1082"/>
      <c r="S255" s="1082"/>
      <c r="T255" s="368" t="s">
        <v>754</v>
      </c>
      <c r="U255" s="1081">
        <f>ROUNDDOWN(K255+P255,1)</f>
        <v>0</v>
      </c>
      <c r="V255" s="1081"/>
      <c r="W255" s="1081"/>
      <c r="X255" s="1081"/>
      <c r="Y255" s="373"/>
      <c r="Z255" s="373"/>
      <c r="AA255" s="1086">
        <f>AM245</f>
        <v>0</v>
      </c>
      <c r="AB255" s="1086"/>
      <c r="AC255" s="1086"/>
      <c r="AD255" s="1086"/>
      <c r="AE255" s="374" t="s">
        <v>760</v>
      </c>
      <c r="AF255" s="1087">
        <f>AK250</f>
        <v>0</v>
      </c>
      <c r="AG255" s="1087"/>
      <c r="AH255" s="1087"/>
      <c r="AI255" s="1087"/>
      <c r="AJ255" s="374" t="s">
        <v>754</v>
      </c>
      <c r="AK255" s="1081">
        <f>ROUNDDOWN(AA255+AF255,1)</f>
        <v>0</v>
      </c>
      <c r="AL255" s="1081"/>
      <c r="AM255" s="1081"/>
      <c r="AN255" s="1081"/>
      <c r="AO255" s="282"/>
      <c r="AP255" s="282"/>
    </row>
    <row r="256" spans="11:42" ht="20.25" customHeight="1" x14ac:dyDescent="0.15"/>
    <row r="277" spans="3:59" x14ac:dyDescent="0.15">
      <c r="AQ277" s="375"/>
      <c r="AR277" s="375"/>
      <c r="AS277" s="375"/>
      <c r="AT277" s="375"/>
      <c r="AU277" s="375"/>
      <c r="AV277" s="375"/>
      <c r="AW277" s="375"/>
      <c r="AX277" s="375"/>
      <c r="AY277" s="375"/>
      <c r="AZ277" s="375"/>
      <c r="BA277" s="375"/>
      <c r="BB277" s="375"/>
      <c r="BC277" s="375"/>
      <c r="BD277" s="375"/>
      <c r="BE277" s="375"/>
    </row>
    <row r="278" spans="3:59" x14ac:dyDescent="0.15">
      <c r="AQ278" s="375"/>
      <c r="AR278" s="375"/>
      <c r="AS278" s="375"/>
      <c r="AT278" s="375"/>
      <c r="AU278" s="375"/>
      <c r="AV278" s="375"/>
      <c r="AW278" s="375"/>
      <c r="AX278" s="375"/>
      <c r="AY278" s="375"/>
      <c r="AZ278" s="375"/>
      <c r="BA278" s="375"/>
      <c r="BB278" s="375"/>
      <c r="BC278" s="375"/>
      <c r="BD278" s="375"/>
      <c r="BE278" s="375"/>
    </row>
    <row r="283" spans="3:59" x14ac:dyDescent="0.15">
      <c r="C283" s="290"/>
      <c r="D283" s="290"/>
      <c r="E283" s="290"/>
      <c r="F283" s="290"/>
      <c r="G283" s="290"/>
      <c r="H283" s="290"/>
      <c r="I283" s="290"/>
      <c r="J283" s="290"/>
      <c r="K283" s="375"/>
      <c r="L283" s="375"/>
      <c r="M283" s="375"/>
      <c r="N283" s="375"/>
      <c r="O283" s="375"/>
      <c r="P283" s="375"/>
      <c r="Q283" s="375"/>
      <c r="R283" s="375"/>
      <c r="S283" s="375"/>
      <c r="T283" s="375"/>
      <c r="U283" s="375"/>
      <c r="V283" s="375"/>
      <c r="W283" s="375"/>
      <c r="X283" s="375"/>
      <c r="Y283" s="375"/>
      <c r="Z283" s="375"/>
      <c r="AA283" s="375"/>
      <c r="AB283" s="375"/>
      <c r="AC283" s="375"/>
      <c r="AD283" s="375"/>
      <c r="AE283" s="375"/>
      <c r="AF283" s="375"/>
      <c r="AG283" s="375"/>
      <c r="AH283" s="375"/>
      <c r="AI283" s="375"/>
      <c r="AJ283" s="375"/>
      <c r="AK283" s="375"/>
      <c r="AL283" s="375"/>
      <c r="AM283" s="375"/>
      <c r="AN283" s="375"/>
      <c r="AO283" s="375"/>
      <c r="AP283" s="375"/>
      <c r="BF283" s="375"/>
      <c r="BG283" s="375"/>
    </row>
    <row r="284" spans="3:59" x14ac:dyDescent="0.15">
      <c r="C284" s="290"/>
      <c r="D284" s="290"/>
      <c r="E284" s="290"/>
      <c r="F284" s="290"/>
      <c r="G284" s="290"/>
      <c r="H284" s="290"/>
      <c r="I284" s="290"/>
      <c r="J284" s="290"/>
      <c r="K284" s="375"/>
      <c r="L284" s="375"/>
      <c r="M284" s="375"/>
      <c r="N284" s="375"/>
      <c r="O284" s="375"/>
      <c r="P284" s="375"/>
      <c r="Q284" s="375"/>
      <c r="R284" s="375"/>
      <c r="S284" s="375"/>
      <c r="T284" s="375"/>
      <c r="U284" s="375"/>
      <c r="V284" s="375"/>
      <c r="W284" s="375"/>
      <c r="X284" s="375"/>
      <c r="Y284" s="375"/>
      <c r="Z284" s="375"/>
      <c r="AA284" s="375"/>
      <c r="AB284" s="375"/>
      <c r="AC284" s="375"/>
      <c r="AD284" s="375"/>
      <c r="AE284" s="375"/>
      <c r="AF284" s="375"/>
      <c r="AG284" s="375"/>
      <c r="AH284" s="375"/>
      <c r="AI284" s="375"/>
      <c r="AJ284" s="375"/>
      <c r="AK284" s="375"/>
      <c r="AL284" s="375"/>
      <c r="AM284" s="375"/>
      <c r="AN284" s="375"/>
      <c r="AO284" s="375"/>
      <c r="AP284" s="375"/>
      <c r="BF284" s="375"/>
      <c r="BG284" s="375"/>
    </row>
    <row r="285" spans="3:59" x14ac:dyDescent="0.15">
      <c r="C285" s="376"/>
      <c r="D285" s="376"/>
      <c r="E285" s="376"/>
      <c r="F285" s="376"/>
      <c r="G285" s="376"/>
      <c r="H285" s="376"/>
      <c r="I285" s="376"/>
      <c r="J285" s="376"/>
      <c r="K285" s="290"/>
      <c r="L285" s="290"/>
    </row>
    <row r="286" spans="3:59" x14ac:dyDescent="0.15">
      <c r="C286" s="376"/>
      <c r="D286" s="376"/>
      <c r="E286" s="376"/>
      <c r="F286" s="376"/>
      <c r="G286" s="376"/>
      <c r="H286" s="376"/>
      <c r="I286" s="376"/>
      <c r="J286" s="376"/>
      <c r="K286" s="290"/>
      <c r="L286" s="290"/>
    </row>
    <row r="287" spans="3:59" x14ac:dyDescent="0.15">
      <c r="C287" s="290"/>
      <c r="D287" s="290"/>
      <c r="E287" s="290"/>
      <c r="F287" s="290"/>
      <c r="G287" s="290"/>
      <c r="H287" s="290"/>
      <c r="I287" s="290"/>
      <c r="J287" s="290"/>
    </row>
    <row r="288" spans="3:59" x14ac:dyDescent="0.15">
      <c r="C288" s="290"/>
      <c r="D288" s="290"/>
      <c r="E288" s="290"/>
      <c r="F288" s="290"/>
      <c r="G288" s="290"/>
      <c r="H288" s="290"/>
      <c r="I288" s="290"/>
      <c r="J288" s="290"/>
    </row>
    <row r="289" spans="3:10" x14ac:dyDescent="0.15">
      <c r="C289" s="290"/>
      <c r="D289" s="290"/>
      <c r="E289" s="290"/>
      <c r="F289" s="290"/>
      <c r="G289" s="290"/>
      <c r="H289" s="290"/>
      <c r="I289" s="290"/>
      <c r="J289" s="290"/>
    </row>
    <row r="290" spans="3:10" x14ac:dyDescent="0.15">
      <c r="C290" s="290"/>
      <c r="D290" s="290"/>
      <c r="E290" s="290"/>
      <c r="F290" s="290"/>
      <c r="G290" s="290"/>
      <c r="H290" s="290"/>
      <c r="I290" s="290"/>
      <c r="J290" s="290"/>
    </row>
  </sheetData>
  <sheetProtection insertRows="0" deleteRows="0"/>
  <mergeCells count="1223">
    <mergeCell ref="B21:B22"/>
    <mergeCell ref="C21:D22"/>
    <mergeCell ref="I21:J22"/>
    <mergeCell ref="K21:N22"/>
    <mergeCell ref="O21:S22"/>
    <mergeCell ref="BB21:BC21"/>
    <mergeCell ref="BE4:BH4"/>
    <mergeCell ref="BA6:BB6"/>
    <mergeCell ref="BE6:BF6"/>
    <mergeCell ref="BE8:BF8"/>
    <mergeCell ref="BA10:BB10"/>
    <mergeCell ref="BE10:BF10"/>
    <mergeCell ref="AT1:BI1"/>
    <mergeCell ref="AC2:AD2"/>
    <mergeCell ref="AF2:AG2"/>
    <mergeCell ref="AJ2:AK2"/>
    <mergeCell ref="AT2:BI2"/>
    <mergeCell ref="BE3:BH3"/>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B12:BC16"/>
    <mergeCell ref="BD12:BE16"/>
    <mergeCell ref="BF12:BJ16"/>
    <mergeCell ref="W13:AC13"/>
    <mergeCell ref="BB20:BC20"/>
    <mergeCell ref="BD20:BE20"/>
    <mergeCell ref="BD23:BE23"/>
    <mergeCell ref="BF23:BJ24"/>
    <mergeCell ref="BB24:BC24"/>
    <mergeCell ref="BD24:BE24"/>
    <mergeCell ref="B25:B26"/>
    <mergeCell ref="C25:D26"/>
    <mergeCell ref="I25:J26"/>
    <mergeCell ref="K25:N26"/>
    <mergeCell ref="O25:S26"/>
    <mergeCell ref="BB25:BC25"/>
    <mergeCell ref="AD13:AJ13"/>
    <mergeCell ref="AK13:AQ13"/>
    <mergeCell ref="AR13:AX13"/>
    <mergeCell ref="AY13:BA13"/>
    <mergeCell ref="B12:B16"/>
    <mergeCell ref="C12:D16"/>
    <mergeCell ref="I12:J16"/>
    <mergeCell ref="K12:N16"/>
    <mergeCell ref="O12:S16"/>
    <mergeCell ref="W12:BA12"/>
    <mergeCell ref="BD21:BE21"/>
    <mergeCell ref="BF21:BJ22"/>
    <mergeCell ref="BB22:BC22"/>
    <mergeCell ref="BD22:BE22"/>
    <mergeCell ref="B23:B24"/>
    <mergeCell ref="C23:D24"/>
    <mergeCell ref="I23:J24"/>
    <mergeCell ref="K23:N24"/>
    <mergeCell ref="O23:S24"/>
    <mergeCell ref="BB23:BC23"/>
    <mergeCell ref="BD19:BE19"/>
    <mergeCell ref="BF19:BJ20"/>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215:B216"/>
    <mergeCell ref="C215:D216"/>
    <mergeCell ref="I215:J216"/>
    <mergeCell ref="K215:N216"/>
    <mergeCell ref="O215:S216"/>
    <mergeCell ref="BB215:BC215"/>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15:BE215"/>
    <mergeCell ref="BF215:BJ216"/>
    <mergeCell ref="BB216:BC216"/>
    <mergeCell ref="BD216:BE216"/>
    <mergeCell ref="BF219:BI219"/>
    <mergeCell ref="K220:L221"/>
    <mergeCell ref="M220:P220"/>
    <mergeCell ref="R220:U220"/>
    <mergeCell ref="AA220:AB221"/>
    <mergeCell ref="AC220:AF220"/>
    <mergeCell ref="AM222:AN222"/>
    <mergeCell ref="AQ222:AR222"/>
    <mergeCell ref="AS222:AV222"/>
    <mergeCell ref="BD213:BE213"/>
    <mergeCell ref="BF213:BJ214"/>
    <mergeCell ref="BB214:BC214"/>
    <mergeCell ref="BD214:BE214"/>
    <mergeCell ref="AS221:AV221"/>
    <mergeCell ref="BF221:BI221"/>
    <mergeCell ref="K222:L222"/>
    <mergeCell ref="M222:N222"/>
    <mergeCell ref="O222:P222"/>
    <mergeCell ref="R222:S222"/>
    <mergeCell ref="T222:U222"/>
    <mergeCell ref="AH220:AK220"/>
    <mergeCell ref="AQ220:AR220"/>
    <mergeCell ref="AS220:AV220"/>
    <mergeCell ref="BF220:BI220"/>
    <mergeCell ref="M221:N221"/>
    <mergeCell ref="O221:P221"/>
    <mergeCell ref="R221:S221"/>
    <mergeCell ref="T221:U221"/>
    <mergeCell ref="AC221:AD221"/>
    <mergeCell ref="AE221:AF221"/>
    <mergeCell ref="AM224:AN224"/>
    <mergeCell ref="K223:L223"/>
    <mergeCell ref="M223:N223"/>
    <mergeCell ref="O223:P223"/>
    <mergeCell ref="R223:S223"/>
    <mergeCell ref="T223:U223"/>
    <mergeCell ref="W223:X223"/>
    <mergeCell ref="AA223:AB223"/>
    <mergeCell ref="W222:X222"/>
    <mergeCell ref="AA222:AB222"/>
    <mergeCell ref="AC222:AD222"/>
    <mergeCell ref="AE222:AF222"/>
    <mergeCell ref="AH222:AI222"/>
    <mergeCell ref="AJ222:AK222"/>
    <mergeCell ref="AH221:AI221"/>
    <mergeCell ref="AJ221:AK221"/>
    <mergeCell ref="AQ221:AR221"/>
    <mergeCell ref="W225:X225"/>
    <mergeCell ref="AA225:AB225"/>
    <mergeCell ref="AC225:AD225"/>
    <mergeCell ref="AE225:AF225"/>
    <mergeCell ref="AH225:AI225"/>
    <mergeCell ref="AJ225:AK225"/>
    <mergeCell ref="AH224:AI224"/>
    <mergeCell ref="AJ224:AK224"/>
    <mergeCell ref="AQ224:AR224"/>
    <mergeCell ref="AS224:AV224"/>
    <mergeCell ref="K225:L225"/>
    <mergeCell ref="M225:N225"/>
    <mergeCell ref="O225:P225"/>
    <mergeCell ref="R225:S225"/>
    <mergeCell ref="T225:U225"/>
    <mergeCell ref="AS223:AV223"/>
    <mergeCell ref="K224:L224"/>
    <mergeCell ref="M224:N224"/>
    <mergeCell ref="O224:P224"/>
    <mergeCell ref="R224:S224"/>
    <mergeCell ref="T224:U224"/>
    <mergeCell ref="W224:X224"/>
    <mergeCell ref="AA224:AB224"/>
    <mergeCell ref="AC224:AD224"/>
    <mergeCell ref="AE224:AF224"/>
    <mergeCell ref="AC223:AD223"/>
    <mergeCell ref="AE223:AF223"/>
    <mergeCell ref="AH223:AI223"/>
    <mergeCell ref="AJ223:AK223"/>
    <mergeCell ref="AM223:AN223"/>
    <mergeCell ref="AQ223:AR223"/>
    <mergeCell ref="AM225:AN225"/>
    <mergeCell ref="AK231:AN231"/>
    <mergeCell ref="U234:X234"/>
    <mergeCell ref="AK234:AN234"/>
    <mergeCell ref="U235:X235"/>
    <mergeCell ref="AK235:AN235"/>
    <mergeCell ref="K236:N236"/>
    <mergeCell ref="P236:S236"/>
    <mergeCell ref="U236:X236"/>
    <mergeCell ref="AA236:AD236"/>
    <mergeCell ref="AF236:AI236"/>
    <mergeCell ref="AH226:AI226"/>
    <mergeCell ref="AJ226:AK226"/>
    <mergeCell ref="AM226:AN226"/>
    <mergeCell ref="R228:S228"/>
    <mergeCell ref="AH228:AI228"/>
    <mergeCell ref="K231:N231"/>
    <mergeCell ref="P231:S231"/>
    <mergeCell ref="U231:X231"/>
    <mergeCell ref="AA231:AD231"/>
    <mergeCell ref="AF231:AI231"/>
    <mergeCell ref="K226:L226"/>
    <mergeCell ref="M226:N226"/>
    <mergeCell ref="O226:P226"/>
    <mergeCell ref="R226:S226"/>
    <mergeCell ref="T226:U226"/>
    <mergeCell ref="W226:X226"/>
    <mergeCell ref="AA226:AB226"/>
    <mergeCell ref="AC226:AD226"/>
    <mergeCell ref="AE226:AF226"/>
    <mergeCell ref="T240:U240"/>
    <mergeCell ref="AC240:AD240"/>
    <mergeCell ref="AE240:AF240"/>
    <mergeCell ref="AH240:AI240"/>
    <mergeCell ref="AJ240:AK240"/>
    <mergeCell ref="K241:L241"/>
    <mergeCell ref="M241:N241"/>
    <mergeCell ref="O241:P241"/>
    <mergeCell ref="R241:S241"/>
    <mergeCell ref="T241:U241"/>
    <mergeCell ref="AK236:AN236"/>
    <mergeCell ref="K239:L240"/>
    <mergeCell ref="M239:P239"/>
    <mergeCell ref="R239:U239"/>
    <mergeCell ref="AA239:AB240"/>
    <mergeCell ref="AC239:AF239"/>
    <mergeCell ref="AH239:AK239"/>
    <mergeCell ref="M240:N240"/>
    <mergeCell ref="O240:P240"/>
    <mergeCell ref="R240:S240"/>
    <mergeCell ref="AH242:AI242"/>
    <mergeCell ref="AJ242:AK242"/>
    <mergeCell ref="AM242:AN242"/>
    <mergeCell ref="K243:L243"/>
    <mergeCell ref="M243:N243"/>
    <mergeCell ref="O243:P243"/>
    <mergeCell ref="R243:S243"/>
    <mergeCell ref="T243:U243"/>
    <mergeCell ref="W243:X243"/>
    <mergeCell ref="AA243:AB243"/>
    <mergeCell ref="AM241:AN241"/>
    <mergeCell ref="K242:L242"/>
    <mergeCell ref="M242:N242"/>
    <mergeCell ref="O242:P242"/>
    <mergeCell ref="R242:S242"/>
    <mergeCell ref="T242:U242"/>
    <mergeCell ref="W242:X242"/>
    <mergeCell ref="AA242:AB242"/>
    <mergeCell ref="AC242:AD242"/>
    <mergeCell ref="AE242:AF242"/>
    <mergeCell ref="W241:X241"/>
    <mergeCell ref="AA241:AB241"/>
    <mergeCell ref="AC241:AD241"/>
    <mergeCell ref="AE241:AF241"/>
    <mergeCell ref="AH241:AI241"/>
    <mergeCell ref="AJ241:AK241"/>
    <mergeCell ref="AM244:AN244"/>
    <mergeCell ref="K245:L245"/>
    <mergeCell ref="M245:N245"/>
    <mergeCell ref="O245:P245"/>
    <mergeCell ref="R245:S245"/>
    <mergeCell ref="T245:U245"/>
    <mergeCell ref="W245:X245"/>
    <mergeCell ref="AA245:AB245"/>
    <mergeCell ref="AC245:AD245"/>
    <mergeCell ref="AE245:AF245"/>
    <mergeCell ref="W244:X244"/>
    <mergeCell ref="AA244:AB244"/>
    <mergeCell ref="AC244:AD244"/>
    <mergeCell ref="AE244:AF244"/>
    <mergeCell ref="AH244:AI244"/>
    <mergeCell ref="AJ244:AK244"/>
    <mergeCell ref="AC243:AD243"/>
    <mergeCell ref="AE243:AF243"/>
    <mergeCell ref="AH243:AI243"/>
    <mergeCell ref="AJ243:AK243"/>
    <mergeCell ref="AM243:AN243"/>
    <mergeCell ref="K244:L244"/>
    <mergeCell ref="M244:N244"/>
    <mergeCell ref="O244:P244"/>
    <mergeCell ref="R244:S244"/>
    <mergeCell ref="T244:U244"/>
    <mergeCell ref="AK255:AN255"/>
    <mergeCell ref="AK250:AN250"/>
    <mergeCell ref="U253:X253"/>
    <mergeCell ref="AK253:AN253"/>
    <mergeCell ref="U254:X254"/>
    <mergeCell ref="AK254:AN254"/>
    <mergeCell ref="K255:N255"/>
    <mergeCell ref="P255:S255"/>
    <mergeCell ref="U255:X255"/>
    <mergeCell ref="AA255:AD255"/>
    <mergeCell ref="AF255:AI255"/>
    <mergeCell ref="AH245:AI245"/>
    <mergeCell ref="AJ245:AK245"/>
    <mergeCell ref="AM245:AN245"/>
    <mergeCell ref="R247:S247"/>
    <mergeCell ref="AH247:AI247"/>
    <mergeCell ref="K250:N250"/>
    <mergeCell ref="P250:S250"/>
    <mergeCell ref="U250:X250"/>
    <mergeCell ref="AA250:AD250"/>
    <mergeCell ref="AF250:AI250"/>
  </mergeCells>
  <phoneticPr fontId="4"/>
  <conditionalFormatting sqref="K231:N231">
    <cfRule type="expression" dxfId="283" priority="111">
      <formula>INDIRECT(ADDRESS(ROW(),COLUMN()))=TRUNC(INDIRECT(ADDRESS(ROW(),COLUMN())))</formula>
    </cfRule>
  </conditionalFormatting>
  <conditionalFormatting sqref="K250:N250">
    <cfRule type="expression" dxfId="282" priority="3">
      <formula>INDIRECT(ADDRESS(ROW(),COLUMN()))=TRUNC(INDIRECT(ADDRESS(ROW(),COLUMN())))</formula>
    </cfRule>
  </conditionalFormatting>
  <conditionalFormatting sqref="M222:X226">
    <cfRule type="expression" dxfId="281" priority="112">
      <formula>INDIRECT(ADDRESS(ROW(),COLUMN()))=TRUNC(INDIRECT(ADDRESS(ROW(),COLUMN())))</formula>
    </cfRule>
  </conditionalFormatting>
  <conditionalFormatting sqref="M241:X245">
    <cfRule type="expression" dxfId="280" priority="4">
      <formula>INDIRECT(ADDRESS(ROW(),COLUMN()))=TRUNC(INDIRECT(ADDRESS(ROW(),COLUMN())))</formula>
    </cfRule>
  </conditionalFormatting>
  <conditionalFormatting sqref="W220:X220 Z220 W229:Z229">
    <cfRule type="expression" dxfId="279" priority="116">
      <formula>OR(#REF!=$B218,#REF!=$B218)</formula>
    </cfRule>
  </conditionalFormatting>
  <conditionalFormatting sqref="W239:X239 Z239 W248:Z248">
    <cfRule type="expression" dxfId="278" priority="8">
      <formula>OR(#REF!=$B237,#REF!=$B237)</formula>
    </cfRule>
  </conditionalFormatting>
  <conditionalFormatting sqref="W230:Z230 AO230:AP230">
    <cfRule type="expression" dxfId="277" priority="115">
      <formula>OR(#REF!=$B217,#REF!=$B217)</formula>
    </cfRule>
  </conditionalFormatting>
  <conditionalFormatting sqref="W249:Z249">
    <cfRule type="expression" dxfId="276" priority="7">
      <formula>OR(#REF!=$B236,#REF!=$B236)</formula>
    </cfRule>
  </conditionalFormatting>
  <conditionalFormatting sqref="W18:BE18">
    <cfRule type="expression" dxfId="275" priority="107">
      <formula>INDIRECT(ADDRESS(ROW(),COLUMN()))=TRUNC(INDIRECT(ADDRESS(ROW(),COLUMN())))</formula>
    </cfRule>
  </conditionalFormatting>
  <conditionalFormatting sqref="W20:BE20">
    <cfRule type="expression" dxfId="274" priority="108">
      <formula>INDIRECT(ADDRESS(ROW(),COLUMN()))=TRUNC(INDIRECT(ADDRESS(ROW(),COLUMN())))</formula>
    </cfRule>
  </conditionalFormatting>
  <conditionalFormatting sqref="W22:BE22">
    <cfRule type="expression" dxfId="273" priority="106">
      <formula>INDIRECT(ADDRESS(ROW(),COLUMN()))=TRUNC(INDIRECT(ADDRESS(ROW(),COLUMN())))</formula>
    </cfRule>
  </conditionalFormatting>
  <conditionalFormatting sqref="W24:BE24">
    <cfRule type="expression" dxfId="272" priority="105">
      <formula>INDIRECT(ADDRESS(ROW(),COLUMN()))=TRUNC(INDIRECT(ADDRESS(ROW(),COLUMN())))</formula>
    </cfRule>
  </conditionalFormatting>
  <conditionalFormatting sqref="W26:BE26">
    <cfRule type="expression" dxfId="271" priority="104">
      <formula>INDIRECT(ADDRESS(ROW(),COLUMN()))=TRUNC(INDIRECT(ADDRESS(ROW(),COLUMN())))</formula>
    </cfRule>
  </conditionalFormatting>
  <conditionalFormatting sqref="W28:BE28">
    <cfRule type="expression" dxfId="270" priority="103">
      <formula>INDIRECT(ADDRESS(ROW(),COLUMN()))=TRUNC(INDIRECT(ADDRESS(ROW(),COLUMN())))</formula>
    </cfRule>
  </conditionalFormatting>
  <conditionalFormatting sqref="W30:BE30">
    <cfRule type="expression" dxfId="269" priority="102">
      <formula>INDIRECT(ADDRESS(ROW(),COLUMN()))=TRUNC(INDIRECT(ADDRESS(ROW(),COLUMN())))</formula>
    </cfRule>
  </conditionalFormatting>
  <conditionalFormatting sqref="W32:BE32">
    <cfRule type="expression" dxfId="268" priority="101">
      <formula>INDIRECT(ADDRESS(ROW(),COLUMN()))=TRUNC(INDIRECT(ADDRESS(ROW(),COLUMN())))</formula>
    </cfRule>
  </conditionalFormatting>
  <conditionalFormatting sqref="W34:BE34">
    <cfRule type="expression" dxfId="267" priority="100">
      <formula>INDIRECT(ADDRESS(ROW(),COLUMN()))=TRUNC(INDIRECT(ADDRESS(ROW(),COLUMN())))</formula>
    </cfRule>
  </conditionalFormatting>
  <conditionalFormatting sqref="W36:BE36">
    <cfRule type="expression" dxfId="266" priority="99">
      <formula>INDIRECT(ADDRESS(ROW(),COLUMN()))=TRUNC(INDIRECT(ADDRESS(ROW(),COLUMN())))</formula>
    </cfRule>
  </conditionalFormatting>
  <conditionalFormatting sqref="W38:BE38">
    <cfRule type="expression" dxfId="265" priority="98">
      <formula>INDIRECT(ADDRESS(ROW(),COLUMN()))=TRUNC(INDIRECT(ADDRESS(ROW(),COLUMN())))</formula>
    </cfRule>
  </conditionalFormatting>
  <conditionalFormatting sqref="W40:BE40">
    <cfRule type="expression" dxfId="264" priority="97">
      <formula>INDIRECT(ADDRESS(ROW(),COLUMN()))=TRUNC(INDIRECT(ADDRESS(ROW(),COLUMN())))</formula>
    </cfRule>
  </conditionalFormatting>
  <conditionalFormatting sqref="W42:BE42">
    <cfRule type="expression" dxfId="263" priority="96">
      <formula>INDIRECT(ADDRESS(ROW(),COLUMN()))=TRUNC(INDIRECT(ADDRESS(ROW(),COLUMN())))</formula>
    </cfRule>
  </conditionalFormatting>
  <conditionalFormatting sqref="W44:BE44">
    <cfRule type="expression" dxfId="262" priority="95">
      <formula>INDIRECT(ADDRESS(ROW(),COLUMN()))=TRUNC(INDIRECT(ADDRESS(ROW(),COLUMN())))</formula>
    </cfRule>
  </conditionalFormatting>
  <conditionalFormatting sqref="W46:BE46">
    <cfRule type="expression" dxfId="261" priority="94">
      <formula>INDIRECT(ADDRESS(ROW(),COLUMN()))=TRUNC(INDIRECT(ADDRESS(ROW(),COLUMN())))</formula>
    </cfRule>
  </conditionalFormatting>
  <conditionalFormatting sqref="W48:BE48">
    <cfRule type="expression" dxfId="260" priority="93">
      <formula>INDIRECT(ADDRESS(ROW(),COLUMN()))=TRUNC(INDIRECT(ADDRESS(ROW(),COLUMN())))</formula>
    </cfRule>
  </conditionalFormatting>
  <conditionalFormatting sqref="W50:BE50">
    <cfRule type="expression" dxfId="259" priority="92">
      <formula>INDIRECT(ADDRESS(ROW(),COLUMN()))=TRUNC(INDIRECT(ADDRESS(ROW(),COLUMN())))</formula>
    </cfRule>
  </conditionalFormatting>
  <conditionalFormatting sqref="W52:BE52">
    <cfRule type="expression" dxfId="258" priority="91">
      <formula>INDIRECT(ADDRESS(ROW(),COLUMN()))=TRUNC(INDIRECT(ADDRESS(ROW(),COLUMN())))</formula>
    </cfRule>
  </conditionalFormatting>
  <conditionalFormatting sqref="W54:BE54">
    <cfRule type="expression" dxfId="257" priority="90">
      <formula>INDIRECT(ADDRESS(ROW(),COLUMN()))=TRUNC(INDIRECT(ADDRESS(ROW(),COLUMN())))</formula>
    </cfRule>
  </conditionalFormatting>
  <conditionalFormatting sqref="W56:BE56">
    <cfRule type="expression" dxfId="256" priority="89">
      <formula>INDIRECT(ADDRESS(ROW(),COLUMN()))=TRUNC(INDIRECT(ADDRESS(ROW(),COLUMN())))</formula>
    </cfRule>
  </conditionalFormatting>
  <conditionalFormatting sqref="W58:BE58">
    <cfRule type="expression" dxfId="255" priority="88">
      <formula>INDIRECT(ADDRESS(ROW(),COLUMN()))=TRUNC(INDIRECT(ADDRESS(ROW(),COLUMN())))</formula>
    </cfRule>
  </conditionalFormatting>
  <conditionalFormatting sqref="W60:BE60">
    <cfRule type="expression" dxfId="254" priority="87">
      <formula>INDIRECT(ADDRESS(ROW(),COLUMN()))=TRUNC(INDIRECT(ADDRESS(ROW(),COLUMN())))</formula>
    </cfRule>
  </conditionalFormatting>
  <conditionalFormatting sqref="W62:BE62">
    <cfRule type="expression" dxfId="253" priority="86">
      <formula>INDIRECT(ADDRESS(ROW(),COLUMN()))=TRUNC(INDIRECT(ADDRESS(ROW(),COLUMN())))</formula>
    </cfRule>
  </conditionalFormatting>
  <conditionalFormatting sqref="W64:BE64">
    <cfRule type="expression" dxfId="252" priority="85">
      <formula>INDIRECT(ADDRESS(ROW(),COLUMN()))=TRUNC(INDIRECT(ADDRESS(ROW(),COLUMN())))</formula>
    </cfRule>
  </conditionalFormatting>
  <conditionalFormatting sqref="W66:BE66">
    <cfRule type="expression" dxfId="251" priority="84">
      <formula>INDIRECT(ADDRESS(ROW(),COLUMN()))=TRUNC(INDIRECT(ADDRESS(ROW(),COLUMN())))</formula>
    </cfRule>
  </conditionalFormatting>
  <conditionalFormatting sqref="W68:BE68">
    <cfRule type="expression" dxfId="250" priority="83">
      <formula>INDIRECT(ADDRESS(ROW(),COLUMN()))=TRUNC(INDIRECT(ADDRESS(ROW(),COLUMN())))</formula>
    </cfRule>
  </conditionalFormatting>
  <conditionalFormatting sqref="W70:BE70">
    <cfRule type="expression" dxfId="249" priority="82">
      <formula>INDIRECT(ADDRESS(ROW(),COLUMN()))=TRUNC(INDIRECT(ADDRESS(ROW(),COLUMN())))</formula>
    </cfRule>
  </conditionalFormatting>
  <conditionalFormatting sqref="W72:BE72">
    <cfRule type="expression" dxfId="248" priority="81">
      <formula>INDIRECT(ADDRESS(ROW(),COLUMN()))=TRUNC(INDIRECT(ADDRESS(ROW(),COLUMN())))</formula>
    </cfRule>
  </conditionalFormatting>
  <conditionalFormatting sqref="W74:BE74">
    <cfRule type="expression" dxfId="247" priority="80">
      <formula>INDIRECT(ADDRESS(ROW(),COLUMN()))=TRUNC(INDIRECT(ADDRESS(ROW(),COLUMN())))</formula>
    </cfRule>
  </conditionalFormatting>
  <conditionalFormatting sqref="W76:BE76">
    <cfRule type="expression" dxfId="246" priority="79">
      <formula>INDIRECT(ADDRESS(ROW(),COLUMN()))=TRUNC(INDIRECT(ADDRESS(ROW(),COLUMN())))</formula>
    </cfRule>
  </conditionalFormatting>
  <conditionalFormatting sqref="W78:BE78">
    <cfRule type="expression" dxfId="245" priority="78">
      <formula>INDIRECT(ADDRESS(ROW(),COLUMN()))=TRUNC(INDIRECT(ADDRESS(ROW(),COLUMN())))</formula>
    </cfRule>
  </conditionalFormatting>
  <conditionalFormatting sqref="W80:BE80">
    <cfRule type="expression" dxfId="244" priority="77">
      <formula>INDIRECT(ADDRESS(ROW(),COLUMN()))=TRUNC(INDIRECT(ADDRESS(ROW(),COLUMN())))</formula>
    </cfRule>
  </conditionalFormatting>
  <conditionalFormatting sqref="W82:BE82">
    <cfRule type="expression" dxfId="243" priority="76">
      <formula>INDIRECT(ADDRESS(ROW(),COLUMN()))=TRUNC(INDIRECT(ADDRESS(ROW(),COLUMN())))</formula>
    </cfRule>
  </conditionalFormatting>
  <conditionalFormatting sqref="W84:BE84">
    <cfRule type="expression" dxfId="242" priority="75">
      <formula>INDIRECT(ADDRESS(ROW(),COLUMN()))=TRUNC(INDIRECT(ADDRESS(ROW(),COLUMN())))</formula>
    </cfRule>
  </conditionalFormatting>
  <conditionalFormatting sqref="W86:BE86">
    <cfRule type="expression" dxfId="241" priority="74">
      <formula>INDIRECT(ADDRESS(ROW(),COLUMN()))=TRUNC(INDIRECT(ADDRESS(ROW(),COLUMN())))</formula>
    </cfRule>
  </conditionalFormatting>
  <conditionalFormatting sqref="W88:BE88">
    <cfRule type="expression" dxfId="240" priority="73">
      <formula>INDIRECT(ADDRESS(ROW(),COLUMN()))=TRUNC(INDIRECT(ADDRESS(ROW(),COLUMN())))</formula>
    </cfRule>
  </conditionalFormatting>
  <conditionalFormatting sqref="W90:BE90">
    <cfRule type="expression" dxfId="239" priority="72">
      <formula>INDIRECT(ADDRESS(ROW(),COLUMN()))=TRUNC(INDIRECT(ADDRESS(ROW(),COLUMN())))</formula>
    </cfRule>
  </conditionalFormatting>
  <conditionalFormatting sqref="W92:BE92">
    <cfRule type="expression" dxfId="238" priority="71">
      <formula>INDIRECT(ADDRESS(ROW(),COLUMN()))=TRUNC(INDIRECT(ADDRESS(ROW(),COLUMN())))</formula>
    </cfRule>
  </conditionalFormatting>
  <conditionalFormatting sqref="W94:BE94">
    <cfRule type="expression" dxfId="237" priority="70">
      <formula>INDIRECT(ADDRESS(ROW(),COLUMN()))=TRUNC(INDIRECT(ADDRESS(ROW(),COLUMN())))</formula>
    </cfRule>
  </conditionalFormatting>
  <conditionalFormatting sqref="W96:BE96">
    <cfRule type="expression" dxfId="236" priority="69">
      <formula>INDIRECT(ADDRESS(ROW(),COLUMN()))=TRUNC(INDIRECT(ADDRESS(ROW(),COLUMN())))</formula>
    </cfRule>
  </conditionalFormatting>
  <conditionalFormatting sqref="W98:BE98">
    <cfRule type="expression" dxfId="235" priority="68">
      <formula>INDIRECT(ADDRESS(ROW(),COLUMN()))=TRUNC(INDIRECT(ADDRESS(ROW(),COLUMN())))</formula>
    </cfRule>
  </conditionalFormatting>
  <conditionalFormatting sqref="W100:BE100">
    <cfRule type="expression" dxfId="234" priority="67">
      <formula>INDIRECT(ADDRESS(ROW(),COLUMN()))=TRUNC(INDIRECT(ADDRESS(ROW(),COLUMN())))</formula>
    </cfRule>
  </conditionalFormatting>
  <conditionalFormatting sqref="W102:BE102">
    <cfRule type="expression" dxfId="233" priority="66">
      <formula>INDIRECT(ADDRESS(ROW(),COLUMN()))=TRUNC(INDIRECT(ADDRESS(ROW(),COLUMN())))</formula>
    </cfRule>
  </conditionalFormatting>
  <conditionalFormatting sqref="W104:BE104">
    <cfRule type="expression" dxfId="232" priority="65">
      <formula>INDIRECT(ADDRESS(ROW(),COLUMN()))=TRUNC(INDIRECT(ADDRESS(ROW(),COLUMN())))</formula>
    </cfRule>
  </conditionalFormatting>
  <conditionalFormatting sqref="W106:BE106">
    <cfRule type="expression" dxfId="231" priority="64">
      <formula>INDIRECT(ADDRESS(ROW(),COLUMN()))=TRUNC(INDIRECT(ADDRESS(ROW(),COLUMN())))</formula>
    </cfRule>
  </conditionalFormatting>
  <conditionalFormatting sqref="W108:BE108">
    <cfRule type="expression" dxfId="230" priority="63">
      <formula>INDIRECT(ADDRESS(ROW(),COLUMN()))=TRUNC(INDIRECT(ADDRESS(ROW(),COLUMN())))</formula>
    </cfRule>
  </conditionalFormatting>
  <conditionalFormatting sqref="W110:BE110">
    <cfRule type="expression" dxfId="229" priority="62">
      <formula>INDIRECT(ADDRESS(ROW(),COLUMN()))=TRUNC(INDIRECT(ADDRESS(ROW(),COLUMN())))</formula>
    </cfRule>
  </conditionalFormatting>
  <conditionalFormatting sqref="W112:BE112">
    <cfRule type="expression" dxfId="228" priority="61">
      <formula>INDIRECT(ADDRESS(ROW(),COLUMN()))=TRUNC(INDIRECT(ADDRESS(ROW(),COLUMN())))</formula>
    </cfRule>
  </conditionalFormatting>
  <conditionalFormatting sqref="W114:BE114">
    <cfRule type="expression" dxfId="227" priority="60">
      <formula>INDIRECT(ADDRESS(ROW(),COLUMN()))=TRUNC(INDIRECT(ADDRESS(ROW(),COLUMN())))</formula>
    </cfRule>
  </conditionalFormatting>
  <conditionalFormatting sqref="W116:BE116">
    <cfRule type="expression" dxfId="226" priority="59">
      <formula>INDIRECT(ADDRESS(ROW(),COLUMN()))=TRUNC(INDIRECT(ADDRESS(ROW(),COLUMN())))</formula>
    </cfRule>
  </conditionalFormatting>
  <conditionalFormatting sqref="W118:BE118">
    <cfRule type="expression" dxfId="225" priority="58">
      <formula>INDIRECT(ADDRESS(ROW(),COLUMN()))=TRUNC(INDIRECT(ADDRESS(ROW(),COLUMN())))</formula>
    </cfRule>
  </conditionalFormatting>
  <conditionalFormatting sqref="W120:BE120">
    <cfRule type="expression" dxfId="224" priority="57">
      <formula>INDIRECT(ADDRESS(ROW(),COLUMN()))=TRUNC(INDIRECT(ADDRESS(ROW(),COLUMN())))</formula>
    </cfRule>
  </conditionalFormatting>
  <conditionalFormatting sqref="W122:BE122">
    <cfRule type="expression" dxfId="223" priority="56">
      <formula>INDIRECT(ADDRESS(ROW(),COLUMN()))=TRUNC(INDIRECT(ADDRESS(ROW(),COLUMN())))</formula>
    </cfRule>
  </conditionalFormatting>
  <conditionalFormatting sqref="W124:BE124">
    <cfRule type="expression" dxfId="222" priority="55">
      <formula>INDIRECT(ADDRESS(ROW(),COLUMN()))=TRUNC(INDIRECT(ADDRESS(ROW(),COLUMN())))</formula>
    </cfRule>
  </conditionalFormatting>
  <conditionalFormatting sqref="W126:BE126">
    <cfRule type="expression" dxfId="221" priority="54">
      <formula>INDIRECT(ADDRESS(ROW(),COLUMN()))=TRUNC(INDIRECT(ADDRESS(ROW(),COLUMN())))</formula>
    </cfRule>
  </conditionalFormatting>
  <conditionalFormatting sqref="W128:BE128">
    <cfRule type="expression" dxfId="220" priority="53">
      <formula>INDIRECT(ADDRESS(ROW(),COLUMN()))=TRUNC(INDIRECT(ADDRESS(ROW(),COLUMN())))</formula>
    </cfRule>
  </conditionalFormatting>
  <conditionalFormatting sqref="W130:BE130">
    <cfRule type="expression" dxfId="219" priority="52">
      <formula>INDIRECT(ADDRESS(ROW(),COLUMN()))=TRUNC(INDIRECT(ADDRESS(ROW(),COLUMN())))</formula>
    </cfRule>
  </conditionalFormatting>
  <conditionalFormatting sqref="W132:BE132">
    <cfRule type="expression" dxfId="218" priority="51">
      <formula>INDIRECT(ADDRESS(ROW(),COLUMN()))=TRUNC(INDIRECT(ADDRESS(ROW(),COLUMN())))</formula>
    </cfRule>
  </conditionalFormatting>
  <conditionalFormatting sqref="W134:BE134">
    <cfRule type="expression" dxfId="217" priority="50">
      <formula>INDIRECT(ADDRESS(ROW(),COLUMN()))=TRUNC(INDIRECT(ADDRESS(ROW(),COLUMN())))</formula>
    </cfRule>
  </conditionalFormatting>
  <conditionalFormatting sqref="W136:BE136">
    <cfRule type="expression" dxfId="216" priority="49">
      <formula>INDIRECT(ADDRESS(ROW(),COLUMN()))=TRUNC(INDIRECT(ADDRESS(ROW(),COLUMN())))</formula>
    </cfRule>
  </conditionalFormatting>
  <conditionalFormatting sqref="W138:BE138">
    <cfRule type="expression" dxfId="215" priority="48">
      <formula>INDIRECT(ADDRESS(ROW(),COLUMN()))=TRUNC(INDIRECT(ADDRESS(ROW(),COLUMN())))</formula>
    </cfRule>
  </conditionalFormatting>
  <conditionalFormatting sqref="W140:BE140">
    <cfRule type="expression" dxfId="214" priority="47">
      <formula>INDIRECT(ADDRESS(ROW(),COLUMN()))=TRUNC(INDIRECT(ADDRESS(ROW(),COLUMN())))</formula>
    </cfRule>
  </conditionalFormatting>
  <conditionalFormatting sqref="W142:BE142">
    <cfRule type="expression" dxfId="213" priority="46">
      <formula>INDIRECT(ADDRESS(ROW(),COLUMN()))=TRUNC(INDIRECT(ADDRESS(ROW(),COLUMN())))</formula>
    </cfRule>
  </conditionalFormatting>
  <conditionalFormatting sqref="W144:BE144">
    <cfRule type="expression" dxfId="212" priority="45">
      <formula>INDIRECT(ADDRESS(ROW(),COLUMN()))=TRUNC(INDIRECT(ADDRESS(ROW(),COLUMN())))</formula>
    </cfRule>
  </conditionalFormatting>
  <conditionalFormatting sqref="W146:BE146">
    <cfRule type="expression" dxfId="211" priority="44">
      <formula>INDIRECT(ADDRESS(ROW(),COLUMN()))=TRUNC(INDIRECT(ADDRESS(ROW(),COLUMN())))</formula>
    </cfRule>
  </conditionalFormatting>
  <conditionalFormatting sqref="W148:BE148">
    <cfRule type="expression" dxfId="210" priority="43">
      <formula>INDIRECT(ADDRESS(ROW(),COLUMN()))=TRUNC(INDIRECT(ADDRESS(ROW(),COLUMN())))</formula>
    </cfRule>
  </conditionalFormatting>
  <conditionalFormatting sqref="W150:BE150">
    <cfRule type="expression" dxfId="209" priority="42">
      <formula>INDIRECT(ADDRESS(ROW(),COLUMN()))=TRUNC(INDIRECT(ADDRESS(ROW(),COLUMN())))</formula>
    </cfRule>
  </conditionalFormatting>
  <conditionalFormatting sqref="W152:BE152">
    <cfRule type="expression" dxfId="208" priority="41">
      <formula>INDIRECT(ADDRESS(ROW(),COLUMN()))=TRUNC(INDIRECT(ADDRESS(ROW(),COLUMN())))</formula>
    </cfRule>
  </conditionalFormatting>
  <conditionalFormatting sqref="W154:BE154">
    <cfRule type="expression" dxfId="207" priority="40">
      <formula>INDIRECT(ADDRESS(ROW(),COLUMN()))=TRUNC(INDIRECT(ADDRESS(ROW(),COLUMN())))</formula>
    </cfRule>
  </conditionalFormatting>
  <conditionalFormatting sqref="W156:BE156">
    <cfRule type="expression" dxfId="206" priority="39">
      <formula>INDIRECT(ADDRESS(ROW(),COLUMN()))=TRUNC(INDIRECT(ADDRESS(ROW(),COLUMN())))</formula>
    </cfRule>
  </conditionalFormatting>
  <conditionalFormatting sqref="W158:BE158">
    <cfRule type="expression" dxfId="205" priority="38">
      <formula>INDIRECT(ADDRESS(ROW(),COLUMN()))=TRUNC(INDIRECT(ADDRESS(ROW(),COLUMN())))</formula>
    </cfRule>
  </conditionalFormatting>
  <conditionalFormatting sqref="W160:BE160">
    <cfRule type="expression" dxfId="204" priority="37">
      <formula>INDIRECT(ADDRESS(ROW(),COLUMN()))=TRUNC(INDIRECT(ADDRESS(ROW(),COLUMN())))</formula>
    </cfRule>
  </conditionalFormatting>
  <conditionalFormatting sqref="W162:BE162">
    <cfRule type="expression" dxfId="203" priority="36">
      <formula>INDIRECT(ADDRESS(ROW(),COLUMN()))=TRUNC(INDIRECT(ADDRESS(ROW(),COLUMN())))</formula>
    </cfRule>
  </conditionalFormatting>
  <conditionalFormatting sqref="W164:BE164">
    <cfRule type="expression" dxfId="202" priority="35">
      <formula>INDIRECT(ADDRESS(ROW(),COLUMN()))=TRUNC(INDIRECT(ADDRESS(ROW(),COLUMN())))</formula>
    </cfRule>
  </conditionalFormatting>
  <conditionalFormatting sqref="W166:BE166">
    <cfRule type="expression" dxfId="201" priority="34">
      <formula>INDIRECT(ADDRESS(ROW(),COLUMN()))=TRUNC(INDIRECT(ADDRESS(ROW(),COLUMN())))</formula>
    </cfRule>
  </conditionalFormatting>
  <conditionalFormatting sqref="W168:BE168">
    <cfRule type="expression" dxfId="200" priority="33">
      <formula>INDIRECT(ADDRESS(ROW(),COLUMN()))=TRUNC(INDIRECT(ADDRESS(ROW(),COLUMN())))</formula>
    </cfRule>
  </conditionalFormatting>
  <conditionalFormatting sqref="W170:BE170">
    <cfRule type="expression" dxfId="199" priority="32">
      <formula>INDIRECT(ADDRESS(ROW(),COLUMN()))=TRUNC(INDIRECT(ADDRESS(ROW(),COLUMN())))</formula>
    </cfRule>
  </conditionalFormatting>
  <conditionalFormatting sqref="W172:BE172">
    <cfRule type="expression" dxfId="198" priority="31">
      <formula>INDIRECT(ADDRESS(ROW(),COLUMN()))=TRUNC(INDIRECT(ADDRESS(ROW(),COLUMN())))</formula>
    </cfRule>
  </conditionalFormatting>
  <conditionalFormatting sqref="W174:BE174">
    <cfRule type="expression" dxfId="197" priority="30">
      <formula>INDIRECT(ADDRESS(ROW(),COLUMN()))=TRUNC(INDIRECT(ADDRESS(ROW(),COLUMN())))</formula>
    </cfRule>
  </conditionalFormatting>
  <conditionalFormatting sqref="W176:BE176">
    <cfRule type="expression" dxfId="196" priority="29">
      <formula>INDIRECT(ADDRESS(ROW(),COLUMN()))=TRUNC(INDIRECT(ADDRESS(ROW(),COLUMN())))</formula>
    </cfRule>
  </conditionalFormatting>
  <conditionalFormatting sqref="W178:BE178">
    <cfRule type="expression" dxfId="195" priority="28">
      <formula>INDIRECT(ADDRESS(ROW(),COLUMN()))=TRUNC(INDIRECT(ADDRESS(ROW(),COLUMN())))</formula>
    </cfRule>
  </conditionalFormatting>
  <conditionalFormatting sqref="W180:BE180">
    <cfRule type="expression" dxfId="194" priority="27">
      <formula>INDIRECT(ADDRESS(ROW(),COLUMN()))=TRUNC(INDIRECT(ADDRESS(ROW(),COLUMN())))</formula>
    </cfRule>
  </conditionalFormatting>
  <conditionalFormatting sqref="W182:BE182">
    <cfRule type="expression" dxfId="193" priority="26">
      <formula>INDIRECT(ADDRESS(ROW(),COLUMN()))=TRUNC(INDIRECT(ADDRESS(ROW(),COLUMN())))</formula>
    </cfRule>
  </conditionalFormatting>
  <conditionalFormatting sqref="W184:BE184">
    <cfRule type="expression" dxfId="192" priority="25">
      <formula>INDIRECT(ADDRESS(ROW(),COLUMN()))=TRUNC(INDIRECT(ADDRESS(ROW(),COLUMN())))</formula>
    </cfRule>
  </conditionalFormatting>
  <conditionalFormatting sqref="W186:BE186">
    <cfRule type="expression" dxfId="191" priority="24">
      <formula>INDIRECT(ADDRESS(ROW(),COLUMN()))=TRUNC(INDIRECT(ADDRESS(ROW(),COLUMN())))</formula>
    </cfRule>
  </conditionalFormatting>
  <conditionalFormatting sqref="W188:BE188">
    <cfRule type="expression" dxfId="190" priority="23">
      <formula>INDIRECT(ADDRESS(ROW(),COLUMN()))=TRUNC(INDIRECT(ADDRESS(ROW(),COLUMN())))</formula>
    </cfRule>
  </conditionalFormatting>
  <conditionalFormatting sqref="W190:BE190">
    <cfRule type="expression" dxfId="189" priority="22">
      <formula>INDIRECT(ADDRESS(ROW(),COLUMN()))=TRUNC(INDIRECT(ADDRESS(ROW(),COLUMN())))</formula>
    </cfRule>
  </conditionalFormatting>
  <conditionalFormatting sqref="W192:BE192">
    <cfRule type="expression" dxfId="188" priority="21">
      <formula>INDIRECT(ADDRESS(ROW(),COLUMN()))=TRUNC(INDIRECT(ADDRESS(ROW(),COLUMN())))</formula>
    </cfRule>
  </conditionalFormatting>
  <conditionalFormatting sqref="W194:BE194">
    <cfRule type="expression" dxfId="187" priority="20">
      <formula>INDIRECT(ADDRESS(ROW(),COLUMN()))=TRUNC(INDIRECT(ADDRESS(ROW(),COLUMN())))</formula>
    </cfRule>
  </conditionalFormatting>
  <conditionalFormatting sqref="W196:BE196">
    <cfRule type="expression" dxfId="186" priority="19">
      <formula>INDIRECT(ADDRESS(ROW(),COLUMN()))=TRUNC(INDIRECT(ADDRESS(ROW(),COLUMN())))</formula>
    </cfRule>
  </conditionalFormatting>
  <conditionalFormatting sqref="W198:BE198">
    <cfRule type="expression" dxfId="185" priority="18">
      <formula>INDIRECT(ADDRESS(ROW(),COLUMN()))=TRUNC(INDIRECT(ADDRESS(ROW(),COLUMN())))</formula>
    </cfRule>
  </conditionalFormatting>
  <conditionalFormatting sqref="W200:BE200">
    <cfRule type="expression" dxfId="184" priority="17">
      <formula>INDIRECT(ADDRESS(ROW(),COLUMN()))=TRUNC(INDIRECT(ADDRESS(ROW(),COLUMN())))</formula>
    </cfRule>
  </conditionalFormatting>
  <conditionalFormatting sqref="W202:BE202">
    <cfRule type="expression" dxfId="183" priority="16">
      <formula>INDIRECT(ADDRESS(ROW(),COLUMN()))=TRUNC(INDIRECT(ADDRESS(ROW(),COLUMN())))</formula>
    </cfRule>
  </conditionalFormatting>
  <conditionalFormatting sqref="W204:BE204">
    <cfRule type="expression" dxfId="182" priority="15">
      <formula>INDIRECT(ADDRESS(ROW(),COLUMN()))=TRUNC(INDIRECT(ADDRESS(ROW(),COLUMN())))</formula>
    </cfRule>
  </conditionalFormatting>
  <conditionalFormatting sqref="W206:BE206">
    <cfRule type="expression" dxfId="181" priority="14">
      <formula>INDIRECT(ADDRESS(ROW(),COLUMN()))=TRUNC(INDIRECT(ADDRESS(ROW(),COLUMN())))</formula>
    </cfRule>
  </conditionalFormatting>
  <conditionalFormatting sqref="W208:BE208">
    <cfRule type="expression" dxfId="180" priority="13">
      <formula>INDIRECT(ADDRESS(ROW(),COLUMN()))=TRUNC(INDIRECT(ADDRESS(ROW(),COLUMN())))</formula>
    </cfRule>
  </conditionalFormatting>
  <conditionalFormatting sqref="W210:BE210">
    <cfRule type="expression" dxfId="179" priority="12">
      <formula>INDIRECT(ADDRESS(ROW(),COLUMN()))=TRUNC(INDIRECT(ADDRESS(ROW(),COLUMN())))</formula>
    </cfRule>
  </conditionalFormatting>
  <conditionalFormatting sqref="W212:BE212">
    <cfRule type="expression" dxfId="178" priority="11">
      <formula>INDIRECT(ADDRESS(ROW(),COLUMN()))=TRUNC(INDIRECT(ADDRESS(ROW(),COLUMN())))</formula>
    </cfRule>
  </conditionalFormatting>
  <conditionalFormatting sqref="W214:BE214">
    <cfRule type="expression" dxfId="177" priority="10">
      <formula>INDIRECT(ADDRESS(ROW(),COLUMN()))=TRUNC(INDIRECT(ADDRESS(ROW(),COLUMN())))</formula>
    </cfRule>
  </conditionalFormatting>
  <conditionalFormatting sqref="W216:BE216">
    <cfRule type="expression" dxfId="176" priority="9">
      <formula>INDIRECT(ADDRESS(ROW(),COLUMN()))=TRUNC(INDIRECT(ADDRESS(ROW(),COLUMN())))</formula>
    </cfRule>
  </conditionalFormatting>
  <conditionalFormatting sqref="AA231:AD231">
    <cfRule type="expression" dxfId="175" priority="110">
      <formula>INDIRECT(ADDRESS(ROW(),COLUMN()))=TRUNC(INDIRECT(ADDRESS(ROW(),COLUMN())))</formula>
    </cfRule>
  </conditionalFormatting>
  <conditionalFormatting sqref="AA250:AD250">
    <cfRule type="expression" dxfId="174" priority="2">
      <formula>INDIRECT(ADDRESS(ROW(),COLUMN()))=TRUNC(INDIRECT(ADDRESS(ROW(),COLUMN())))</formula>
    </cfRule>
  </conditionalFormatting>
  <conditionalFormatting sqref="AC222:AN226">
    <cfRule type="expression" dxfId="173" priority="109">
      <formula>INDIRECT(ADDRESS(ROW(),COLUMN()))=TRUNC(INDIRECT(ADDRESS(ROW(),COLUMN())))</formula>
    </cfRule>
  </conditionalFormatting>
  <conditionalFormatting sqref="AC241:AN245">
    <cfRule type="expression" dxfId="172" priority="1">
      <formula>INDIRECT(ADDRESS(ROW(),COLUMN()))=TRUNC(INDIRECT(ADDRESS(ROW(),COLUMN())))</formula>
    </cfRule>
  </conditionalFormatting>
  <conditionalFormatting sqref="AM230:AN230">
    <cfRule type="expression" dxfId="171" priority="113">
      <formula>OR(#REF!=$B217,#REF!=$B217)</formula>
    </cfRule>
  </conditionalFormatting>
  <conditionalFormatting sqref="AM220:AP220 AM229:AP229">
    <cfRule type="expression" dxfId="170" priority="114">
      <formula>OR(#REF!=$B218,#REF!=$B218)</formula>
    </cfRule>
  </conditionalFormatting>
  <conditionalFormatting sqref="AM239:AP239 AM248:AP248">
    <cfRule type="expression" dxfId="169" priority="6">
      <formula>OR(#REF!=$B237,#REF!=$B237)</formula>
    </cfRule>
  </conditionalFormatting>
  <conditionalFormatting sqref="AM249:AP249">
    <cfRule type="expression" dxfId="168" priority="5">
      <formula>OR(#REF!=$B236,#REF!=$B236)</formula>
    </cfRule>
  </conditionalFormatting>
  <conditionalFormatting sqref="AQ223:BA223">
    <cfRule type="expression" dxfId="167" priority="118">
      <formula>OR(#REF!=$B227,#REF!=$B227)</formula>
    </cfRule>
  </conditionalFormatting>
  <conditionalFormatting sqref="AQ224:BA224">
    <cfRule type="expression" dxfId="166" priority="117">
      <formula>OR(#REF!=$B217,#REF!=$B217)</formula>
    </cfRule>
  </conditionalFormatting>
  <dataValidations count="10">
    <dataValidation allowBlank="1" showInputMessage="1" showErrorMessage="1" error="入力可能範囲　32～40" sqref="BE10 BA10" xr:uid="{87DF655D-0711-414F-AC3C-5CAC333257FA}"/>
    <dataValidation type="list" allowBlank="1" showInputMessage="1" showErrorMessage="1" sqref="R228:S228" xr:uid="{193C7E81-021E-4E73-BDF6-FDAA62C2EFC1}">
      <formula1>"週,暦月"</formula1>
    </dataValidation>
    <dataValidation type="list" allowBlank="1" showInputMessage="1" showErrorMessage="1" sqref="BE3:BH3" xr:uid="{0EF24B6E-6621-4D68-A8EC-B49639F3897C}">
      <formula1>"４週,暦月"</formula1>
    </dataValidation>
    <dataValidation type="list" allowBlank="1" showInputMessage="1" showErrorMessage="1" sqref="AF3:AF4" xr:uid="{018197E3-A40F-41BB-91A3-CC6D8A60D383}">
      <formula1>#REF!</formula1>
    </dataValidation>
    <dataValidation type="decimal" allowBlank="1" showInputMessage="1" showErrorMessage="1" error="入力可能範囲　32～40" sqref="BA6:BB6" xr:uid="{4BC64150-E754-4D3E-910A-4D9231724EF0}">
      <formula1>32</formula1>
      <formula2>40</formula2>
    </dataValidation>
    <dataValidation type="list" allowBlank="1" showInputMessage="1" showErrorMessage="1" sqref="BE4:BH4" xr:uid="{D1DE2922-AE49-4C5B-A789-7A301625F802}">
      <formula1>"予定,実績,予定・実績"</formula1>
    </dataValidation>
    <dataValidation type="list" allowBlank="1" showInputMessage="1" sqref="C17:D216" xr:uid="{D2C48F56-0FBF-44FA-9809-1E81C98D5F09}">
      <formula1>職種</formula1>
    </dataValidation>
    <dataValidation type="list" errorStyle="warning" allowBlank="1" showInputMessage="1" error="リストにない場合のみ、入力してください。" sqref="K17:N216" xr:uid="{440675A5-452C-4FEF-B8FE-68E095B1CC67}">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987167CE-9B5C-4119-91C7-24EA85C376B7}">
      <formula1>シフト記号表</formula1>
    </dataValidation>
    <dataValidation type="list" allowBlank="1" showInputMessage="1" sqref="I17:J216" xr:uid="{08C1D27D-3887-437C-B91D-951F9A77FC81}">
      <formula1>"A, B, C, D"</formula1>
    </dataValidation>
  </dataValidations>
  <printOptions horizontalCentered="1"/>
  <pageMargins left="0.15748031496062992" right="0.15748031496062992" top="0.59055118110236227" bottom="0.15748031496062992"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F3E4C8F0-FB70-4858-845A-C5C09E6C0EF4}">
          <x14:formula1>
            <xm:f>'プルダウン・リスト（従来型・ユニット型共通）'!$C$4:$C$17</xm:f>
          </x14:formula1>
          <xm:sqref>AT1:BI1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5CBD8-CD78-4F26-8921-7C575A2F57A6}">
  <sheetPr>
    <tabColor rgb="FFFFFF00"/>
    <pageSetUpPr fitToPage="1"/>
  </sheetPr>
  <dimension ref="B1:BS290"/>
  <sheetViews>
    <sheetView showGridLines="0" view="pageBreakPreview" zoomScaleNormal="55" zoomScaleSheetLayoutView="100" workbookViewId="0">
      <selection activeCell="AG3" sqref="AG3"/>
    </sheetView>
  </sheetViews>
  <sheetFormatPr defaultColWidth="5.140625" defaultRowHeight="14.25" x14ac:dyDescent="0.15"/>
  <cols>
    <col min="1" max="1" width="1" style="289" customWidth="1"/>
    <col min="2" max="6" width="6.5703125" style="289" customWidth="1"/>
    <col min="7" max="8" width="9.28515625" style="289" customWidth="1"/>
    <col min="9" max="12" width="3.7109375" style="289" hidden="1" customWidth="1"/>
    <col min="13" max="14" width="3.7109375" style="289" customWidth="1"/>
    <col min="15" max="66" width="6.5703125" style="289" customWidth="1"/>
    <col min="67" max="67" width="1.28515625" style="289" customWidth="1"/>
    <col min="68" max="16384" width="5.140625" style="289"/>
  </cols>
  <sheetData>
    <row r="1" spans="2:71" s="269" customFormat="1" ht="20.25" customHeight="1" x14ac:dyDescent="0.15">
      <c r="G1" s="270" t="s">
        <v>1034</v>
      </c>
      <c r="H1" s="270"/>
      <c r="I1" s="270"/>
      <c r="J1" s="270"/>
      <c r="K1" s="270"/>
      <c r="L1" s="270"/>
      <c r="M1" s="270"/>
      <c r="N1" s="270"/>
      <c r="Q1" s="271" t="s">
        <v>671</v>
      </c>
      <c r="T1" s="270"/>
      <c r="U1" s="270"/>
      <c r="V1" s="270"/>
      <c r="W1" s="270"/>
      <c r="X1" s="270"/>
      <c r="Y1" s="270"/>
      <c r="Z1" s="270"/>
      <c r="AA1" s="270"/>
      <c r="AW1" s="272" t="s">
        <v>672</v>
      </c>
      <c r="AX1" s="1191" t="s">
        <v>802</v>
      </c>
      <c r="AY1" s="1192"/>
      <c r="AZ1" s="1192"/>
      <c r="BA1" s="1192"/>
      <c r="BB1" s="1192"/>
      <c r="BC1" s="1192"/>
      <c r="BD1" s="1192"/>
      <c r="BE1" s="1192"/>
      <c r="BF1" s="1192"/>
      <c r="BG1" s="1192"/>
      <c r="BH1" s="1192"/>
      <c r="BI1" s="1192"/>
      <c r="BJ1" s="1192"/>
      <c r="BK1" s="1192"/>
      <c r="BL1" s="1192"/>
      <c r="BM1" s="1192"/>
      <c r="BN1" s="272" t="s">
        <v>674</v>
      </c>
    </row>
    <row r="2" spans="2:71" s="273" customFormat="1" ht="20.25" customHeight="1" x14ac:dyDescent="0.15">
      <c r="N2" s="271"/>
      <c r="Q2" s="271"/>
      <c r="R2" s="271"/>
      <c r="T2" s="272"/>
      <c r="U2" s="272"/>
      <c r="V2" s="272"/>
      <c r="W2" s="272"/>
      <c r="X2" s="272"/>
      <c r="Y2" s="272"/>
      <c r="Z2" s="272"/>
      <c r="AA2" s="272"/>
      <c r="AF2" s="272" t="s">
        <v>675</v>
      </c>
      <c r="AG2" s="1193">
        <v>7</v>
      </c>
      <c r="AH2" s="1193"/>
      <c r="AI2" s="272" t="s">
        <v>676</v>
      </c>
      <c r="AJ2" s="1194">
        <f>IF(AG2=0,"",YEAR(DATE(2018+AG2,1,1)))</f>
        <v>2025</v>
      </c>
      <c r="AK2" s="1194"/>
      <c r="AL2" s="273" t="s">
        <v>677</v>
      </c>
      <c r="AM2" s="273" t="s">
        <v>678</v>
      </c>
      <c r="AN2" s="1193">
        <v>4</v>
      </c>
      <c r="AO2" s="1193"/>
      <c r="AP2" s="273" t="s">
        <v>679</v>
      </c>
      <c r="AW2" s="272" t="s">
        <v>680</v>
      </c>
      <c r="AX2" s="1193" t="s">
        <v>681</v>
      </c>
      <c r="AY2" s="1193"/>
      <c r="AZ2" s="1193"/>
      <c r="BA2" s="1193"/>
      <c r="BB2" s="1193"/>
      <c r="BC2" s="1193"/>
      <c r="BD2" s="1193"/>
      <c r="BE2" s="1193"/>
      <c r="BF2" s="1193"/>
      <c r="BG2" s="1193"/>
      <c r="BH2" s="1193"/>
      <c r="BI2" s="1193"/>
      <c r="BJ2" s="1193"/>
      <c r="BK2" s="1193"/>
      <c r="BL2" s="1193"/>
      <c r="BM2" s="1193"/>
      <c r="BN2" s="272" t="s">
        <v>674</v>
      </c>
      <c r="BO2" s="272"/>
      <c r="BP2" s="272"/>
      <c r="BQ2" s="272"/>
    </row>
    <row r="3" spans="2:71" s="273" customFormat="1" ht="20.25" customHeight="1" x14ac:dyDescent="0.15">
      <c r="N3" s="271"/>
      <c r="Q3" s="271"/>
      <c r="S3" s="272"/>
      <c r="T3" s="272"/>
      <c r="U3" s="272"/>
      <c r="V3" s="272"/>
      <c r="W3" s="272"/>
      <c r="X3" s="272"/>
      <c r="Y3" s="272"/>
      <c r="AG3" s="275"/>
      <c r="AH3" s="275"/>
      <c r="AI3" s="275"/>
      <c r="AJ3" s="276"/>
      <c r="AK3" s="275"/>
      <c r="BH3" s="277" t="s">
        <v>682</v>
      </c>
      <c r="BI3" s="1195" t="s">
        <v>1035</v>
      </c>
      <c r="BJ3" s="1196"/>
      <c r="BK3" s="1196"/>
      <c r="BL3" s="1197"/>
      <c r="BM3" s="272"/>
    </row>
    <row r="4" spans="2:71" s="273" customFormat="1" ht="20.25" customHeight="1" x14ac:dyDescent="0.15">
      <c r="N4" s="271"/>
      <c r="Q4" s="271"/>
      <c r="S4" s="272"/>
      <c r="T4" s="272"/>
      <c r="U4" s="272"/>
      <c r="V4" s="272"/>
      <c r="W4" s="272"/>
      <c r="X4" s="272"/>
      <c r="Y4" s="272"/>
      <c r="AG4" s="275"/>
      <c r="AH4" s="275"/>
      <c r="AI4" s="275"/>
      <c r="AJ4" s="276"/>
      <c r="AK4" s="275"/>
      <c r="BH4" s="277" t="s">
        <v>1036</v>
      </c>
      <c r="BI4" s="1195" t="s">
        <v>1037</v>
      </c>
      <c r="BJ4" s="1196"/>
      <c r="BK4" s="1196"/>
      <c r="BL4" s="1197"/>
      <c r="BM4" s="272"/>
    </row>
    <row r="5" spans="2:71" s="273" customFormat="1" ht="9" customHeight="1" x14ac:dyDescent="0.15">
      <c r="N5" s="271"/>
      <c r="Q5" s="271"/>
      <c r="S5" s="272"/>
      <c r="T5" s="272"/>
      <c r="U5" s="272"/>
      <c r="V5" s="272"/>
      <c r="W5" s="272"/>
      <c r="X5" s="272"/>
      <c r="Y5" s="272"/>
      <c r="AG5" s="274"/>
      <c r="AH5" s="274"/>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78"/>
      <c r="BM5" s="278"/>
    </row>
    <row r="6" spans="2:71" s="273" customFormat="1" ht="21" customHeight="1" x14ac:dyDescent="0.15">
      <c r="B6" s="270"/>
      <c r="C6" s="270"/>
      <c r="D6" s="270"/>
      <c r="E6" s="270"/>
      <c r="F6" s="270"/>
      <c r="G6" s="269"/>
      <c r="H6" s="269"/>
      <c r="I6" s="269"/>
      <c r="J6" s="269"/>
      <c r="K6" s="269"/>
      <c r="L6" s="269"/>
      <c r="M6" s="269"/>
      <c r="N6" s="269"/>
      <c r="O6" s="279"/>
      <c r="P6" s="279"/>
      <c r="Q6" s="279"/>
      <c r="R6" s="280"/>
      <c r="S6" s="279"/>
      <c r="T6" s="279"/>
      <c r="U6" s="279"/>
      <c r="AN6" s="269"/>
      <c r="AO6" s="269"/>
      <c r="AP6" s="269"/>
      <c r="AQ6" s="269"/>
      <c r="AR6" s="269"/>
      <c r="AS6" s="269" t="s">
        <v>1038</v>
      </c>
      <c r="AT6" s="269"/>
      <c r="AU6" s="269"/>
      <c r="AV6" s="269"/>
      <c r="AW6" s="269"/>
      <c r="AX6" s="269"/>
      <c r="AY6" s="269"/>
      <c r="BA6" s="281"/>
      <c r="BB6" s="281"/>
      <c r="BC6" s="282"/>
      <c r="BD6" s="269"/>
      <c r="BE6" s="1226">
        <v>40</v>
      </c>
      <c r="BF6" s="1227"/>
      <c r="BG6" s="282" t="s">
        <v>683</v>
      </c>
      <c r="BH6" s="269"/>
      <c r="BI6" s="1226">
        <v>160</v>
      </c>
      <c r="BJ6" s="1227"/>
      <c r="BK6" s="282" t="s">
        <v>684</v>
      </c>
      <c r="BL6" s="269"/>
      <c r="BM6" s="278"/>
    </row>
    <row r="7" spans="2:71" s="273" customFormat="1" ht="5.25" customHeight="1" x14ac:dyDescent="0.15">
      <c r="B7" s="270"/>
      <c r="C7" s="270"/>
      <c r="D7" s="270"/>
      <c r="E7" s="270"/>
      <c r="F7" s="270"/>
      <c r="G7" s="283"/>
      <c r="H7" s="283"/>
      <c r="I7" s="283"/>
      <c r="J7" s="283"/>
      <c r="K7" s="283"/>
      <c r="L7" s="283"/>
      <c r="M7" s="283"/>
      <c r="N7" s="279"/>
      <c r="O7" s="279"/>
      <c r="P7" s="279"/>
      <c r="Q7" s="280"/>
      <c r="R7" s="279"/>
      <c r="S7" s="279"/>
      <c r="T7" s="279"/>
      <c r="U7" s="27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78"/>
      <c r="BM7" s="278"/>
    </row>
    <row r="8" spans="2:71" s="273" customFormat="1" ht="21" customHeight="1" x14ac:dyDescent="0.15">
      <c r="B8" s="284"/>
      <c r="C8" s="284"/>
      <c r="D8" s="284"/>
      <c r="E8" s="284"/>
      <c r="F8" s="284"/>
      <c r="G8" s="280"/>
      <c r="H8" s="280"/>
      <c r="I8" s="280"/>
      <c r="J8" s="280"/>
      <c r="K8" s="280"/>
      <c r="L8" s="280"/>
      <c r="M8" s="280"/>
      <c r="N8" s="279"/>
      <c r="O8" s="279"/>
      <c r="P8" s="279"/>
      <c r="Q8" s="280"/>
      <c r="R8" s="279"/>
      <c r="S8" s="279"/>
      <c r="T8" s="279"/>
      <c r="U8" s="279"/>
      <c r="AN8" s="285"/>
      <c r="AO8" s="285"/>
      <c r="AP8" s="285"/>
      <c r="AQ8" s="269"/>
      <c r="AR8" s="278"/>
      <c r="AS8" s="286"/>
      <c r="AT8" s="286"/>
      <c r="AU8" s="270"/>
      <c r="AV8" s="281"/>
      <c r="AW8" s="281"/>
      <c r="AX8" s="281"/>
      <c r="AY8" s="287"/>
      <c r="AZ8" s="287"/>
      <c r="BA8" s="269"/>
      <c r="BB8" s="281"/>
      <c r="BC8" s="281"/>
      <c r="BD8" s="280"/>
      <c r="BE8" s="269"/>
      <c r="BF8" s="269" t="s">
        <v>685</v>
      </c>
      <c r="BG8" s="269"/>
      <c r="BH8" s="269"/>
      <c r="BI8" s="1228">
        <f>DAY(EOMONTH(DATE(AJ2,AN2,1),0))</f>
        <v>30</v>
      </c>
      <c r="BJ8" s="1229"/>
      <c r="BK8" s="269" t="s">
        <v>686</v>
      </c>
      <c r="BL8" s="269"/>
      <c r="BM8" s="269"/>
      <c r="BQ8" s="272"/>
      <c r="BR8" s="272"/>
      <c r="BS8" s="272"/>
    </row>
    <row r="9" spans="2:71" s="273" customFormat="1" ht="5.25" customHeight="1" x14ac:dyDescent="0.15">
      <c r="B9" s="284"/>
      <c r="C9" s="284"/>
      <c r="D9" s="284"/>
      <c r="E9" s="284"/>
      <c r="F9" s="284"/>
      <c r="G9" s="280"/>
      <c r="H9" s="280"/>
      <c r="I9" s="280"/>
      <c r="J9" s="280"/>
      <c r="K9" s="280"/>
      <c r="L9" s="280"/>
      <c r="M9" s="280"/>
      <c r="N9" s="279"/>
      <c r="O9" s="279"/>
      <c r="P9" s="279"/>
      <c r="Q9" s="280"/>
      <c r="R9" s="279"/>
      <c r="S9" s="279"/>
      <c r="T9" s="279"/>
      <c r="U9" s="279"/>
      <c r="AN9" s="285"/>
      <c r="AO9" s="285"/>
      <c r="AP9" s="285"/>
      <c r="AQ9" s="269"/>
      <c r="AR9" s="278"/>
      <c r="AS9" s="286"/>
      <c r="AT9" s="286"/>
      <c r="AU9" s="270"/>
      <c r="AV9" s="281"/>
      <c r="AW9" s="281"/>
      <c r="AX9" s="281"/>
      <c r="AY9" s="287"/>
      <c r="AZ9" s="287"/>
      <c r="BA9" s="269"/>
      <c r="BB9" s="281"/>
      <c r="BC9" s="281"/>
      <c r="BD9" s="280"/>
      <c r="BE9" s="269"/>
      <c r="BF9" s="269"/>
      <c r="BG9" s="269"/>
      <c r="BH9" s="269"/>
      <c r="BI9" s="280"/>
      <c r="BJ9" s="280"/>
      <c r="BK9" s="269"/>
      <c r="BL9" s="269"/>
      <c r="BM9" s="269"/>
      <c r="BQ9" s="272"/>
      <c r="BR9" s="272"/>
      <c r="BS9" s="272"/>
    </row>
    <row r="10" spans="2:71" s="273" customFormat="1" ht="21" customHeight="1" x14ac:dyDescent="0.15">
      <c r="B10" s="284"/>
      <c r="C10" s="284"/>
      <c r="D10" s="284"/>
      <c r="E10" s="284"/>
      <c r="F10" s="284"/>
      <c r="G10" s="280"/>
      <c r="H10" s="280"/>
      <c r="I10" s="280"/>
      <c r="J10" s="280"/>
      <c r="K10" s="280"/>
      <c r="L10" s="280"/>
      <c r="M10" s="280"/>
      <c r="N10" s="279"/>
      <c r="O10" s="279"/>
      <c r="P10" s="279"/>
      <c r="Q10" s="280"/>
      <c r="R10" s="279"/>
      <c r="S10" s="279"/>
      <c r="T10" s="279"/>
      <c r="U10" s="279"/>
      <c r="AN10" s="285"/>
      <c r="AO10" s="285"/>
      <c r="AP10" s="285"/>
      <c r="AQ10" s="269"/>
      <c r="AR10" s="278"/>
      <c r="AS10" s="269" t="s">
        <v>1039</v>
      </c>
      <c r="AT10" s="286"/>
      <c r="AU10" s="269"/>
      <c r="AV10" s="270" t="s">
        <v>1040</v>
      </c>
      <c r="AW10" s="269"/>
      <c r="AX10" s="269"/>
      <c r="AY10" s="269"/>
      <c r="AZ10" s="269"/>
      <c r="BA10" s="269"/>
      <c r="BB10" s="283"/>
      <c r="BC10" s="283"/>
      <c r="BD10" s="288" t="s">
        <v>1041</v>
      </c>
      <c r="BE10" s="1226"/>
      <c r="BF10" s="1227"/>
      <c r="BG10" s="282" t="s">
        <v>687</v>
      </c>
      <c r="BH10" s="288" t="s">
        <v>1042</v>
      </c>
      <c r="BI10" s="1226"/>
      <c r="BJ10" s="1227"/>
      <c r="BK10" s="282" t="s">
        <v>687</v>
      </c>
      <c r="BL10" s="269"/>
      <c r="BM10" s="269"/>
      <c r="BQ10" s="272"/>
      <c r="BR10" s="272"/>
      <c r="BS10" s="272"/>
    </row>
    <row r="11" spans="2:71" ht="5.25" customHeight="1" thickBot="1" x14ac:dyDescent="0.2">
      <c r="G11" s="290"/>
      <c r="H11" s="290"/>
      <c r="I11" s="290"/>
      <c r="J11" s="290"/>
      <c r="K11" s="290"/>
      <c r="L11" s="290"/>
      <c r="M11" s="290"/>
      <c r="N11" s="290"/>
      <c r="AG11" s="290"/>
      <c r="AX11" s="290"/>
      <c r="BO11" s="291"/>
      <c r="BP11" s="291"/>
      <c r="BQ11" s="291"/>
    </row>
    <row r="12" spans="2:71" ht="21.6" customHeight="1" x14ac:dyDescent="0.15">
      <c r="B12" s="1168" t="s">
        <v>689</v>
      </c>
      <c r="C12" s="1243" t="s">
        <v>1085</v>
      </c>
      <c r="D12" s="1171" t="s">
        <v>1086</v>
      </c>
      <c r="E12" s="1190"/>
      <c r="F12" s="1246"/>
      <c r="G12" s="1171" t="s">
        <v>1087</v>
      </c>
      <c r="H12" s="1172"/>
      <c r="I12" s="293"/>
      <c r="J12" s="292"/>
      <c r="K12" s="293"/>
      <c r="L12" s="292"/>
      <c r="M12" s="1177" t="s">
        <v>1088</v>
      </c>
      <c r="N12" s="1178"/>
      <c r="O12" s="1183" t="s">
        <v>1089</v>
      </c>
      <c r="P12" s="1184"/>
      <c r="Q12" s="1184"/>
      <c r="R12" s="1172"/>
      <c r="S12" s="1183" t="s">
        <v>1090</v>
      </c>
      <c r="T12" s="1184"/>
      <c r="U12" s="1184"/>
      <c r="V12" s="1184"/>
      <c r="W12" s="1172"/>
      <c r="X12" s="294"/>
      <c r="Y12" s="294"/>
      <c r="Z12" s="295"/>
      <c r="AA12" s="1189" t="s">
        <v>1091</v>
      </c>
      <c r="AB12" s="1190"/>
      <c r="AC12" s="1190"/>
      <c r="AD12" s="1190"/>
      <c r="AE12" s="1190"/>
      <c r="AF12" s="1190"/>
      <c r="AG12" s="1190"/>
      <c r="AH12" s="1190"/>
      <c r="AI12" s="1190"/>
      <c r="AJ12" s="1190"/>
      <c r="AK12" s="1190"/>
      <c r="AL12" s="1190"/>
      <c r="AM12" s="1190"/>
      <c r="AN12" s="1190"/>
      <c r="AO12" s="1190"/>
      <c r="AP12" s="1190"/>
      <c r="AQ12" s="1190"/>
      <c r="AR12" s="1190"/>
      <c r="AS12" s="1190"/>
      <c r="AT12" s="1190"/>
      <c r="AU12" s="1190"/>
      <c r="AV12" s="1190"/>
      <c r="AW12" s="1190"/>
      <c r="AX12" s="1190"/>
      <c r="AY12" s="1190"/>
      <c r="AZ12" s="1190"/>
      <c r="BA12" s="1190"/>
      <c r="BB12" s="1190"/>
      <c r="BC12" s="1190"/>
      <c r="BD12" s="1190"/>
      <c r="BE12" s="1190"/>
      <c r="BF12" s="1214" t="str">
        <f>IF(BI3="４週","(12)1～4週目の勤務時間数合計","(12)1か月の勤務時間数　合計")</f>
        <v>(12)1～4週目の勤務時間数合計</v>
      </c>
      <c r="BG12" s="1215"/>
      <c r="BH12" s="1220" t="s">
        <v>1092</v>
      </c>
      <c r="BI12" s="1215"/>
      <c r="BJ12" s="1171" t="s">
        <v>1093</v>
      </c>
      <c r="BK12" s="1184"/>
      <c r="BL12" s="1184"/>
      <c r="BM12" s="1184"/>
      <c r="BN12" s="1223"/>
    </row>
    <row r="13" spans="2:71" ht="20.25" customHeight="1" x14ac:dyDescent="0.15">
      <c r="B13" s="1169"/>
      <c r="C13" s="1244"/>
      <c r="D13" s="1247"/>
      <c r="E13" s="1248"/>
      <c r="F13" s="1249"/>
      <c r="G13" s="1173"/>
      <c r="H13" s="1174"/>
      <c r="I13" s="297"/>
      <c r="J13" s="296"/>
      <c r="K13" s="297"/>
      <c r="L13" s="296"/>
      <c r="M13" s="1179"/>
      <c r="N13" s="1180"/>
      <c r="O13" s="1185"/>
      <c r="P13" s="1186"/>
      <c r="Q13" s="1186"/>
      <c r="R13" s="1174"/>
      <c r="S13" s="1185"/>
      <c r="T13" s="1186"/>
      <c r="U13" s="1186"/>
      <c r="V13" s="1186"/>
      <c r="W13" s="1174"/>
      <c r="X13" s="298"/>
      <c r="Y13" s="298"/>
      <c r="Z13" s="299"/>
      <c r="AA13" s="1166" t="s">
        <v>690</v>
      </c>
      <c r="AB13" s="1166"/>
      <c r="AC13" s="1166"/>
      <c r="AD13" s="1166"/>
      <c r="AE13" s="1166"/>
      <c r="AF13" s="1166"/>
      <c r="AG13" s="1167"/>
      <c r="AH13" s="1165" t="s">
        <v>691</v>
      </c>
      <c r="AI13" s="1166"/>
      <c r="AJ13" s="1166"/>
      <c r="AK13" s="1166"/>
      <c r="AL13" s="1166"/>
      <c r="AM13" s="1166"/>
      <c r="AN13" s="1167"/>
      <c r="AO13" s="1165" t="s">
        <v>692</v>
      </c>
      <c r="AP13" s="1166"/>
      <c r="AQ13" s="1166"/>
      <c r="AR13" s="1166"/>
      <c r="AS13" s="1166"/>
      <c r="AT13" s="1166"/>
      <c r="AU13" s="1167"/>
      <c r="AV13" s="1165" t="s">
        <v>693</v>
      </c>
      <c r="AW13" s="1166"/>
      <c r="AX13" s="1166"/>
      <c r="AY13" s="1166"/>
      <c r="AZ13" s="1166"/>
      <c r="BA13" s="1166"/>
      <c r="BB13" s="1167"/>
      <c r="BC13" s="1165" t="s">
        <v>694</v>
      </c>
      <c r="BD13" s="1166"/>
      <c r="BE13" s="1166"/>
      <c r="BF13" s="1216"/>
      <c r="BG13" s="1217"/>
      <c r="BH13" s="1221"/>
      <c r="BI13" s="1217"/>
      <c r="BJ13" s="1173"/>
      <c r="BK13" s="1186"/>
      <c r="BL13" s="1186"/>
      <c r="BM13" s="1186"/>
      <c r="BN13" s="1224"/>
    </row>
    <row r="14" spans="2:71" ht="20.25" customHeight="1" x14ac:dyDescent="0.15">
      <c r="B14" s="1169"/>
      <c r="C14" s="1244"/>
      <c r="D14" s="1247"/>
      <c r="E14" s="1248"/>
      <c r="F14" s="1249"/>
      <c r="G14" s="1173"/>
      <c r="H14" s="1174"/>
      <c r="I14" s="297"/>
      <c r="J14" s="296"/>
      <c r="K14" s="297"/>
      <c r="L14" s="296"/>
      <c r="M14" s="1179"/>
      <c r="N14" s="1180"/>
      <c r="O14" s="1185"/>
      <c r="P14" s="1186"/>
      <c r="Q14" s="1186"/>
      <c r="R14" s="1174"/>
      <c r="S14" s="1185"/>
      <c r="T14" s="1186"/>
      <c r="U14" s="1186"/>
      <c r="V14" s="1186"/>
      <c r="W14" s="1174"/>
      <c r="X14" s="298"/>
      <c r="Y14" s="298"/>
      <c r="Z14" s="299"/>
      <c r="AA14" s="300">
        <v>1</v>
      </c>
      <c r="AB14" s="301">
        <v>2</v>
      </c>
      <c r="AC14" s="301">
        <v>3</v>
      </c>
      <c r="AD14" s="301">
        <v>4</v>
      </c>
      <c r="AE14" s="301">
        <v>5</v>
      </c>
      <c r="AF14" s="301">
        <v>6</v>
      </c>
      <c r="AG14" s="302">
        <v>7</v>
      </c>
      <c r="AH14" s="303">
        <v>8</v>
      </c>
      <c r="AI14" s="301">
        <v>9</v>
      </c>
      <c r="AJ14" s="301">
        <v>10</v>
      </c>
      <c r="AK14" s="301">
        <v>11</v>
      </c>
      <c r="AL14" s="301">
        <v>12</v>
      </c>
      <c r="AM14" s="301">
        <v>13</v>
      </c>
      <c r="AN14" s="302">
        <v>14</v>
      </c>
      <c r="AO14" s="300">
        <v>15</v>
      </c>
      <c r="AP14" s="301">
        <v>16</v>
      </c>
      <c r="AQ14" s="301">
        <v>17</v>
      </c>
      <c r="AR14" s="301">
        <v>18</v>
      </c>
      <c r="AS14" s="301">
        <v>19</v>
      </c>
      <c r="AT14" s="301">
        <v>20</v>
      </c>
      <c r="AU14" s="302">
        <v>21</v>
      </c>
      <c r="AV14" s="303">
        <v>22</v>
      </c>
      <c r="AW14" s="301">
        <v>23</v>
      </c>
      <c r="AX14" s="301">
        <v>24</v>
      </c>
      <c r="AY14" s="301">
        <v>25</v>
      </c>
      <c r="AZ14" s="301">
        <v>26</v>
      </c>
      <c r="BA14" s="301">
        <v>27</v>
      </c>
      <c r="BB14" s="302">
        <v>28</v>
      </c>
      <c r="BC14" s="303" t="str">
        <f>IF($BI$3="実績",IF(DAY(DATE($AJ$2,$AN$2,29))=29,29,""),"")</f>
        <v/>
      </c>
      <c r="BD14" s="301" t="str">
        <f>IF($BI$3="実績",IF(DAY(DATE($AJ$2,$AN$2,30))=30,30,""),"")</f>
        <v/>
      </c>
      <c r="BE14" s="302" t="str">
        <f>IF($BI$3="実績",IF(DAY(DATE($AJ$2,$AN$2,31))=31,31,""),"")</f>
        <v/>
      </c>
      <c r="BF14" s="1216"/>
      <c r="BG14" s="1217"/>
      <c r="BH14" s="1221"/>
      <c r="BI14" s="1217"/>
      <c r="BJ14" s="1173"/>
      <c r="BK14" s="1186"/>
      <c r="BL14" s="1186"/>
      <c r="BM14" s="1186"/>
      <c r="BN14" s="1224"/>
    </row>
    <row r="15" spans="2:71" ht="20.25" hidden="1" customHeight="1" x14ac:dyDescent="0.15">
      <c r="B15" s="1169"/>
      <c r="C15" s="1244"/>
      <c r="D15" s="1247"/>
      <c r="E15" s="1248"/>
      <c r="F15" s="1249"/>
      <c r="G15" s="1173"/>
      <c r="H15" s="1174"/>
      <c r="I15" s="297"/>
      <c r="J15" s="296"/>
      <c r="K15" s="297"/>
      <c r="L15" s="296"/>
      <c r="M15" s="1179"/>
      <c r="N15" s="1180"/>
      <c r="O15" s="1185"/>
      <c r="P15" s="1186"/>
      <c r="Q15" s="1186"/>
      <c r="R15" s="1174"/>
      <c r="S15" s="1185"/>
      <c r="T15" s="1186"/>
      <c r="U15" s="1186"/>
      <c r="V15" s="1186"/>
      <c r="W15" s="1174"/>
      <c r="X15" s="298"/>
      <c r="Y15" s="298"/>
      <c r="Z15" s="299"/>
      <c r="AA15" s="300">
        <f>WEEKDAY(DATE($AJ$2,$AN$2,1))</f>
        <v>3</v>
      </c>
      <c r="AB15" s="301">
        <f>WEEKDAY(DATE($AJ$2,$AN$2,2))</f>
        <v>4</v>
      </c>
      <c r="AC15" s="301">
        <f>WEEKDAY(DATE($AJ$2,$AN$2,3))</f>
        <v>5</v>
      </c>
      <c r="AD15" s="301">
        <f>WEEKDAY(DATE($AJ$2,$AN$2,4))</f>
        <v>6</v>
      </c>
      <c r="AE15" s="301">
        <f>WEEKDAY(DATE($AJ$2,$AN$2,5))</f>
        <v>7</v>
      </c>
      <c r="AF15" s="301">
        <f>WEEKDAY(DATE($AJ$2,$AN$2,6))</f>
        <v>1</v>
      </c>
      <c r="AG15" s="302">
        <f>WEEKDAY(DATE($AJ$2,$AN$2,7))</f>
        <v>2</v>
      </c>
      <c r="AH15" s="303">
        <f>WEEKDAY(DATE($AJ$2,$AN$2,8))</f>
        <v>3</v>
      </c>
      <c r="AI15" s="301">
        <f>WEEKDAY(DATE($AJ$2,$AN$2,9))</f>
        <v>4</v>
      </c>
      <c r="AJ15" s="301">
        <f>WEEKDAY(DATE($AJ$2,$AN$2,10))</f>
        <v>5</v>
      </c>
      <c r="AK15" s="301">
        <f>WEEKDAY(DATE($AJ$2,$AN$2,11))</f>
        <v>6</v>
      </c>
      <c r="AL15" s="301">
        <f>WEEKDAY(DATE($AJ$2,$AN$2,12))</f>
        <v>7</v>
      </c>
      <c r="AM15" s="301">
        <f>WEEKDAY(DATE($AJ$2,$AN$2,13))</f>
        <v>1</v>
      </c>
      <c r="AN15" s="302">
        <f>WEEKDAY(DATE($AJ$2,$AN$2,14))</f>
        <v>2</v>
      </c>
      <c r="AO15" s="303">
        <f>WEEKDAY(DATE($AJ$2,$AN$2,15))</f>
        <v>3</v>
      </c>
      <c r="AP15" s="301">
        <f>WEEKDAY(DATE($AJ$2,$AN$2,16))</f>
        <v>4</v>
      </c>
      <c r="AQ15" s="301">
        <f>WEEKDAY(DATE($AJ$2,$AN$2,17))</f>
        <v>5</v>
      </c>
      <c r="AR15" s="301">
        <f>WEEKDAY(DATE($AJ$2,$AN$2,18))</f>
        <v>6</v>
      </c>
      <c r="AS15" s="301">
        <f>WEEKDAY(DATE($AJ$2,$AN$2,19))</f>
        <v>7</v>
      </c>
      <c r="AT15" s="301">
        <f>WEEKDAY(DATE($AJ$2,$AN$2,20))</f>
        <v>1</v>
      </c>
      <c r="AU15" s="302">
        <f>WEEKDAY(DATE($AJ$2,$AN$2,21))</f>
        <v>2</v>
      </c>
      <c r="AV15" s="303">
        <f>WEEKDAY(DATE($AJ$2,$AN$2,22))</f>
        <v>3</v>
      </c>
      <c r="AW15" s="301">
        <f>WEEKDAY(DATE($AJ$2,$AN$2,23))</f>
        <v>4</v>
      </c>
      <c r="AX15" s="301">
        <f>WEEKDAY(DATE($AJ$2,$AN$2,24))</f>
        <v>5</v>
      </c>
      <c r="AY15" s="301">
        <f>WEEKDAY(DATE($AJ$2,$AN$2,25))</f>
        <v>6</v>
      </c>
      <c r="AZ15" s="301">
        <f>WEEKDAY(DATE($AJ$2,$AN$2,26))</f>
        <v>7</v>
      </c>
      <c r="BA15" s="301">
        <f>WEEKDAY(DATE($AJ$2,$AN$2,27))</f>
        <v>1</v>
      </c>
      <c r="BB15" s="302">
        <f>WEEKDAY(DATE($AJ$2,$AN$2,28))</f>
        <v>2</v>
      </c>
      <c r="BC15" s="303">
        <f>IF(BC14=29,WEEKDAY(DATE($AJ$2,$AN$2,29)),0)</f>
        <v>0</v>
      </c>
      <c r="BD15" s="301">
        <f>IF(BD14=30,WEEKDAY(DATE($AJ$2,$AN$2,30)),0)</f>
        <v>0</v>
      </c>
      <c r="BE15" s="302">
        <f>IF(BE14=31,WEEKDAY(DATE($AJ$2,$AN$2,31)),0)</f>
        <v>0</v>
      </c>
      <c r="BF15" s="1216"/>
      <c r="BG15" s="1217"/>
      <c r="BH15" s="1221"/>
      <c r="BI15" s="1217"/>
      <c r="BJ15" s="1173"/>
      <c r="BK15" s="1186"/>
      <c r="BL15" s="1186"/>
      <c r="BM15" s="1186"/>
      <c r="BN15" s="1224"/>
    </row>
    <row r="16" spans="2:71" ht="20.25" customHeight="1" thickBot="1" x14ac:dyDescent="0.2">
      <c r="B16" s="1170"/>
      <c r="C16" s="1245"/>
      <c r="D16" s="1250"/>
      <c r="E16" s="1251"/>
      <c r="F16" s="1252"/>
      <c r="G16" s="1175"/>
      <c r="H16" s="1176"/>
      <c r="I16" s="305"/>
      <c r="J16" s="304"/>
      <c r="K16" s="305"/>
      <c r="L16" s="304"/>
      <c r="M16" s="1181"/>
      <c r="N16" s="1182"/>
      <c r="O16" s="1187"/>
      <c r="P16" s="1188"/>
      <c r="Q16" s="1188"/>
      <c r="R16" s="1176"/>
      <c r="S16" s="1187"/>
      <c r="T16" s="1188"/>
      <c r="U16" s="1188"/>
      <c r="V16" s="1188"/>
      <c r="W16" s="1176"/>
      <c r="X16" s="306"/>
      <c r="Y16" s="306"/>
      <c r="Z16" s="307"/>
      <c r="AA16" s="308" t="str">
        <f>IF(AA15=1,"日",IF(AA15=2,"月",IF(AA15=3,"火",IF(AA15=4,"水",IF(AA15=5,"木",IF(AA15=6,"金","土"))))))</f>
        <v>火</v>
      </c>
      <c r="AB16" s="309" t="str">
        <f t="shared" ref="AB16:BB16" si="0">IF(AB15=1,"日",IF(AB15=2,"月",IF(AB15=3,"火",IF(AB15=4,"水",IF(AB15=5,"木",IF(AB15=6,"金","土"))))))</f>
        <v>水</v>
      </c>
      <c r="AC16" s="309" t="str">
        <f t="shared" si="0"/>
        <v>木</v>
      </c>
      <c r="AD16" s="309" t="str">
        <f t="shared" si="0"/>
        <v>金</v>
      </c>
      <c r="AE16" s="309" t="str">
        <f t="shared" si="0"/>
        <v>土</v>
      </c>
      <c r="AF16" s="309" t="str">
        <f t="shared" si="0"/>
        <v>日</v>
      </c>
      <c r="AG16" s="310" t="str">
        <f t="shared" si="0"/>
        <v>月</v>
      </c>
      <c r="AH16" s="311" t="str">
        <f>IF(AH15=1,"日",IF(AH15=2,"月",IF(AH15=3,"火",IF(AH15=4,"水",IF(AH15=5,"木",IF(AH15=6,"金","土"))))))</f>
        <v>火</v>
      </c>
      <c r="AI16" s="309" t="str">
        <f t="shared" si="0"/>
        <v>水</v>
      </c>
      <c r="AJ16" s="309" t="str">
        <f t="shared" si="0"/>
        <v>木</v>
      </c>
      <c r="AK16" s="309" t="str">
        <f t="shared" si="0"/>
        <v>金</v>
      </c>
      <c r="AL16" s="309" t="str">
        <f t="shared" si="0"/>
        <v>土</v>
      </c>
      <c r="AM16" s="309" t="str">
        <f t="shared" si="0"/>
        <v>日</v>
      </c>
      <c r="AN16" s="310" t="str">
        <f t="shared" si="0"/>
        <v>月</v>
      </c>
      <c r="AO16" s="311" t="str">
        <f>IF(AO15=1,"日",IF(AO15=2,"月",IF(AO15=3,"火",IF(AO15=4,"水",IF(AO15=5,"木",IF(AO15=6,"金","土"))))))</f>
        <v>火</v>
      </c>
      <c r="AP16" s="309" t="str">
        <f t="shared" si="0"/>
        <v>水</v>
      </c>
      <c r="AQ16" s="309" t="str">
        <f t="shared" si="0"/>
        <v>木</v>
      </c>
      <c r="AR16" s="309" t="str">
        <f t="shared" si="0"/>
        <v>金</v>
      </c>
      <c r="AS16" s="309" t="str">
        <f t="shared" si="0"/>
        <v>土</v>
      </c>
      <c r="AT16" s="309" t="str">
        <f t="shared" si="0"/>
        <v>日</v>
      </c>
      <c r="AU16" s="310" t="str">
        <f t="shared" si="0"/>
        <v>月</v>
      </c>
      <c r="AV16" s="311" t="str">
        <f>IF(AV15=1,"日",IF(AV15=2,"月",IF(AV15=3,"火",IF(AV15=4,"水",IF(AV15=5,"木",IF(AV15=6,"金","土"))))))</f>
        <v>火</v>
      </c>
      <c r="AW16" s="309" t="str">
        <f t="shared" si="0"/>
        <v>水</v>
      </c>
      <c r="AX16" s="309" t="str">
        <f t="shared" si="0"/>
        <v>木</v>
      </c>
      <c r="AY16" s="309" t="str">
        <f t="shared" si="0"/>
        <v>金</v>
      </c>
      <c r="AZ16" s="309" t="str">
        <f t="shared" si="0"/>
        <v>土</v>
      </c>
      <c r="BA16" s="309" t="str">
        <f t="shared" si="0"/>
        <v>日</v>
      </c>
      <c r="BB16" s="310" t="str">
        <f t="shared" si="0"/>
        <v>月</v>
      </c>
      <c r="BC16" s="309" t="str">
        <f>IF(BC15=1,"日",IF(BC15=2,"月",IF(BC15=3,"火",IF(BC15=4,"水",IF(BC15=5,"木",IF(BC15=6,"金",IF(BC15=0,"","土")))))))</f>
        <v/>
      </c>
      <c r="BD16" s="309" t="str">
        <f>IF(BD15=1,"日",IF(BD15=2,"月",IF(BD15=3,"火",IF(BD15=4,"水",IF(BD15=5,"木",IF(BD15=6,"金",IF(BD15=0,"","土")))))))</f>
        <v/>
      </c>
      <c r="BE16" s="309" t="str">
        <f>IF(BE15=1,"日",IF(BE15=2,"月",IF(BE15=3,"火",IF(BE15=4,"水",IF(BE15=5,"木",IF(BE15=6,"金",IF(BE15=0,"","土")))))))</f>
        <v/>
      </c>
      <c r="BF16" s="1218"/>
      <c r="BG16" s="1219"/>
      <c r="BH16" s="1222"/>
      <c r="BI16" s="1219"/>
      <c r="BJ16" s="1175"/>
      <c r="BK16" s="1188"/>
      <c r="BL16" s="1188"/>
      <c r="BM16" s="1188"/>
      <c r="BN16" s="1225"/>
    </row>
    <row r="17" spans="2:66" ht="20.25" customHeight="1" x14ac:dyDescent="0.15">
      <c r="B17" s="1118">
        <f>B15+1</f>
        <v>1</v>
      </c>
      <c r="C17" s="1239"/>
      <c r="D17" s="1240"/>
      <c r="E17" s="1241"/>
      <c r="F17" s="1242"/>
      <c r="G17" s="1203"/>
      <c r="H17" s="1204"/>
      <c r="I17" s="312"/>
      <c r="J17" s="313"/>
      <c r="K17" s="312"/>
      <c r="L17" s="313"/>
      <c r="M17" s="1205"/>
      <c r="N17" s="1206"/>
      <c r="O17" s="1207"/>
      <c r="P17" s="1208"/>
      <c r="Q17" s="1208"/>
      <c r="R17" s="1204"/>
      <c r="S17" s="1209"/>
      <c r="T17" s="1210"/>
      <c r="U17" s="1210"/>
      <c r="V17" s="1210"/>
      <c r="W17" s="1211"/>
      <c r="X17" s="314" t="s">
        <v>696</v>
      </c>
      <c r="Y17" s="315"/>
      <c r="Z17" s="316"/>
      <c r="AA17" s="317"/>
      <c r="AB17" s="318"/>
      <c r="AC17" s="318"/>
      <c r="AD17" s="318"/>
      <c r="AE17" s="318"/>
      <c r="AF17" s="318"/>
      <c r="AG17" s="319"/>
      <c r="AH17" s="317"/>
      <c r="AI17" s="318"/>
      <c r="AJ17" s="318"/>
      <c r="AK17" s="318"/>
      <c r="AL17" s="318"/>
      <c r="AM17" s="318"/>
      <c r="AN17" s="319"/>
      <c r="AO17" s="317"/>
      <c r="AP17" s="318"/>
      <c r="AQ17" s="318"/>
      <c r="AR17" s="318"/>
      <c r="AS17" s="318"/>
      <c r="AT17" s="318"/>
      <c r="AU17" s="319"/>
      <c r="AV17" s="317"/>
      <c r="AW17" s="318"/>
      <c r="AX17" s="318"/>
      <c r="AY17" s="318"/>
      <c r="AZ17" s="318"/>
      <c r="BA17" s="318"/>
      <c r="BB17" s="319"/>
      <c r="BC17" s="317"/>
      <c r="BD17" s="318"/>
      <c r="BE17" s="318"/>
      <c r="BF17" s="1212"/>
      <c r="BG17" s="1213"/>
      <c r="BH17" s="1198"/>
      <c r="BI17" s="1199"/>
      <c r="BJ17" s="1200"/>
      <c r="BK17" s="1201"/>
      <c r="BL17" s="1201"/>
      <c r="BM17" s="1201"/>
      <c r="BN17" s="1202"/>
    </row>
    <row r="18" spans="2:66" ht="20.25" customHeight="1" x14ac:dyDescent="0.15">
      <c r="B18" s="1140"/>
      <c r="C18" s="1237"/>
      <c r="D18" s="1238"/>
      <c r="E18" s="1196"/>
      <c r="F18" s="1233"/>
      <c r="G18" s="1159"/>
      <c r="H18" s="1160"/>
      <c r="I18" s="320"/>
      <c r="J18" s="321">
        <f>G17</f>
        <v>0</v>
      </c>
      <c r="K18" s="320"/>
      <c r="L18" s="321">
        <f>M17</f>
        <v>0</v>
      </c>
      <c r="M18" s="1161"/>
      <c r="N18" s="1162"/>
      <c r="O18" s="1163"/>
      <c r="P18" s="1164"/>
      <c r="Q18" s="1164"/>
      <c r="R18" s="1160"/>
      <c r="S18" s="1132"/>
      <c r="T18" s="1133"/>
      <c r="U18" s="1133"/>
      <c r="V18" s="1133"/>
      <c r="W18" s="1134"/>
      <c r="X18" s="322" t="s">
        <v>1050</v>
      </c>
      <c r="Y18" s="323"/>
      <c r="Z18" s="324"/>
      <c r="AA18" s="325" t="str">
        <f>IF(AA17="","",VLOOKUP(AA17,'シフト記号表（従来型・ユニット型共通）'!$C$6:$L$47,10,FALSE))</f>
        <v/>
      </c>
      <c r="AB18" s="326" t="str">
        <f>IF(AB17="","",VLOOKUP(AB17,'シフト記号表（従来型・ユニット型共通）'!$C$6:$L$47,10,FALSE))</f>
        <v/>
      </c>
      <c r="AC18" s="326" t="str">
        <f>IF(AC17="","",VLOOKUP(AC17,'シフト記号表（従来型・ユニット型共通）'!$C$6:$L$47,10,FALSE))</f>
        <v/>
      </c>
      <c r="AD18" s="326" t="str">
        <f>IF(AD17="","",VLOOKUP(AD17,'シフト記号表（従来型・ユニット型共通）'!$C$6:$L$47,10,FALSE))</f>
        <v/>
      </c>
      <c r="AE18" s="326" t="str">
        <f>IF(AE17="","",VLOOKUP(AE17,'シフト記号表（従来型・ユニット型共通）'!$C$6:$L$47,10,FALSE))</f>
        <v/>
      </c>
      <c r="AF18" s="326" t="str">
        <f>IF(AF17="","",VLOOKUP(AF17,'シフト記号表（従来型・ユニット型共通）'!$C$6:$L$47,10,FALSE))</f>
        <v/>
      </c>
      <c r="AG18" s="327" t="str">
        <f>IF(AG17="","",VLOOKUP(AG17,'シフト記号表（従来型・ユニット型共通）'!$C$6:$L$47,10,FALSE))</f>
        <v/>
      </c>
      <c r="AH18" s="325" t="str">
        <f>IF(AH17="","",VLOOKUP(AH17,'シフト記号表（従来型・ユニット型共通）'!$C$6:$L$47,10,FALSE))</f>
        <v/>
      </c>
      <c r="AI18" s="326" t="str">
        <f>IF(AI17="","",VLOOKUP(AI17,'シフト記号表（従来型・ユニット型共通）'!$C$6:$L$47,10,FALSE))</f>
        <v/>
      </c>
      <c r="AJ18" s="326" t="str">
        <f>IF(AJ17="","",VLOOKUP(AJ17,'シフト記号表（従来型・ユニット型共通）'!$C$6:$L$47,10,FALSE))</f>
        <v/>
      </c>
      <c r="AK18" s="326" t="str">
        <f>IF(AK17="","",VLOOKUP(AK17,'シフト記号表（従来型・ユニット型共通）'!$C$6:$L$47,10,FALSE))</f>
        <v/>
      </c>
      <c r="AL18" s="326" t="str">
        <f>IF(AL17="","",VLOOKUP(AL17,'シフト記号表（従来型・ユニット型共通）'!$C$6:$L$47,10,FALSE))</f>
        <v/>
      </c>
      <c r="AM18" s="326" t="str">
        <f>IF(AM17="","",VLOOKUP(AM17,'シフト記号表（従来型・ユニット型共通）'!$C$6:$L$47,10,FALSE))</f>
        <v/>
      </c>
      <c r="AN18" s="327" t="str">
        <f>IF(AN17="","",VLOOKUP(AN17,'シフト記号表（従来型・ユニット型共通）'!$C$6:$L$47,10,FALSE))</f>
        <v/>
      </c>
      <c r="AO18" s="325" t="str">
        <f>IF(AO17="","",VLOOKUP(AO17,'シフト記号表（従来型・ユニット型共通）'!$C$6:$L$47,10,FALSE))</f>
        <v/>
      </c>
      <c r="AP18" s="326" t="str">
        <f>IF(AP17="","",VLOOKUP(AP17,'シフト記号表（従来型・ユニット型共通）'!$C$6:$L$47,10,FALSE))</f>
        <v/>
      </c>
      <c r="AQ18" s="326" t="str">
        <f>IF(AQ17="","",VLOOKUP(AQ17,'シフト記号表（従来型・ユニット型共通）'!$C$6:$L$47,10,FALSE))</f>
        <v/>
      </c>
      <c r="AR18" s="326" t="str">
        <f>IF(AR17="","",VLOOKUP(AR17,'シフト記号表（従来型・ユニット型共通）'!$C$6:$L$47,10,FALSE))</f>
        <v/>
      </c>
      <c r="AS18" s="326" t="str">
        <f>IF(AS17="","",VLOOKUP(AS17,'シフト記号表（従来型・ユニット型共通）'!$C$6:$L$47,10,FALSE))</f>
        <v/>
      </c>
      <c r="AT18" s="326" t="str">
        <f>IF(AT17="","",VLOOKUP(AT17,'シフト記号表（従来型・ユニット型共通）'!$C$6:$L$47,10,FALSE))</f>
        <v/>
      </c>
      <c r="AU18" s="327" t="str">
        <f>IF(AU17="","",VLOOKUP(AU17,'シフト記号表（従来型・ユニット型共通）'!$C$6:$L$47,10,FALSE))</f>
        <v/>
      </c>
      <c r="AV18" s="325" t="str">
        <f>IF(AV17="","",VLOOKUP(AV17,'シフト記号表（従来型・ユニット型共通）'!$C$6:$L$47,10,FALSE))</f>
        <v/>
      </c>
      <c r="AW18" s="326" t="str">
        <f>IF(AW17="","",VLOOKUP(AW17,'シフト記号表（従来型・ユニット型共通）'!$C$6:$L$47,10,FALSE))</f>
        <v/>
      </c>
      <c r="AX18" s="326" t="str">
        <f>IF(AX17="","",VLOOKUP(AX17,'シフト記号表（従来型・ユニット型共通）'!$C$6:$L$47,10,FALSE))</f>
        <v/>
      </c>
      <c r="AY18" s="326" t="str">
        <f>IF(AY17="","",VLOOKUP(AY17,'シフト記号表（従来型・ユニット型共通）'!$C$6:$L$47,10,FALSE))</f>
        <v/>
      </c>
      <c r="AZ18" s="326" t="str">
        <f>IF(AZ17="","",VLOOKUP(AZ17,'シフト記号表（従来型・ユニット型共通）'!$C$6:$L$47,10,FALSE))</f>
        <v/>
      </c>
      <c r="BA18" s="326" t="str">
        <f>IF(BA17="","",VLOOKUP(BA17,'シフト記号表（従来型・ユニット型共通）'!$C$6:$L$47,10,FALSE))</f>
        <v/>
      </c>
      <c r="BB18" s="327" t="str">
        <f>IF(BB17="","",VLOOKUP(BB17,'シフト記号表（従来型・ユニット型共通）'!$C$6:$L$47,10,FALSE))</f>
        <v/>
      </c>
      <c r="BC18" s="325" t="str">
        <f>IF(BC17="","",VLOOKUP(BC17,'シフト記号表（従来型・ユニット型共通）'!$C$6:$L$47,10,FALSE))</f>
        <v/>
      </c>
      <c r="BD18" s="326" t="str">
        <f>IF(BD17="","",VLOOKUP(BD17,'シフト記号表（従来型・ユニット型共通）'!$C$6:$L$47,10,FALSE))</f>
        <v/>
      </c>
      <c r="BE18" s="326" t="str">
        <f>IF(BE17="","",VLOOKUP(BE17,'シフト記号表（従来型・ユニット型共通）'!$C$6:$L$47,10,FALSE))</f>
        <v/>
      </c>
      <c r="BF18" s="1156">
        <f>IF($BI$3="４週",SUM(AA18:BB18),IF($BI$3="暦月",SUM(AA18:BE18),""))</f>
        <v>0</v>
      </c>
      <c r="BG18" s="1157"/>
      <c r="BH18" s="1158">
        <f>IF($BI$3="４週",BF18/4,IF($BI$3="暦月",(BF18/($BI$8/7)),""))</f>
        <v>0</v>
      </c>
      <c r="BI18" s="1157"/>
      <c r="BJ18" s="1153"/>
      <c r="BK18" s="1154"/>
      <c r="BL18" s="1154"/>
      <c r="BM18" s="1154"/>
      <c r="BN18" s="1155"/>
    </row>
    <row r="19" spans="2:66" ht="20.25" customHeight="1" x14ac:dyDescent="0.15">
      <c r="B19" s="1118">
        <f>B17+1</f>
        <v>2</v>
      </c>
      <c r="C19" s="1230"/>
      <c r="D19" s="1232"/>
      <c r="E19" s="1196"/>
      <c r="F19" s="1233"/>
      <c r="G19" s="1120"/>
      <c r="H19" s="1121"/>
      <c r="I19" s="328"/>
      <c r="J19" s="329"/>
      <c r="K19" s="328"/>
      <c r="L19" s="329"/>
      <c r="M19" s="1124"/>
      <c r="N19" s="1125"/>
      <c r="O19" s="1128"/>
      <c r="P19" s="1129"/>
      <c r="Q19" s="1129"/>
      <c r="R19" s="1121"/>
      <c r="S19" s="1132"/>
      <c r="T19" s="1133"/>
      <c r="U19" s="1133"/>
      <c r="V19" s="1133"/>
      <c r="W19" s="1134"/>
      <c r="X19" s="330" t="s">
        <v>696</v>
      </c>
      <c r="Y19" s="331"/>
      <c r="Z19" s="332"/>
      <c r="AA19" s="333"/>
      <c r="AB19" s="334"/>
      <c r="AC19" s="334"/>
      <c r="AD19" s="334"/>
      <c r="AE19" s="334"/>
      <c r="AF19" s="334"/>
      <c r="AG19" s="335"/>
      <c r="AH19" s="333"/>
      <c r="AI19" s="334"/>
      <c r="AJ19" s="334"/>
      <c r="AK19" s="334"/>
      <c r="AL19" s="334"/>
      <c r="AM19" s="334"/>
      <c r="AN19" s="335"/>
      <c r="AO19" s="333"/>
      <c r="AP19" s="334"/>
      <c r="AQ19" s="334"/>
      <c r="AR19" s="334"/>
      <c r="AS19" s="334"/>
      <c r="AT19" s="334"/>
      <c r="AU19" s="335"/>
      <c r="AV19" s="333"/>
      <c r="AW19" s="334"/>
      <c r="AX19" s="334"/>
      <c r="AY19" s="334"/>
      <c r="AZ19" s="334"/>
      <c r="BA19" s="334"/>
      <c r="BB19" s="335"/>
      <c r="BC19" s="333"/>
      <c r="BD19" s="334"/>
      <c r="BE19" s="336"/>
      <c r="BF19" s="1138"/>
      <c r="BG19" s="1139"/>
      <c r="BH19" s="1105"/>
      <c r="BI19" s="1106"/>
      <c r="BJ19" s="1107"/>
      <c r="BK19" s="1108"/>
      <c r="BL19" s="1108"/>
      <c r="BM19" s="1108"/>
      <c r="BN19" s="1109"/>
    </row>
    <row r="20" spans="2:66" ht="20.25" customHeight="1" x14ac:dyDescent="0.15">
      <c r="B20" s="1140"/>
      <c r="C20" s="1237"/>
      <c r="D20" s="1238"/>
      <c r="E20" s="1196"/>
      <c r="F20" s="1233"/>
      <c r="G20" s="1159"/>
      <c r="H20" s="1160"/>
      <c r="I20" s="320"/>
      <c r="J20" s="321">
        <f>G19</f>
        <v>0</v>
      </c>
      <c r="K20" s="320"/>
      <c r="L20" s="321">
        <f>M19</f>
        <v>0</v>
      </c>
      <c r="M20" s="1161"/>
      <c r="N20" s="1162"/>
      <c r="O20" s="1163"/>
      <c r="P20" s="1164"/>
      <c r="Q20" s="1164"/>
      <c r="R20" s="1160"/>
      <c r="S20" s="1132"/>
      <c r="T20" s="1133"/>
      <c r="U20" s="1133"/>
      <c r="V20" s="1133"/>
      <c r="W20" s="1134"/>
      <c r="X20" s="322" t="s">
        <v>1050</v>
      </c>
      <c r="Y20" s="323"/>
      <c r="Z20" s="324"/>
      <c r="AA20" s="325" t="str">
        <f>IF(AA19="","",VLOOKUP(AA19,'シフト記号表（従来型・ユニット型共通）'!$C$6:$L$47,10,FALSE))</f>
        <v/>
      </c>
      <c r="AB20" s="326" t="str">
        <f>IF(AB19="","",VLOOKUP(AB19,'シフト記号表（従来型・ユニット型共通）'!$C$6:$L$47,10,FALSE))</f>
        <v/>
      </c>
      <c r="AC20" s="326" t="str">
        <f>IF(AC19="","",VLOOKUP(AC19,'シフト記号表（従来型・ユニット型共通）'!$C$6:$L$47,10,FALSE))</f>
        <v/>
      </c>
      <c r="AD20" s="326" t="str">
        <f>IF(AD19="","",VLOOKUP(AD19,'シフト記号表（従来型・ユニット型共通）'!$C$6:$L$47,10,FALSE))</f>
        <v/>
      </c>
      <c r="AE20" s="326" t="str">
        <f>IF(AE19="","",VLOOKUP(AE19,'シフト記号表（従来型・ユニット型共通）'!$C$6:$L$47,10,FALSE))</f>
        <v/>
      </c>
      <c r="AF20" s="326" t="str">
        <f>IF(AF19="","",VLOOKUP(AF19,'シフト記号表（従来型・ユニット型共通）'!$C$6:$L$47,10,FALSE))</f>
        <v/>
      </c>
      <c r="AG20" s="327" t="str">
        <f>IF(AG19="","",VLOOKUP(AG19,'シフト記号表（従来型・ユニット型共通）'!$C$6:$L$47,10,FALSE))</f>
        <v/>
      </c>
      <c r="AH20" s="325" t="str">
        <f>IF(AH19="","",VLOOKUP(AH19,'シフト記号表（従来型・ユニット型共通）'!$C$6:$L$47,10,FALSE))</f>
        <v/>
      </c>
      <c r="AI20" s="326" t="str">
        <f>IF(AI19="","",VLOOKUP(AI19,'シフト記号表（従来型・ユニット型共通）'!$C$6:$L$47,10,FALSE))</f>
        <v/>
      </c>
      <c r="AJ20" s="326" t="str">
        <f>IF(AJ19="","",VLOOKUP(AJ19,'シフト記号表（従来型・ユニット型共通）'!$C$6:$L$47,10,FALSE))</f>
        <v/>
      </c>
      <c r="AK20" s="326" t="str">
        <f>IF(AK19="","",VLOOKUP(AK19,'シフト記号表（従来型・ユニット型共通）'!$C$6:$L$47,10,FALSE))</f>
        <v/>
      </c>
      <c r="AL20" s="326" t="str">
        <f>IF(AL19="","",VLOOKUP(AL19,'シフト記号表（従来型・ユニット型共通）'!$C$6:$L$47,10,FALSE))</f>
        <v/>
      </c>
      <c r="AM20" s="326" t="str">
        <f>IF(AM19="","",VLOOKUP(AM19,'シフト記号表（従来型・ユニット型共通）'!$C$6:$L$47,10,FALSE))</f>
        <v/>
      </c>
      <c r="AN20" s="327" t="str">
        <f>IF(AN19="","",VLOOKUP(AN19,'シフト記号表（従来型・ユニット型共通）'!$C$6:$L$47,10,FALSE))</f>
        <v/>
      </c>
      <c r="AO20" s="325" t="str">
        <f>IF(AO19="","",VLOOKUP(AO19,'シフト記号表（従来型・ユニット型共通）'!$C$6:$L$47,10,FALSE))</f>
        <v/>
      </c>
      <c r="AP20" s="326" t="str">
        <f>IF(AP19="","",VLOOKUP(AP19,'シフト記号表（従来型・ユニット型共通）'!$C$6:$L$47,10,FALSE))</f>
        <v/>
      </c>
      <c r="AQ20" s="326" t="str">
        <f>IF(AQ19="","",VLOOKUP(AQ19,'シフト記号表（従来型・ユニット型共通）'!$C$6:$L$47,10,FALSE))</f>
        <v/>
      </c>
      <c r="AR20" s="326" t="str">
        <f>IF(AR19="","",VLOOKUP(AR19,'シフト記号表（従来型・ユニット型共通）'!$C$6:$L$47,10,FALSE))</f>
        <v/>
      </c>
      <c r="AS20" s="326" t="str">
        <f>IF(AS19="","",VLOOKUP(AS19,'シフト記号表（従来型・ユニット型共通）'!$C$6:$L$47,10,FALSE))</f>
        <v/>
      </c>
      <c r="AT20" s="326" t="str">
        <f>IF(AT19="","",VLOOKUP(AT19,'シフト記号表（従来型・ユニット型共通）'!$C$6:$L$47,10,FALSE))</f>
        <v/>
      </c>
      <c r="AU20" s="327" t="str">
        <f>IF(AU19="","",VLOOKUP(AU19,'シフト記号表（従来型・ユニット型共通）'!$C$6:$L$47,10,FALSE))</f>
        <v/>
      </c>
      <c r="AV20" s="325" t="str">
        <f>IF(AV19="","",VLOOKUP(AV19,'シフト記号表（従来型・ユニット型共通）'!$C$6:$L$47,10,FALSE))</f>
        <v/>
      </c>
      <c r="AW20" s="326" t="str">
        <f>IF(AW19="","",VLOOKUP(AW19,'シフト記号表（従来型・ユニット型共通）'!$C$6:$L$47,10,FALSE))</f>
        <v/>
      </c>
      <c r="AX20" s="326" t="str">
        <f>IF(AX19="","",VLOOKUP(AX19,'シフト記号表（従来型・ユニット型共通）'!$C$6:$L$47,10,FALSE))</f>
        <v/>
      </c>
      <c r="AY20" s="326" t="str">
        <f>IF(AY19="","",VLOOKUP(AY19,'シフト記号表（従来型・ユニット型共通）'!$C$6:$L$47,10,FALSE))</f>
        <v/>
      </c>
      <c r="AZ20" s="326" t="str">
        <f>IF(AZ19="","",VLOOKUP(AZ19,'シフト記号表（従来型・ユニット型共通）'!$C$6:$L$47,10,FALSE))</f>
        <v/>
      </c>
      <c r="BA20" s="326" t="str">
        <f>IF(BA19="","",VLOOKUP(BA19,'シフト記号表（従来型・ユニット型共通）'!$C$6:$L$47,10,FALSE))</f>
        <v/>
      </c>
      <c r="BB20" s="327" t="str">
        <f>IF(BB19="","",VLOOKUP(BB19,'シフト記号表（従来型・ユニット型共通）'!$C$6:$L$47,10,FALSE))</f>
        <v/>
      </c>
      <c r="BC20" s="325" t="str">
        <f>IF(BC19="","",VLOOKUP(BC19,'シフト記号表（従来型・ユニット型共通）'!$C$6:$L$47,10,FALSE))</f>
        <v/>
      </c>
      <c r="BD20" s="326" t="str">
        <f>IF(BD19="","",VLOOKUP(BD19,'シフト記号表（従来型・ユニット型共通）'!$C$6:$L$47,10,FALSE))</f>
        <v/>
      </c>
      <c r="BE20" s="326" t="str">
        <f>IF(BE19="","",VLOOKUP(BE19,'シフト記号表（従来型・ユニット型共通）'!$C$6:$L$47,10,FALSE))</f>
        <v/>
      </c>
      <c r="BF20" s="1156">
        <f>IF($BI$3="４週",SUM(AA20:BB20),IF($BI$3="暦月",SUM(AA20:BE20),""))</f>
        <v>0</v>
      </c>
      <c r="BG20" s="1157"/>
      <c r="BH20" s="1158">
        <f>IF($BI$3="４週",BF20/4,IF($BI$3="暦月",(BF20/($BI$8/7)),""))</f>
        <v>0</v>
      </c>
      <c r="BI20" s="1157"/>
      <c r="BJ20" s="1153"/>
      <c r="BK20" s="1154"/>
      <c r="BL20" s="1154"/>
      <c r="BM20" s="1154"/>
      <c r="BN20" s="1155"/>
    </row>
    <row r="21" spans="2:66" ht="20.25" customHeight="1" x14ac:dyDescent="0.15">
      <c r="B21" s="1118">
        <f>B19+1</f>
        <v>3</v>
      </c>
      <c r="C21" s="1230"/>
      <c r="D21" s="1232"/>
      <c r="E21" s="1196"/>
      <c r="F21" s="1233"/>
      <c r="G21" s="1120"/>
      <c r="H21" s="1121"/>
      <c r="I21" s="320"/>
      <c r="J21" s="321"/>
      <c r="K21" s="320"/>
      <c r="L21" s="321"/>
      <c r="M21" s="1124"/>
      <c r="N21" s="1125"/>
      <c r="O21" s="1128"/>
      <c r="P21" s="1129"/>
      <c r="Q21" s="1129"/>
      <c r="R21" s="1121"/>
      <c r="S21" s="1132"/>
      <c r="T21" s="1133"/>
      <c r="U21" s="1133"/>
      <c r="V21" s="1133"/>
      <c r="W21" s="1134"/>
      <c r="X21" s="330" t="s">
        <v>696</v>
      </c>
      <c r="Y21" s="331"/>
      <c r="Z21" s="332"/>
      <c r="AA21" s="333"/>
      <c r="AB21" s="334"/>
      <c r="AC21" s="334"/>
      <c r="AD21" s="334"/>
      <c r="AE21" s="334"/>
      <c r="AF21" s="334"/>
      <c r="AG21" s="335"/>
      <c r="AH21" s="333"/>
      <c r="AI21" s="334"/>
      <c r="AJ21" s="334"/>
      <c r="AK21" s="334"/>
      <c r="AL21" s="334"/>
      <c r="AM21" s="334"/>
      <c r="AN21" s="335"/>
      <c r="AO21" s="333"/>
      <c r="AP21" s="334"/>
      <c r="AQ21" s="334"/>
      <c r="AR21" s="334"/>
      <c r="AS21" s="334"/>
      <c r="AT21" s="334"/>
      <c r="AU21" s="335"/>
      <c r="AV21" s="333"/>
      <c r="AW21" s="334"/>
      <c r="AX21" s="334"/>
      <c r="AY21" s="334"/>
      <c r="AZ21" s="334"/>
      <c r="BA21" s="334"/>
      <c r="BB21" s="335"/>
      <c r="BC21" s="333"/>
      <c r="BD21" s="334"/>
      <c r="BE21" s="336"/>
      <c r="BF21" s="1138"/>
      <c r="BG21" s="1139"/>
      <c r="BH21" s="1105"/>
      <c r="BI21" s="1106"/>
      <c r="BJ21" s="1107"/>
      <c r="BK21" s="1108"/>
      <c r="BL21" s="1108"/>
      <c r="BM21" s="1108"/>
      <c r="BN21" s="1109"/>
    </row>
    <row r="22" spans="2:66" ht="20.25" customHeight="1" x14ac:dyDescent="0.15">
      <c r="B22" s="1140"/>
      <c r="C22" s="1237"/>
      <c r="D22" s="1238"/>
      <c r="E22" s="1196"/>
      <c r="F22" s="1233"/>
      <c r="G22" s="1159"/>
      <c r="H22" s="1160"/>
      <c r="I22" s="320"/>
      <c r="J22" s="321">
        <f>G21</f>
        <v>0</v>
      </c>
      <c r="K22" s="320"/>
      <c r="L22" s="321">
        <f>M21</f>
        <v>0</v>
      </c>
      <c r="M22" s="1161"/>
      <c r="N22" s="1162"/>
      <c r="O22" s="1163"/>
      <c r="P22" s="1164"/>
      <c r="Q22" s="1164"/>
      <c r="R22" s="1160"/>
      <c r="S22" s="1132"/>
      <c r="T22" s="1133"/>
      <c r="U22" s="1133"/>
      <c r="V22" s="1133"/>
      <c r="W22" s="1134"/>
      <c r="X22" s="322" t="s">
        <v>1050</v>
      </c>
      <c r="Y22" s="323"/>
      <c r="Z22" s="324"/>
      <c r="AA22" s="325" t="str">
        <f>IF(AA21="","",VLOOKUP(AA21,'シフト記号表（従来型・ユニット型共通）'!$C$6:$L$47,10,FALSE))</f>
        <v/>
      </c>
      <c r="AB22" s="326" t="str">
        <f>IF(AB21="","",VLOOKUP(AB21,'シフト記号表（従来型・ユニット型共通）'!$C$6:$L$47,10,FALSE))</f>
        <v/>
      </c>
      <c r="AC22" s="326" t="str">
        <f>IF(AC21="","",VLOOKUP(AC21,'シフト記号表（従来型・ユニット型共通）'!$C$6:$L$47,10,FALSE))</f>
        <v/>
      </c>
      <c r="AD22" s="326" t="str">
        <f>IF(AD21="","",VLOOKUP(AD21,'シフト記号表（従来型・ユニット型共通）'!$C$6:$L$47,10,FALSE))</f>
        <v/>
      </c>
      <c r="AE22" s="326" t="str">
        <f>IF(AE21="","",VLOOKUP(AE21,'シフト記号表（従来型・ユニット型共通）'!$C$6:$L$47,10,FALSE))</f>
        <v/>
      </c>
      <c r="AF22" s="326" t="str">
        <f>IF(AF21="","",VLOOKUP(AF21,'シフト記号表（従来型・ユニット型共通）'!$C$6:$L$47,10,FALSE))</f>
        <v/>
      </c>
      <c r="AG22" s="327" t="str">
        <f>IF(AG21="","",VLOOKUP(AG21,'シフト記号表（従来型・ユニット型共通）'!$C$6:$L$47,10,FALSE))</f>
        <v/>
      </c>
      <c r="AH22" s="325" t="str">
        <f>IF(AH21="","",VLOOKUP(AH21,'シフト記号表（従来型・ユニット型共通）'!$C$6:$L$47,10,FALSE))</f>
        <v/>
      </c>
      <c r="AI22" s="326" t="str">
        <f>IF(AI21="","",VLOOKUP(AI21,'シフト記号表（従来型・ユニット型共通）'!$C$6:$L$47,10,FALSE))</f>
        <v/>
      </c>
      <c r="AJ22" s="326" t="str">
        <f>IF(AJ21="","",VLOOKUP(AJ21,'シフト記号表（従来型・ユニット型共通）'!$C$6:$L$47,10,FALSE))</f>
        <v/>
      </c>
      <c r="AK22" s="326" t="str">
        <f>IF(AK21="","",VLOOKUP(AK21,'シフト記号表（従来型・ユニット型共通）'!$C$6:$L$47,10,FALSE))</f>
        <v/>
      </c>
      <c r="AL22" s="326" t="str">
        <f>IF(AL21="","",VLOOKUP(AL21,'シフト記号表（従来型・ユニット型共通）'!$C$6:$L$47,10,FALSE))</f>
        <v/>
      </c>
      <c r="AM22" s="326" t="str">
        <f>IF(AM21="","",VLOOKUP(AM21,'シフト記号表（従来型・ユニット型共通）'!$C$6:$L$47,10,FALSE))</f>
        <v/>
      </c>
      <c r="AN22" s="327" t="str">
        <f>IF(AN21="","",VLOOKUP(AN21,'シフト記号表（従来型・ユニット型共通）'!$C$6:$L$47,10,FALSE))</f>
        <v/>
      </c>
      <c r="AO22" s="325" t="str">
        <f>IF(AO21="","",VLOOKUP(AO21,'シフト記号表（従来型・ユニット型共通）'!$C$6:$L$47,10,FALSE))</f>
        <v/>
      </c>
      <c r="AP22" s="326" t="str">
        <f>IF(AP21="","",VLOOKUP(AP21,'シフト記号表（従来型・ユニット型共通）'!$C$6:$L$47,10,FALSE))</f>
        <v/>
      </c>
      <c r="AQ22" s="326" t="str">
        <f>IF(AQ21="","",VLOOKUP(AQ21,'シフト記号表（従来型・ユニット型共通）'!$C$6:$L$47,10,FALSE))</f>
        <v/>
      </c>
      <c r="AR22" s="326" t="str">
        <f>IF(AR21="","",VLOOKUP(AR21,'シフト記号表（従来型・ユニット型共通）'!$C$6:$L$47,10,FALSE))</f>
        <v/>
      </c>
      <c r="AS22" s="326" t="str">
        <f>IF(AS21="","",VLOOKUP(AS21,'シフト記号表（従来型・ユニット型共通）'!$C$6:$L$47,10,FALSE))</f>
        <v/>
      </c>
      <c r="AT22" s="326" t="str">
        <f>IF(AT21="","",VLOOKUP(AT21,'シフト記号表（従来型・ユニット型共通）'!$C$6:$L$47,10,FALSE))</f>
        <v/>
      </c>
      <c r="AU22" s="327" t="str">
        <f>IF(AU21="","",VLOOKUP(AU21,'シフト記号表（従来型・ユニット型共通）'!$C$6:$L$47,10,FALSE))</f>
        <v/>
      </c>
      <c r="AV22" s="325" t="str">
        <f>IF(AV21="","",VLOOKUP(AV21,'シフト記号表（従来型・ユニット型共通）'!$C$6:$L$47,10,FALSE))</f>
        <v/>
      </c>
      <c r="AW22" s="326" t="str">
        <f>IF(AW21="","",VLOOKUP(AW21,'シフト記号表（従来型・ユニット型共通）'!$C$6:$L$47,10,FALSE))</f>
        <v/>
      </c>
      <c r="AX22" s="326" t="str">
        <f>IF(AX21="","",VLOOKUP(AX21,'シフト記号表（従来型・ユニット型共通）'!$C$6:$L$47,10,FALSE))</f>
        <v/>
      </c>
      <c r="AY22" s="326" t="str">
        <f>IF(AY21="","",VLOOKUP(AY21,'シフト記号表（従来型・ユニット型共通）'!$C$6:$L$47,10,FALSE))</f>
        <v/>
      </c>
      <c r="AZ22" s="326" t="str">
        <f>IF(AZ21="","",VLOOKUP(AZ21,'シフト記号表（従来型・ユニット型共通）'!$C$6:$L$47,10,FALSE))</f>
        <v/>
      </c>
      <c r="BA22" s="326" t="str">
        <f>IF(BA21="","",VLOOKUP(BA21,'シフト記号表（従来型・ユニット型共通）'!$C$6:$L$47,10,FALSE))</f>
        <v/>
      </c>
      <c r="BB22" s="327" t="str">
        <f>IF(BB21="","",VLOOKUP(BB21,'シフト記号表（従来型・ユニット型共通）'!$C$6:$L$47,10,FALSE))</f>
        <v/>
      </c>
      <c r="BC22" s="325" t="str">
        <f>IF(BC21="","",VLOOKUP(BC21,'シフト記号表（従来型・ユニット型共通）'!$C$6:$L$47,10,FALSE))</f>
        <v/>
      </c>
      <c r="BD22" s="326" t="str">
        <f>IF(BD21="","",VLOOKUP(BD21,'シフト記号表（従来型・ユニット型共通）'!$C$6:$L$47,10,FALSE))</f>
        <v/>
      </c>
      <c r="BE22" s="326" t="str">
        <f>IF(BE21="","",VLOOKUP(BE21,'シフト記号表（従来型・ユニット型共通）'!$C$6:$L$47,10,FALSE))</f>
        <v/>
      </c>
      <c r="BF22" s="1156">
        <f>IF($BI$3="４週",SUM(AA22:BB22),IF($BI$3="暦月",SUM(AA22:BE22),""))</f>
        <v>0</v>
      </c>
      <c r="BG22" s="1157"/>
      <c r="BH22" s="1158">
        <f>IF($BI$3="４週",BF22/4,IF($BI$3="暦月",(BF22/($BI$8/7)),""))</f>
        <v>0</v>
      </c>
      <c r="BI22" s="1157"/>
      <c r="BJ22" s="1153"/>
      <c r="BK22" s="1154"/>
      <c r="BL22" s="1154"/>
      <c r="BM22" s="1154"/>
      <c r="BN22" s="1155"/>
    </row>
    <row r="23" spans="2:66" ht="20.25" customHeight="1" x14ac:dyDescent="0.15">
      <c r="B23" s="1118">
        <f>B21+1</f>
        <v>4</v>
      </c>
      <c r="C23" s="1230"/>
      <c r="D23" s="1232"/>
      <c r="E23" s="1196"/>
      <c r="F23" s="1233"/>
      <c r="G23" s="1120"/>
      <c r="H23" s="1121"/>
      <c r="I23" s="320"/>
      <c r="J23" s="321"/>
      <c r="K23" s="320"/>
      <c r="L23" s="321"/>
      <c r="M23" s="1124"/>
      <c r="N23" s="1125"/>
      <c r="O23" s="1128"/>
      <c r="P23" s="1129"/>
      <c r="Q23" s="1129"/>
      <c r="R23" s="1121"/>
      <c r="S23" s="1132"/>
      <c r="T23" s="1133"/>
      <c r="U23" s="1133"/>
      <c r="V23" s="1133"/>
      <c r="W23" s="1134"/>
      <c r="X23" s="330" t="s">
        <v>696</v>
      </c>
      <c r="Y23" s="331"/>
      <c r="Z23" s="332"/>
      <c r="AA23" s="333"/>
      <c r="AB23" s="334"/>
      <c r="AC23" s="334"/>
      <c r="AD23" s="334"/>
      <c r="AE23" s="334"/>
      <c r="AF23" s="334"/>
      <c r="AG23" s="335"/>
      <c r="AH23" s="333"/>
      <c r="AI23" s="334"/>
      <c r="AJ23" s="334"/>
      <c r="AK23" s="334"/>
      <c r="AL23" s="334"/>
      <c r="AM23" s="334"/>
      <c r="AN23" s="335"/>
      <c r="AO23" s="333"/>
      <c r="AP23" s="334"/>
      <c r="AQ23" s="334"/>
      <c r="AR23" s="334"/>
      <c r="AS23" s="334"/>
      <c r="AT23" s="334"/>
      <c r="AU23" s="335"/>
      <c r="AV23" s="333"/>
      <c r="AW23" s="334"/>
      <c r="AX23" s="334"/>
      <c r="AY23" s="334"/>
      <c r="AZ23" s="334"/>
      <c r="BA23" s="334"/>
      <c r="BB23" s="335"/>
      <c r="BC23" s="333"/>
      <c r="BD23" s="334"/>
      <c r="BE23" s="336"/>
      <c r="BF23" s="1138"/>
      <c r="BG23" s="1139"/>
      <c r="BH23" s="1105"/>
      <c r="BI23" s="1106"/>
      <c r="BJ23" s="1107"/>
      <c r="BK23" s="1108"/>
      <c r="BL23" s="1108"/>
      <c r="BM23" s="1108"/>
      <c r="BN23" s="1109"/>
    </row>
    <row r="24" spans="2:66" ht="20.25" customHeight="1" x14ac:dyDescent="0.15">
      <c r="B24" s="1140"/>
      <c r="C24" s="1237"/>
      <c r="D24" s="1238"/>
      <c r="E24" s="1196"/>
      <c r="F24" s="1233"/>
      <c r="G24" s="1159"/>
      <c r="H24" s="1160"/>
      <c r="I24" s="320"/>
      <c r="J24" s="321">
        <f>G23</f>
        <v>0</v>
      </c>
      <c r="K24" s="320"/>
      <c r="L24" s="321">
        <f>M23</f>
        <v>0</v>
      </c>
      <c r="M24" s="1161"/>
      <c r="N24" s="1162"/>
      <c r="O24" s="1163"/>
      <c r="P24" s="1164"/>
      <c r="Q24" s="1164"/>
      <c r="R24" s="1160"/>
      <c r="S24" s="1132"/>
      <c r="T24" s="1133"/>
      <c r="U24" s="1133"/>
      <c r="V24" s="1133"/>
      <c r="W24" s="1134"/>
      <c r="X24" s="322" t="s">
        <v>1050</v>
      </c>
      <c r="Y24" s="323"/>
      <c r="Z24" s="324"/>
      <c r="AA24" s="325" t="str">
        <f>IF(AA23="","",VLOOKUP(AA23,'シフト記号表（従来型・ユニット型共通）'!$C$6:$L$47,10,FALSE))</f>
        <v/>
      </c>
      <c r="AB24" s="326" t="str">
        <f>IF(AB23="","",VLOOKUP(AB23,'シフト記号表（従来型・ユニット型共通）'!$C$6:$L$47,10,FALSE))</f>
        <v/>
      </c>
      <c r="AC24" s="326" t="str">
        <f>IF(AC23="","",VLOOKUP(AC23,'シフト記号表（従来型・ユニット型共通）'!$C$6:$L$47,10,FALSE))</f>
        <v/>
      </c>
      <c r="AD24" s="326" t="str">
        <f>IF(AD23="","",VLOOKUP(AD23,'シフト記号表（従来型・ユニット型共通）'!$C$6:$L$47,10,FALSE))</f>
        <v/>
      </c>
      <c r="AE24" s="326" t="str">
        <f>IF(AE23="","",VLOOKUP(AE23,'シフト記号表（従来型・ユニット型共通）'!$C$6:$L$47,10,FALSE))</f>
        <v/>
      </c>
      <c r="AF24" s="326" t="str">
        <f>IF(AF23="","",VLOOKUP(AF23,'シフト記号表（従来型・ユニット型共通）'!$C$6:$L$47,10,FALSE))</f>
        <v/>
      </c>
      <c r="AG24" s="327" t="str">
        <f>IF(AG23="","",VLOOKUP(AG23,'シフト記号表（従来型・ユニット型共通）'!$C$6:$L$47,10,FALSE))</f>
        <v/>
      </c>
      <c r="AH24" s="325" t="str">
        <f>IF(AH23="","",VLOOKUP(AH23,'シフト記号表（従来型・ユニット型共通）'!$C$6:$L$47,10,FALSE))</f>
        <v/>
      </c>
      <c r="AI24" s="326" t="str">
        <f>IF(AI23="","",VLOOKUP(AI23,'シフト記号表（従来型・ユニット型共通）'!$C$6:$L$47,10,FALSE))</f>
        <v/>
      </c>
      <c r="AJ24" s="326" t="str">
        <f>IF(AJ23="","",VLOOKUP(AJ23,'シフト記号表（従来型・ユニット型共通）'!$C$6:$L$47,10,FALSE))</f>
        <v/>
      </c>
      <c r="AK24" s="326" t="str">
        <f>IF(AK23="","",VLOOKUP(AK23,'シフト記号表（従来型・ユニット型共通）'!$C$6:$L$47,10,FALSE))</f>
        <v/>
      </c>
      <c r="AL24" s="326" t="str">
        <f>IF(AL23="","",VLOOKUP(AL23,'シフト記号表（従来型・ユニット型共通）'!$C$6:$L$47,10,FALSE))</f>
        <v/>
      </c>
      <c r="AM24" s="326" t="str">
        <f>IF(AM23="","",VLOOKUP(AM23,'シフト記号表（従来型・ユニット型共通）'!$C$6:$L$47,10,FALSE))</f>
        <v/>
      </c>
      <c r="AN24" s="327" t="str">
        <f>IF(AN23="","",VLOOKUP(AN23,'シフト記号表（従来型・ユニット型共通）'!$C$6:$L$47,10,FALSE))</f>
        <v/>
      </c>
      <c r="AO24" s="325" t="str">
        <f>IF(AO23="","",VLOOKUP(AO23,'シフト記号表（従来型・ユニット型共通）'!$C$6:$L$47,10,FALSE))</f>
        <v/>
      </c>
      <c r="AP24" s="326" t="str">
        <f>IF(AP23="","",VLOOKUP(AP23,'シフト記号表（従来型・ユニット型共通）'!$C$6:$L$47,10,FALSE))</f>
        <v/>
      </c>
      <c r="AQ24" s="326" t="str">
        <f>IF(AQ23="","",VLOOKUP(AQ23,'シフト記号表（従来型・ユニット型共通）'!$C$6:$L$47,10,FALSE))</f>
        <v/>
      </c>
      <c r="AR24" s="326" t="str">
        <f>IF(AR23="","",VLOOKUP(AR23,'シフト記号表（従来型・ユニット型共通）'!$C$6:$L$47,10,FALSE))</f>
        <v/>
      </c>
      <c r="AS24" s="326" t="str">
        <f>IF(AS23="","",VLOOKUP(AS23,'シフト記号表（従来型・ユニット型共通）'!$C$6:$L$47,10,FALSE))</f>
        <v/>
      </c>
      <c r="AT24" s="326" t="str">
        <f>IF(AT23="","",VLOOKUP(AT23,'シフト記号表（従来型・ユニット型共通）'!$C$6:$L$47,10,FALSE))</f>
        <v/>
      </c>
      <c r="AU24" s="327" t="str">
        <f>IF(AU23="","",VLOOKUP(AU23,'シフト記号表（従来型・ユニット型共通）'!$C$6:$L$47,10,FALSE))</f>
        <v/>
      </c>
      <c r="AV24" s="325" t="str">
        <f>IF(AV23="","",VLOOKUP(AV23,'シフト記号表（従来型・ユニット型共通）'!$C$6:$L$47,10,FALSE))</f>
        <v/>
      </c>
      <c r="AW24" s="326" t="str">
        <f>IF(AW23="","",VLOOKUP(AW23,'シフト記号表（従来型・ユニット型共通）'!$C$6:$L$47,10,FALSE))</f>
        <v/>
      </c>
      <c r="AX24" s="326" t="str">
        <f>IF(AX23="","",VLOOKUP(AX23,'シフト記号表（従来型・ユニット型共通）'!$C$6:$L$47,10,FALSE))</f>
        <v/>
      </c>
      <c r="AY24" s="326" t="str">
        <f>IF(AY23="","",VLOOKUP(AY23,'シフト記号表（従来型・ユニット型共通）'!$C$6:$L$47,10,FALSE))</f>
        <v/>
      </c>
      <c r="AZ24" s="326" t="str">
        <f>IF(AZ23="","",VLOOKUP(AZ23,'シフト記号表（従来型・ユニット型共通）'!$C$6:$L$47,10,FALSE))</f>
        <v/>
      </c>
      <c r="BA24" s="326" t="str">
        <f>IF(BA23="","",VLOOKUP(BA23,'シフト記号表（従来型・ユニット型共通）'!$C$6:$L$47,10,FALSE))</f>
        <v/>
      </c>
      <c r="BB24" s="327" t="str">
        <f>IF(BB23="","",VLOOKUP(BB23,'シフト記号表（従来型・ユニット型共通）'!$C$6:$L$47,10,FALSE))</f>
        <v/>
      </c>
      <c r="BC24" s="325" t="str">
        <f>IF(BC23="","",VLOOKUP(BC23,'シフト記号表（従来型・ユニット型共通）'!$C$6:$L$47,10,FALSE))</f>
        <v/>
      </c>
      <c r="BD24" s="326" t="str">
        <f>IF(BD23="","",VLOOKUP(BD23,'シフト記号表（従来型・ユニット型共通）'!$C$6:$L$47,10,FALSE))</f>
        <v/>
      </c>
      <c r="BE24" s="326" t="str">
        <f>IF(BE23="","",VLOOKUP(BE23,'シフト記号表（従来型・ユニット型共通）'!$C$6:$L$47,10,FALSE))</f>
        <v/>
      </c>
      <c r="BF24" s="1156">
        <f>IF($BI$3="４週",SUM(AA24:BB24),IF($BI$3="暦月",SUM(AA24:BE24),""))</f>
        <v>0</v>
      </c>
      <c r="BG24" s="1157"/>
      <c r="BH24" s="1158">
        <f>IF($BI$3="４週",BF24/4,IF($BI$3="暦月",(BF24/($BI$8/7)),""))</f>
        <v>0</v>
      </c>
      <c r="BI24" s="1157"/>
      <c r="BJ24" s="1153"/>
      <c r="BK24" s="1154"/>
      <c r="BL24" s="1154"/>
      <c r="BM24" s="1154"/>
      <c r="BN24" s="1155"/>
    </row>
    <row r="25" spans="2:66" ht="20.25" customHeight="1" x14ac:dyDescent="0.15">
      <c r="B25" s="1118">
        <f>B23+1</f>
        <v>5</v>
      </c>
      <c r="C25" s="1230"/>
      <c r="D25" s="1232"/>
      <c r="E25" s="1196"/>
      <c r="F25" s="1233"/>
      <c r="G25" s="1120"/>
      <c r="H25" s="1121"/>
      <c r="I25" s="320"/>
      <c r="J25" s="321"/>
      <c r="K25" s="320"/>
      <c r="L25" s="321"/>
      <c r="M25" s="1124"/>
      <c r="N25" s="1125"/>
      <c r="O25" s="1128"/>
      <c r="P25" s="1129"/>
      <c r="Q25" s="1129"/>
      <c r="R25" s="1121"/>
      <c r="S25" s="1132"/>
      <c r="T25" s="1133"/>
      <c r="U25" s="1133"/>
      <c r="V25" s="1133"/>
      <c r="W25" s="1134"/>
      <c r="X25" s="330" t="s">
        <v>696</v>
      </c>
      <c r="Y25" s="331"/>
      <c r="Z25" s="332"/>
      <c r="AA25" s="333"/>
      <c r="AB25" s="334"/>
      <c r="AC25" s="334"/>
      <c r="AD25" s="334"/>
      <c r="AE25" s="334"/>
      <c r="AF25" s="334"/>
      <c r="AG25" s="335"/>
      <c r="AH25" s="333"/>
      <c r="AI25" s="334"/>
      <c r="AJ25" s="334"/>
      <c r="AK25" s="334"/>
      <c r="AL25" s="334"/>
      <c r="AM25" s="334"/>
      <c r="AN25" s="335"/>
      <c r="AO25" s="333"/>
      <c r="AP25" s="334"/>
      <c r="AQ25" s="334"/>
      <c r="AR25" s="334"/>
      <c r="AS25" s="334"/>
      <c r="AT25" s="334"/>
      <c r="AU25" s="335"/>
      <c r="AV25" s="333"/>
      <c r="AW25" s="334"/>
      <c r="AX25" s="334"/>
      <c r="AY25" s="334"/>
      <c r="AZ25" s="334"/>
      <c r="BA25" s="334"/>
      <c r="BB25" s="335"/>
      <c r="BC25" s="333"/>
      <c r="BD25" s="334"/>
      <c r="BE25" s="336"/>
      <c r="BF25" s="1138"/>
      <c r="BG25" s="1139"/>
      <c r="BH25" s="1105"/>
      <c r="BI25" s="1106"/>
      <c r="BJ25" s="1107"/>
      <c r="BK25" s="1108"/>
      <c r="BL25" s="1108"/>
      <c r="BM25" s="1108"/>
      <c r="BN25" s="1109"/>
    </row>
    <row r="26" spans="2:66" ht="20.25" customHeight="1" x14ac:dyDescent="0.15">
      <c r="B26" s="1140"/>
      <c r="C26" s="1237"/>
      <c r="D26" s="1238"/>
      <c r="E26" s="1196"/>
      <c r="F26" s="1233"/>
      <c r="G26" s="1159"/>
      <c r="H26" s="1160"/>
      <c r="I26" s="320"/>
      <c r="J26" s="321">
        <f>G25</f>
        <v>0</v>
      </c>
      <c r="K26" s="320"/>
      <c r="L26" s="321">
        <f>M25</f>
        <v>0</v>
      </c>
      <c r="M26" s="1161"/>
      <c r="N26" s="1162"/>
      <c r="O26" s="1163"/>
      <c r="P26" s="1164"/>
      <c r="Q26" s="1164"/>
      <c r="R26" s="1160"/>
      <c r="S26" s="1132"/>
      <c r="T26" s="1133"/>
      <c r="U26" s="1133"/>
      <c r="V26" s="1133"/>
      <c r="W26" s="1134"/>
      <c r="X26" s="337" t="s">
        <v>1050</v>
      </c>
      <c r="Y26" s="338"/>
      <c r="Z26" s="339"/>
      <c r="AA26" s="325" t="str">
        <f>IF(AA25="","",VLOOKUP(AA25,'シフト記号表（従来型・ユニット型共通）'!$C$6:$L$47,10,FALSE))</f>
        <v/>
      </c>
      <c r="AB26" s="326" t="str">
        <f>IF(AB25="","",VLOOKUP(AB25,'シフト記号表（従来型・ユニット型共通）'!$C$6:$L$47,10,FALSE))</f>
        <v/>
      </c>
      <c r="AC26" s="326" t="str">
        <f>IF(AC25="","",VLOOKUP(AC25,'シフト記号表（従来型・ユニット型共通）'!$C$6:$L$47,10,FALSE))</f>
        <v/>
      </c>
      <c r="AD26" s="326" t="str">
        <f>IF(AD25="","",VLOOKUP(AD25,'シフト記号表（従来型・ユニット型共通）'!$C$6:$L$47,10,FALSE))</f>
        <v/>
      </c>
      <c r="AE26" s="326" t="str">
        <f>IF(AE25="","",VLOOKUP(AE25,'シフト記号表（従来型・ユニット型共通）'!$C$6:$L$47,10,FALSE))</f>
        <v/>
      </c>
      <c r="AF26" s="326" t="str">
        <f>IF(AF25="","",VLOOKUP(AF25,'シフト記号表（従来型・ユニット型共通）'!$C$6:$L$47,10,FALSE))</f>
        <v/>
      </c>
      <c r="AG26" s="327" t="str">
        <f>IF(AG25="","",VLOOKUP(AG25,'シフト記号表（従来型・ユニット型共通）'!$C$6:$L$47,10,FALSE))</f>
        <v/>
      </c>
      <c r="AH26" s="325" t="str">
        <f>IF(AH25="","",VLOOKUP(AH25,'シフト記号表（従来型・ユニット型共通）'!$C$6:$L$47,10,FALSE))</f>
        <v/>
      </c>
      <c r="AI26" s="326" t="str">
        <f>IF(AI25="","",VLOOKUP(AI25,'シフト記号表（従来型・ユニット型共通）'!$C$6:$L$47,10,FALSE))</f>
        <v/>
      </c>
      <c r="AJ26" s="326" t="str">
        <f>IF(AJ25="","",VLOOKUP(AJ25,'シフト記号表（従来型・ユニット型共通）'!$C$6:$L$47,10,FALSE))</f>
        <v/>
      </c>
      <c r="AK26" s="326" t="str">
        <f>IF(AK25="","",VLOOKUP(AK25,'シフト記号表（従来型・ユニット型共通）'!$C$6:$L$47,10,FALSE))</f>
        <v/>
      </c>
      <c r="AL26" s="326" t="str">
        <f>IF(AL25="","",VLOOKUP(AL25,'シフト記号表（従来型・ユニット型共通）'!$C$6:$L$47,10,FALSE))</f>
        <v/>
      </c>
      <c r="AM26" s="326" t="str">
        <f>IF(AM25="","",VLOOKUP(AM25,'シフト記号表（従来型・ユニット型共通）'!$C$6:$L$47,10,FALSE))</f>
        <v/>
      </c>
      <c r="AN26" s="327" t="str">
        <f>IF(AN25="","",VLOOKUP(AN25,'シフト記号表（従来型・ユニット型共通）'!$C$6:$L$47,10,FALSE))</f>
        <v/>
      </c>
      <c r="AO26" s="325" t="str">
        <f>IF(AO25="","",VLOOKUP(AO25,'シフト記号表（従来型・ユニット型共通）'!$C$6:$L$47,10,FALSE))</f>
        <v/>
      </c>
      <c r="AP26" s="326" t="str">
        <f>IF(AP25="","",VLOOKUP(AP25,'シフト記号表（従来型・ユニット型共通）'!$C$6:$L$47,10,FALSE))</f>
        <v/>
      </c>
      <c r="AQ26" s="326" t="str">
        <f>IF(AQ25="","",VLOOKUP(AQ25,'シフト記号表（従来型・ユニット型共通）'!$C$6:$L$47,10,FALSE))</f>
        <v/>
      </c>
      <c r="AR26" s="326" t="str">
        <f>IF(AR25="","",VLOOKUP(AR25,'シフト記号表（従来型・ユニット型共通）'!$C$6:$L$47,10,FALSE))</f>
        <v/>
      </c>
      <c r="AS26" s="326" t="str">
        <f>IF(AS25="","",VLOOKUP(AS25,'シフト記号表（従来型・ユニット型共通）'!$C$6:$L$47,10,FALSE))</f>
        <v/>
      </c>
      <c r="AT26" s="326" t="str">
        <f>IF(AT25="","",VLOOKUP(AT25,'シフト記号表（従来型・ユニット型共通）'!$C$6:$L$47,10,FALSE))</f>
        <v/>
      </c>
      <c r="AU26" s="327" t="str">
        <f>IF(AU25="","",VLOOKUP(AU25,'シフト記号表（従来型・ユニット型共通）'!$C$6:$L$47,10,FALSE))</f>
        <v/>
      </c>
      <c r="AV26" s="325" t="str">
        <f>IF(AV25="","",VLOOKUP(AV25,'シフト記号表（従来型・ユニット型共通）'!$C$6:$L$47,10,FALSE))</f>
        <v/>
      </c>
      <c r="AW26" s="326" t="str">
        <f>IF(AW25="","",VLOOKUP(AW25,'シフト記号表（従来型・ユニット型共通）'!$C$6:$L$47,10,FALSE))</f>
        <v/>
      </c>
      <c r="AX26" s="326" t="str">
        <f>IF(AX25="","",VLOOKUP(AX25,'シフト記号表（従来型・ユニット型共通）'!$C$6:$L$47,10,FALSE))</f>
        <v/>
      </c>
      <c r="AY26" s="326" t="str">
        <f>IF(AY25="","",VLOOKUP(AY25,'シフト記号表（従来型・ユニット型共通）'!$C$6:$L$47,10,FALSE))</f>
        <v/>
      </c>
      <c r="AZ26" s="326" t="str">
        <f>IF(AZ25="","",VLOOKUP(AZ25,'シフト記号表（従来型・ユニット型共通）'!$C$6:$L$47,10,FALSE))</f>
        <v/>
      </c>
      <c r="BA26" s="326" t="str">
        <f>IF(BA25="","",VLOOKUP(BA25,'シフト記号表（従来型・ユニット型共通）'!$C$6:$L$47,10,FALSE))</f>
        <v/>
      </c>
      <c r="BB26" s="327" t="str">
        <f>IF(BB25="","",VLOOKUP(BB25,'シフト記号表（従来型・ユニット型共通）'!$C$6:$L$47,10,FALSE))</f>
        <v/>
      </c>
      <c r="BC26" s="325" t="str">
        <f>IF(BC25="","",VLOOKUP(BC25,'シフト記号表（従来型・ユニット型共通）'!$C$6:$L$47,10,FALSE))</f>
        <v/>
      </c>
      <c r="BD26" s="326" t="str">
        <f>IF(BD25="","",VLOOKUP(BD25,'シフト記号表（従来型・ユニット型共通）'!$C$6:$L$47,10,FALSE))</f>
        <v/>
      </c>
      <c r="BE26" s="326" t="str">
        <f>IF(BE25="","",VLOOKUP(BE25,'シフト記号表（従来型・ユニット型共通）'!$C$6:$L$47,10,FALSE))</f>
        <v/>
      </c>
      <c r="BF26" s="1156">
        <f>IF($BI$3="４週",SUM(AA26:BB26),IF($BI$3="暦月",SUM(AA26:BE26),""))</f>
        <v>0</v>
      </c>
      <c r="BG26" s="1157"/>
      <c r="BH26" s="1158">
        <f>IF($BI$3="４週",BF26/4,IF($BI$3="暦月",(BF26/($BI$8/7)),""))</f>
        <v>0</v>
      </c>
      <c r="BI26" s="1157"/>
      <c r="BJ26" s="1153"/>
      <c r="BK26" s="1154"/>
      <c r="BL26" s="1154"/>
      <c r="BM26" s="1154"/>
      <c r="BN26" s="1155"/>
    </row>
    <row r="27" spans="2:66" ht="20.25" customHeight="1" x14ac:dyDescent="0.15">
      <c r="B27" s="1118">
        <f>B25+1</f>
        <v>6</v>
      </c>
      <c r="C27" s="1230"/>
      <c r="D27" s="1232"/>
      <c r="E27" s="1196"/>
      <c r="F27" s="1233"/>
      <c r="G27" s="1120"/>
      <c r="H27" s="1121"/>
      <c r="I27" s="320"/>
      <c r="J27" s="321"/>
      <c r="K27" s="320"/>
      <c r="L27" s="321"/>
      <c r="M27" s="1124"/>
      <c r="N27" s="1125"/>
      <c r="O27" s="1128"/>
      <c r="P27" s="1129"/>
      <c r="Q27" s="1129"/>
      <c r="R27" s="1121"/>
      <c r="S27" s="1132"/>
      <c r="T27" s="1133"/>
      <c r="U27" s="1133"/>
      <c r="V27" s="1133"/>
      <c r="W27" s="1134"/>
      <c r="X27" s="340" t="s">
        <v>696</v>
      </c>
      <c r="Z27" s="341"/>
      <c r="AA27" s="333"/>
      <c r="AB27" s="334"/>
      <c r="AC27" s="334"/>
      <c r="AD27" s="334"/>
      <c r="AE27" s="334"/>
      <c r="AF27" s="334"/>
      <c r="AG27" s="335"/>
      <c r="AH27" s="333"/>
      <c r="AI27" s="334"/>
      <c r="AJ27" s="334"/>
      <c r="AK27" s="334"/>
      <c r="AL27" s="334"/>
      <c r="AM27" s="334"/>
      <c r="AN27" s="335"/>
      <c r="AO27" s="333"/>
      <c r="AP27" s="334"/>
      <c r="AQ27" s="334"/>
      <c r="AR27" s="334"/>
      <c r="AS27" s="334"/>
      <c r="AT27" s="334"/>
      <c r="AU27" s="335"/>
      <c r="AV27" s="333"/>
      <c r="AW27" s="334"/>
      <c r="AX27" s="334"/>
      <c r="AY27" s="334"/>
      <c r="AZ27" s="334"/>
      <c r="BA27" s="334"/>
      <c r="BB27" s="335"/>
      <c r="BC27" s="333"/>
      <c r="BD27" s="334"/>
      <c r="BE27" s="336"/>
      <c r="BF27" s="1138"/>
      <c r="BG27" s="1139"/>
      <c r="BH27" s="1105"/>
      <c r="BI27" s="1106"/>
      <c r="BJ27" s="1107"/>
      <c r="BK27" s="1108"/>
      <c r="BL27" s="1108"/>
      <c r="BM27" s="1108"/>
      <c r="BN27" s="1109"/>
    </row>
    <row r="28" spans="2:66" ht="20.25" customHeight="1" x14ac:dyDescent="0.15">
      <c r="B28" s="1140"/>
      <c r="C28" s="1237"/>
      <c r="D28" s="1238"/>
      <c r="E28" s="1196"/>
      <c r="F28" s="1233"/>
      <c r="G28" s="1159"/>
      <c r="H28" s="1160"/>
      <c r="I28" s="320"/>
      <c r="J28" s="321">
        <f>G27</f>
        <v>0</v>
      </c>
      <c r="K28" s="320"/>
      <c r="L28" s="321">
        <f>M27</f>
        <v>0</v>
      </c>
      <c r="M28" s="1161"/>
      <c r="N28" s="1162"/>
      <c r="O28" s="1163"/>
      <c r="P28" s="1164"/>
      <c r="Q28" s="1164"/>
      <c r="R28" s="1160"/>
      <c r="S28" s="1132"/>
      <c r="T28" s="1133"/>
      <c r="U28" s="1133"/>
      <c r="V28" s="1133"/>
      <c r="W28" s="1134"/>
      <c r="X28" s="322" t="s">
        <v>1050</v>
      </c>
      <c r="Y28" s="323"/>
      <c r="Z28" s="324"/>
      <c r="AA28" s="325" t="str">
        <f>IF(AA27="","",VLOOKUP(AA27,'シフト記号表（従来型・ユニット型共通）'!$C$6:$L$47,10,FALSE))</f>
        <v/>
      </c>
      <c r="AB28" s="326" t="str">
        <f>IF(AB27="","",VLOOKUP(AB27,'シフト記号表（従来型・ユニット型共通）'!$C$6:$L$47,10,FALSE))</f>
        <v/>
      </c>
      <c r="AC28" s="326" t="str">
        <f>IF(AC27="","",VLOOKUP(AC27,'シフト記号表（従来型・ユニット型共通）'!$C$6:$L$47,10,FALSE))</f>
        <v/>
      </c>
      <c r="AD28" s="326" t="str">
        <f>IF(AD27="","",VLOOKUP(AD27,'シフト記号表（従来型・ユニット型共通）'!$C$6:$L$47,10,FALSE))</f>
        <v/>
      </c>
      <c r="AE28" s="326" t="str">
        <f>IF(AE27="","",VLOOKUP(AE27,'シフト記号表（従来型・ユニット型共通）'!$C$6:$L$47,10,FALSE))</f>
        <v/>
      </c>
      <c r="AF28" s="326" t="str">
        <f>IF(AF27="","",VLOOKUP(AF27,'シフト記号表（従来型・ユニット型共通）'!$C$6:$L$47,10,FALSE))</f>
        <v/>
      </c>
      <c r="AG28" s="327" t="str">
        <f>IF(AG27="","",VLOOKUP(AG27,'シフト記号表（従来型・ユニット型共通）'!$C$6:$L$47,10,FALSE))</f>
        <v/>
      </c>
      <c r="AH28" s="325" t="str">
        <f>IF(AH27="","",VLOOKUP(AH27,'シフト記号表（従来型・ユニット型共通）'!$C$6:$L$47,10,FALSE))</f>
        <v/>
      </c>
      <c r="AI28" s="326" t="str">
        <f>IF(AI27="","",VLOOKUP(AI27,'シフト記号表（従来型・ユニット型共通）'!$C$6:$L$47,10,FALSE))</f>
        <v/>
      </c>
      <c r="AJ28" s="326" t="str">
        <f>IF(AJ27="","",VLOOKUP(AJ27,'シフト記号表（従来型・ユニット型共通）'!$C$6:$L$47,10,FALSE))</f>
        <v/>
      </c>
      <c r="AK28" s="326" t="str">
        <f>IF(AK27="","",VLOOKUP(AK27,'シフト記号表（従来型・ユニット型共通）'!$C$6:$L$47,10,FALSE))</f>
        <v/>
      </c>
      <c r="AL28" s="326" t="str">
        <f>IF(AL27="","",VLOOKUP(AL27,'シフト記号表（従来型・ユニット型共通）'!$C$6:$L$47,10,FALSE))</f>
        <v/>
      </c>
      <c r="AM28" s="326" t="str">
        <f>IF(AM27="","",VLOOKUP(AM27,'シフト記号表（従来型・ユニット型共通）'!$C$6:$L$47,10,FALSE))</f>
        <v/>
      </c>
      <c r="AN28" s="327" t="str">
        <f>IF(AN27="","",VLOOKUP(AN27,'シフト記号表（従来型・ユニット型共通）'!$C$6:$L$47,10,FALSE))</f>
        <v/>
      </c>
      <c r="AO28" s="325" t="str">
        <f>IF(AO27="","",VLOOKUP(AO27,'シフト記号表（従来型・ユニット型共通）'!$C$6:$L$47,10,FALSE))</f>
        <v/>
      </c>
      <c r="AP28" s="326" t="str">
        <f>IF(AP27="","",VLOOKUP(AP27,'シフト記号表（従来型・ユニット型共通）'!$C$6:$L$47,10,FALSE))</f>
        <v/>
      </c>
      <c r="AQ28" s="326" t="str">
        <f>IF(AQ27="","",VLOOKUP(AQ27,'シフト記号表（従来型・ユニット型共通）'!$C$6:$L$47,10,FALSE))</f>
        <v/>
      </c>
      <c r="AR28" s="326" t="str">
        <f>IF(AR27="","",VLOOKUP(AR27,'シフト記号表（従来型・ユニット型共通）'!$C$6:$L$47,10,FALSE))</f>
        <v/>
      </c>
      <c r="AS28" s="326" t="str">
        <f>IF(AS27="","",VLOOKUP(AS27,'シフト記号表（従来型・ユニット型共通）'!$C$6:$L$47,10,FALSE))</f>
        <v/>
      </c>
      <c r="AT28" s="326" t="str">
        <f>IF(AT27="","",VLOOKUP(AT27,'シフト記号表（従来型・ユニット型共通）'!$C$6:$L$47,10,FALSE))</f>
        <v/>
      </c>
      <c r="AU28" s="327" t="str">
        <f>IF(AU27="","",VLOOKUP(AU27,'シフト記号表（従来型・ユニット型共通）'!$C$6:$L$47,10,FALSE))</f>
        <v/>
      </c>
      <c r="AV28" s="325" t="str">
        <f>IF(AV27="","",VLOOKUP(AV27,'シフト記号表（従来型・ユニット型共通）'!$C$6:$L$47,10,FALSE))</f>
        <v/>
      </c>
      <c r="AW28" s="326" t="str">
        <f>IF(AW27="","",VLOOKUP(AW27,'シフト記号表（従来型・ユニット型共通）'!$C$6:$L$47,10,FALSE))</f>
        <v/>
      </c>
      <c r="AX28" s="326" t="str">
        <f>IF(AX27="","",VLOOKUP(AX27,'シフト記号表（従来型・ユニット型共通）'!$C$6:$L$47,10,FALSE))</f>
        <v/>
      </c>
      <c r="AY28" s="326" t="str">
        <f>IF(AY27="","",VLOOKUP(AY27,'シフト記号表（従来型・ユニット型共通）'!$C$6:$L$47,10,FALSE))</f>
        <v/>
      </c>
      <c r="AZ28" s="326" t="str">
        <f>IF(AZ27="","",VLOOKUP(AZ27,'シフト記号表（従来型・ユニット型共通）'!$C$6:$L$47,10,FALSE))</f>
        <v/>
      </c>
      <c r="BA28" s="326" t="str">
        <f>IF(BA27="","",VLOOKUP(BA27,'シフト記号表（従来型・ユニット型共通）'!$C$6:$L$47,10,FALSE))</f>
        <v/>
      </c>
      <c r="BB28" s="327" t="str">
        <f>IF(BB27="","",VLOOKUP(BB27,'シフト記号表（従来型・ユニット型共通）'!$C$6:$L$47,10,FALSE))</f>
        <v/>
      </c>
      <c r="BC28" s="325" t="str">
        <f>IF(BC27="","",VLOOKUP(BC27,'シフト記号表（従来型・ユニット型共通）'!$C$6:$L$47,10,FALSE))</f>
        <v/>
      </c>
      <c r="BD28" s="326" t="str">
        <f>IF(BD27="","",VLOOKUP(BD27,'シフト記号表（従来型・ユニット型共通）'!$C$6:$L$47,10,FALSE))</f>
        <v/>
      </c>
      <c r="BE28" s="326" t="str">
        <f>IF(BE27="","",VLOOKUP(BE27,'シフト記号表（従来型・ユニット型共通）'!$C$6:$L$47,10,FALSE))</f>
        <v/>
      </c>
      <c r="BF28" s="1156">
        <f>IF($BI$3="４週",SUM(AA28:BB28),IF($BI$3="暦月",SUM(AA28:BE28),""))</f>
        <v>0</v>
      </c>
      <c r="BG28" s="1157"/>
      <c r="BH28" s="1158">
        <f>IF($BI$3="４週",BF28/4,IF($BI$3="暦月",(BF28/($BI$8/7)),""))</f>
        <v>0</v>
      </c>
      <c r="BI28" s="1157"/>
      <c r="BJ28" s="1153"/>
      <c r="BK28" s="1154"/>
      <c r="BL28" s="1154"/>
      <c r="BM28" s="1154"/>
      <c r="BN28" s="1155"/>
    </row>
    <row r="29" spans="2:66" ht="20.25" customHeight="1" x14ac:dyDescent="0.15">
      <c r="B29" s="1118">
        <f>B27+1</f>
        <v>7</v>
      </c>
      <c r="C29" s="1230"/>
      <c r="D29" s="1232"/>
      <c r="E29" s="1196"/>
      <c r="F29" s="1233"/>
      <c r="G29" s="1120"/>
      <c r="H29" s="1121"/>
      <c r="I29" s="320"/>
      <c r="J29" s="321"/>
      <c r="K29" s="320"/>
      <c r="L29" s="321"/>
      <c r="M29" s="1124"/>
      <c r="N29" s="1125"/>
      <c r="O29" s="1128"/>
      <c r="P29" s="1129"/>
      <c r="Q29" s="1129"/>
      <c r="R29" s="1121"/>
      <c r="S29" s="1132"/>
      <c r="T29" s="1133"/>
      <c r="U29" s="1133"/>
      <c r="V29" s="1133"/>
      <c r="W29" s="1134"/>
      <c r="X29" s="330" t="s">
        <v>696</v>
      </c>
      <c r="Y29" s="331"/>
      <c r="Z29" s="332"/>
      <c r="AA29" s="333"/>
      <c r="AB29" s="334"/>
      <c r="AC29" s="334"/>
      <c r="AD29" s="334"/>
      <c r="AE29" s="334"/>
      <c r="AF29" s="334"/>
      <c r="AG29" s="335"/>
      <c r="AH29" s="333"/>
      <c r="AI29" s="334"/>
      <c r="AJ29" s="334"/>
      <c r="AK29" s="334"/>
      <c r="AL29" s="334"/>
      <c r="AM29" s="334"/>
      <c r="AN29" s="335"/>
      <c r="AO29" s="333"/>
      <c r="AP29" s="334"/>
      <c r="AQ29" s="334"/>
      <c r="AR29" s="334"/>
      <c r="AS29" s="334"/>
      <c r="AT29" s="334"/>
      <c r="AU29" s="335"/>
      <c r="AV29" s="333"/>
      <c r="AW29" s="334"/>
      <c r="AX29" s="334"/>
      <c r="AY29" s="334"/>
      <c r="AZ29" s="334"/>
      <c r="BA29" s="334"/>
      <c r="BB29" s="335"/>
      <c r="BC29" s="333"/>
      <c r="BD29" s="334"/>
      <c r="BE29" s="336"/>
      <c r="BF29" s="1138"/>
      <c r="BG29" s="1139"/>
      <c r="BH29" s="1105"/>
      <c r="BI29" s="1106"/>
      <c r="BJ29" s="1107"/>
      <c r="BK29" s="1108"/>
      <c r="BL29" s="1108"/>
      <c r="BM29" s="1108"/>
      <c r="BN29" s="1109"/>
    </row>
    <row r="30" spans="2:66" ht="20.25" customHeight="1" x14ac:dyDescent="0.15">
      <c r="B30" s="1140"/>
      <c r="C30" s="1237"/>
      <c r="D30" s="1238"/>
      <c r="E30" s="1196"/>
      <c r="F30" s="1233"/>
      <c r="G30" s="1159"/>
      <c r="H30" s="1160"/>
      <c r="I30" s="320"/>
      <c r="J30" s="321">
        <f>G29</f>
        <v>0</v>
      </c>
      <c r="K30" s="320"/>
      <c r="L30" s="321">
        <f>M29</f>
        <v>0</v>
      </c>
      <c r="M30" s="1161"/>
      <c r="N30" s="1162"/>
      <c r="O30" s="1163"/>
      <c r="P30" s="1164"/>
      <c r="Q30" s="1164"/>
      <c r="R30" s="1160"/>
      <c r="S30" s="1132"/>
      <c r="T30" s="1133"/>
      <c r="U30" s="1133"/>
      <c r="V30" s="1133"/>
      <c r="W30" s="1134"/>
      <c r="X30" s="322" t="s">
        <v>1050</v>
      </c>
      <c r="Y30" s="323"/>
      <c r="Z30" s="324"/>
      <c r="AA30" s="325" t="str">
        <f>IF(AA29="","",VLOOKUP(AA29,'シフト記号表（従来型・ユニット型共通）'!$C$6:$L$47,10,FALSE))</f>
        <v/>
      </c>
      <c r="AB30" s="326" t="str">
        <f>IF(AB29="","",VLOOKUP(AB29,'シフト記号表（従来型・ユニット型共通）'!$C$6:$L$47,10,FALSE))</f>
        <v/>
      </c>
      <c r="AC30" s="326" t="str">
        <f>IF(AC29="","",VLOOKUP(AC29,'シフト記号表（従来型・ユニット型共通）'!$C$6:$L$47,10,FALSE))</f>
        <v/>
      </c>
      <c r="AD30" s="326" t="str">
        <f>IF(AD29="","",VLOOKUP(AD29,'シフト記号表（従来型・ユニット型共通）'!$C$6:$L$47,10,FALSE))</f>
        <v/>
      </c>
      <c r="AE30" s="326" t="str">
        <f>IF(AE29="","",VLOOKUP(AE29,'シフト記号表（従来型・ユニット型共通）'!$C$6:$L$47,10,FALSE))</f>
        <v/>
      </c>
      <c r="AF30" s="326" t="str">
        <f>IF(AF29="","",VLOOKUP(AF29,'シフト記号表（従来型・ユニット型共通）'!$C$6:$L$47,10,FALSE))</f>
        <v/>
      </c>
      <c r="AG30" s="327" t="str">
        <f>IF(AG29="","",VLOOKUP(AG29,'シフト記号表（従来型・ユニット型共通）'!$C$6:$L$47,10,FALSE))</f>
        <v/>
      </c>
      <c r="AH30" s="325" t="str">
        <f>IF(AH29="","",VLOOKUP(AH29,'シフト記号表（従来型・ユニット型共通）'!$C$6:$L$47,10,FALSE))</f>
        <v/>
      </c>
      <c r="AI30" s="326" t="str">
        <f>IF(AI29="","",VLOOKUP(AI29,'シフト記号表（従来型・ユニット型共通）'!$C$6:$L$47,10,FALSE))</f>
        <v/>
      </c>
      <c r="AJ30" s="326" t="str">
        <f>IF(AJ29="","",VLOOKUP(AJ29,'シフト記号表（従来型・ユニット型共通）'!$C$6:$L$47,10,FALSE))</f>
        <v/>
      </c>
      <c r="AK30" s="326" t="str">
        <f>IF(AK29="","",VLOOKUP(AK29,'シフト記号表（従来型・ユニット型共通）'!$C$6:$L$47,10,FALSE))</f>
        <v/>
      </c>
      <c r="AL30" s="326" t="str">
        <f>IF(AL29="","",VLOOKUP(AL29,'シフト記号表（従来型・ユニット型共通）'!$C$6:$L$47,10,FALSE))</f>
        <v/>
      </c>
      <c r="AM30" s="326" t="str">
        <f>IF(AM29="","",VLOOKUP(AM29,'シフト記号表（従来型・ユニット型共通）'!$C$6:$L$47,10,FALSE))</f>
        <v/>
      </c>
      <c r="AN30" s="327" t="str">
        <f>IF(AN29="","",VLOOKUP(AN29,'シフト記号表（従来型・ユニット型共通）'!$C$6:$L$47,10,FALSE))</f>
        <v/>
      </c>
      <c r="AO30" s="325" t="str">
        <f>IF(AO29="","",VLOOKUP(AO29,'シフト記号表（従来型・ユニット型共通）'!$C$6:$L$47,10,FALSE))</f>
        <v/>
      </c>
      <c r="AP30" s="326" t="str">
        <f>IF(AP29="","",VLOOKUP(AP29,'シフト記号表（従来型・ユニット型共通）'!$C$6:$L$47,10,FALSE))</f>
        <v/>
      </c>
      <c r="AQ30" s="326" t="str">
        <f>IF(AQ29="","",VLOOKUP(AQ29,'シフト記号表（従来型・ユニット型共通）'!$C$6:$L$47,10,FALSE))</f>
        <v/>
      </c>
      <c r="AR30" s="326" t="str">
        <f>IF(AR29="","",VLOOKUP(AR29,'シフト記号表（従来型・ユニット型共通）'!$C$6:$L$47,10,FALSE))</f>
        <v/>
      </c>
      <c r="AS30" s="326" t="str">
        <f>IF(AS29="","",VLOOKUP(AS29,'シフト記号表（従来型・ユニット型共通）'!$C$6:$L$47,10,FALSE))</f>
        <v/>
      </c>
      <c r="AT30" s="326" t="str">
        <f>IF(AT29="","",VLOOKUP(AT29,'シフト記号表（従来型・ユニット型共通）'!$C$6:$L$47,10,FALSE))</f>
        <v/>
      </c>
      <c r="AU30" s="327" t="str">
        <f>IF(AU29="","",VLOOKUP(AU29,'シフト記号表（従来型・ユニット型共通）'!$C$6:$L$47,10,FALSE))</f>
        <v/>
      </c>
      <c r="AV30" s="325" t="str">
        <f>IF(AV29="","",VLOOKUP(AV29,'シフト記号表（従来型・ユニット型共通）'!$C$6:$L$47,10,FALSE))</f>
        <v/>
      </c>
      <c r="AW30" s="326" t="str">
        <f>IF(AW29="","",VLOOKUP(AW29,'シフト記号表（従来型・ユニット型共通）'!$C$6:$L$47,10,FALSE))</f>
        <v/>
      </c>
      <c r="AX30" s="326" t="str">
        <f>IF(AX29="","",VLOOKUP(AX29,'シフト記号表（従来型・ユニット型共通）'!$C$6:$L$47,10,FALSE))</f>
        <v/>
      </c>
      <c r="AY30" s="326" t="str">
        <f>IF(AY29="","",VLOOKUP(AY29,'シフト記号表（従来型・ユニット型共通）'!$C$6:$L$47,10,FALSE))</f>
        <v/>
      </c>
      <c r="AZ30" s="326" t="str">
        <f>IF(AZ29="","",VLOOKUP(AZ29,'シフト記号表（従来型・ユニット型共通）'!$C$6:$L$47,10,FALSE))</f>
        <v/>
      </c>
      <c r="BA30" s="326" t="str">
        <f>IF(BA29="","",VLOOKUP(BA29,'シフト記号表（従来型・ユニット型共通）'!$C$6:$L$47,10,FALSE))</f>
        <v/>
      </c>
      <c r="BB30" s="327" t="str">
        <f>IF(BB29="","",VLOOKUP(BB29,'シフト記号表（従来型・ユニット型共通）'!$C$6:$L$47,10,FALSE))</f>
        <v/>
      </c>
      <c r="BC30" s="325" t="str">
        <f>IF(BC29="","",VLOOKUP(BC29,'シフト記号表（従来型・ユニット型共通）'!$C$6:$L$47,10,FALSE))</f>
        <v/>
      </c>
      <c r="BD30" s="326" t="str">
        <f>IF(BD29="","",VLOOKUP(BD29,'シフト記号表（従来型・ユニット型共通）'!$C$6:$L$47,10,FALSE))</f>
        <v/>
      </c>
      <c r="BE30" s="326" t="str">
        <f>IF(BE29="","",VLOOKUP(BE29,'シフト記号表（従来型・ユニット型共通）'!$C$6:$L$47,10,FALSE))</f>
        <v/>
      </c>
      <c r="BF30" s="1156">
        <f>IF($BI$3="４週",SUM(AA30:BB30),IF($BI$3="暦月",SUM(AA30:BE30),""))</f>
        <v>0</v>
      </c>
      <c r="BG30" s="1157"/>
      <c r="BH30" s="1158">
        <f>IF($BI$3="４週",BF30/4,IF($BI$3="暦月",(BF30/($BI$8/7)),""))</f>
        <v>0</v>
      </c>
      <c r="BI30" s="1157"/>
      <c r="BJ30" s="1153"/>
      <c r="BK30" s="1154"/>
      <c r="BL30" s="1154"/>
      <c r="BM30" s="1154"/>
      <c r="BN30" s="1155"/>
    </row>
    <row r="31" spans="2:66" ht="20.25" customHeight="1" x14ac:dyDescent="0.15">
      <c r="B31" s="1118">
        <f>B29+1</f>
        <v>8</v>
      </c>
      <c r="C31" s="1230"/>
      <c r="D31" s="1232"/>
      <c r="E31" s="1196"/>
      <c r="F31" s="1233"/>
      <c r="G31" s="1120"/>
      <c r="H31" s="1121"/>
      <c r="I31" s="320"/>
      <c r="J31" s="321"/>
      <c r="K31" s="320"/>
      <c r="L31" s="321"/>
      <c r="M31" s="1124"/>
      <c r="N31" s="1125"/>
      <c r="O31" s="1128"/>
      <c r="P31" s="1129"/>
      <c r="Q31" s="1129"/>
      <c r="R31" s="1121"/>
      <c r="S31" s="1132"/>
      <c r="T31" s="1133"/>
      <c r="U31" s="1133"/>
      <c r="V31" s="1133"/>
      <c r="W31" s="1134"/>
      <c r="X31" s="330" t="s">
        <v>696</v>
      </c>
      <c r="Y31" s="331"/>
      <c r="Z31" s="332"/>
      <c r="AA31" s="333"/>
      <c r="AB31" s="334"/>
      <c r="AC31" s="334"/>
      <c r="AD31" s="334"/>
      <c r="AE31" s="334"/>
      <c r="AF31" s="334"/>
      <c r="AG31" s="335"/>
      <c r="AH31" s="333"/>
      <c r="AI31" s="334"/>
      <c r="AJ31" s="334"/>
      <c r="AK31" s="334"/>
      <c r="AL31" s="334"/>
      <c r="AM31" s="334"/>
      <c r="AN31" s="335"/>
      <c r="AO31" s="333"/>
      <c r="AP31" s="334"/>
      <c r="AQ31" s="334"/>
      <c r="AR31" s="334"/>
      <c r="AS31" s="334"/>
      <c r="AT31" s="334"/>
      <c r="AU31" s="335"/>
      <c r="AV31" s="333"/>
      <c r="AW31" s="334"/>
      <c r="AX31" s="334"/>
      <c r="AY31" s="334"/>
      <c r="AZ31" s="334"/>
      <c r="BA31" s="334"/>
      <c r="BB31" s="335"/>
      <c r="BC31" s="333"/>
      <c r="BD31" s="334"/>
      <c r="BE31" s="336"/>
      <c r="BF31" s="1138"/>
      <c r="BG31" s="1139"/>
      <c r="BH31" s="1105"/>
      <c r="BI31" s="1106"/>
      <c r="BJ31" s="1107"/>
      <c r="BK31" s="1108"/>
      <c r="BL31" s="1108"/>
      <c r="BM31" s="1108"/>
      <c r="BN31" s="1109"/>
    </row>
    <row r="32" spans="2:66" ht="20.25" customHeight="1" x14ac:dyDescent="0.15">
      <c r="B32" s="1140"/>
      <c r="C32" s="1237"/>
      <c r="D32" s="1238"/>
      <c r="E32" s="1196"/>
      <c r="F32" s="1233"/>
      <c r="G32" s="1159"/>
      <c r="H32" s="1160"/>
      <c r="I32" s="320"/>
      <c r="J32" s="321">
        <f>G31</f>
        <v>0</v>
      </c>
      <c r="K32" s="320"/>
      <c r="L32" s="321">
        <f>M31</f>
        <v>0</v>
      </c>
      <c r="M32" s="1161"/>
      <c r="N32" s="1162"/>
      <c r="O32" s="1163"/>
      <c r="P32" s="1164"/>
      <c r="Q32" s="1164"/>
      <c r="R32" s="1160"/>
      <c r="S32" s="1132"/>
      <c r="T32" s="1133"/>
      <c r="U32" s="1133"/>
      <c r="V32" s="1133"/>
      <c r="W32" s="1134"/>
      <c r="X32" s="322" t="s">
        <v>1050</v>
      </c>
      <c r="Y32" s="323"/>
      <c r="Z32" s="324"/>
      <c r="AA32" s="325" t="str">
        <f>IF(AA31="","",VLOOKUP(AA31,'シフト記号表（従来型・ユニット型共通）'!$C$6:$L$47,10,FALSE))</f>
        <v/>
      </c>
      <c r="AB32" s="326" t="str">
        <f>IF(AB31="","",VLOOKUP(AB31,'シフト記号表（従来型・ユニット型共通）'!$C$6:$L$47,10,FALSE))</f>
        <v/>
      </c>
      <c r="AC32" s="326" t="str">
        <f>IF(AC31="","",VLOOKUP(AC31,'シフト記号表（従来型・ユニット型共通）'!$C$6:$L$47,10,FALSE))</f>
        <v/>
      </c>
      <c r="AD32" s="326" t="str">
        <f>IF(AD31="","",VLOOKUP(AD31,'シフト記号表（従来型・ユニット型共通）'!$C$6:$L$47,10,FALSE))</f>
        <v/>
      </c>
      <c r="AE32" s="326" t="str">
        <f>IF(AE31="","",VLOOKUP(AE31,'シフト記号表（従来型・ユニット型共通）'!$C$6:$L$47,10,FALSE))</f>
        <v/>
      </c>
      <c r="AF32" s="326" t="str">
        <f>IF(AF31="","",VLOOKUP(AF31,'シフト記号表（従来型・ユニット型共通）'!$C$6:$L$47,10,FALSE))</f>
        <v/>
      </c>
      <c r="AG32" s="327" t="str">
        <f>IF(AG31="","",VLOOKUP(AG31,'シフト記号表（従来型・ユニット型共通）'!$C$6:$L$47,10,FALSE))</f>
        <v/>
      </c>
      <c r="AH32" s="325" t="str">
        <f>IF(AH31="","",VLOOKUP(AH31,'シフト記号表（従来型・ユニット型共通）'!$C$6:$L$47,10,FALSE))</f>
        <v/>
      </c>
      <c r="AI32" s="326" t="str">
        <f>IF(AI31="","",VLOOKUP(AI31,'シフト記号表（従来型・ユニット型共通）'!$C$6:$L$47,10,FALSE))</f>
        <v/>
      </c>
      <c r="AJ32" s="326" t="str">
        <f>IF(AJ31="","",VLOOKUP(AJ31,'シフト記号表（従来型・ユニット型共通）'!$C$6:$L$47,10,FALSE))</f>
        <v/>
      </c>
      <c r="AK32" s="326" t="str">
        <f>IF(AK31="","",VLOOKUP(AK31,'シフト記号表（従来型・ユニット型共通）'!$C$6:$L$47,10,FALSE))</f>
        <v/>
      </c>
      <c r="AL32" s="326" t="str">
        <f>IF(AL31="","",VLOOKUP(AL31,'シフト記号表（従来型・ユニット型共通）'!$C$6:$L$47,10,FALSE))</f>
        <v/>
      </c>
      <c r="AM32" s="326" t="str">
        <f>IF(AM31="","",VLOOKUP(AM31,'シフト記号表（従来型・ユニット型共通）'!$C$6:$L$47,10,FALSE))</f>
        <v/>
      </c>
      <c r="AN32" s="327" t="str">
        <f>IF(AN31="","",VLOOKUP(AN31,'シフト記号表（従来型・ユニット型共通）'!$C$6:$L$47,10,FALSE))</f>
        <v/>
      </c>
      <c r="AO32" s="325" t="str">
        <f>IF(AO31="","",VLOOKUP(AO31,'シフト記号表（従来型・ユニット型共通）'!$C$6:$L$47,10,FALSE))</f>
        <v/>
      </c>
      <c r="AP32" s="326" t="str">
        <f>IF(AP31="","",VLOOKUP(AP31,'シフト記号表（従来型・ユニット型共通）'!$C$6:$L$47,10,FALSE))</f>
        <v/>
      </c>
      <c r="AQ32" s="326" t="str">
        <f>IF(AQ31="","",VLOOKUP(AQ31,'シフト記号表（従来型・ユニット型共通）'!$C$6:$L$47,10,FALSE))</f>
        <v/>
      </c>
      <c r="AR32" s="326" t="str">
        <f>IF(AR31="","",VLOOKUP(AR31,'シフト記号表（従来型・ユニット型共通）'!$C$6:$L$47,10,FALSE))</f>
        <v/>
      </c>
      <c r="AS32" s="326" t="str">
        <f>IF(AS31="","",VLOOKUP(AS31,'シフト記号表（従来型・ユニット型共通）'!$C$6:$L$47,10,FALSE))</f>
        <v/>
      </c>
      <c r="AT32" s="326" t="str">
        <f>IF(AT31="","",VLOOKUP(AT31,'シフト記号表（従来型・ユニット型共通）'!$C$6:$L$47,10,FALSE))</f>
        <v/>
      </c>
      <c r="AU32" s="327" t="str">
        <f>IF(AU31="","",VLOOKUP(AU31,'シフト記号表（従来型・ユニット型共通）'!$C$6:$L$47,10,FALSE))</f>
        <v/>
      </c>
      <c r="AV32" s="325" t="str">
        <f>IF(AV31="","",VLOOKUP(AV31,'シフト記号表（従来型・ユニット型共通）'!$C$6:$L$47,10,FALSE))</f>
        <v/>
      </c>
      <c r="AW32" s="326" t="str">
        <f>IF(AW31="","",VLOOKUP(AW31,'シフト記号表（従来型・ユニット型共通）'!$C$6:$L$47,10,FALSE))</f>
        <v/>
      </c>
      <c r="AX32" s="326" t="str">
        <f>IF(AX31="","",VLOOKUP(AX31,'シフト記号表（従来型・ユニット型共通）'!$C$6:$L$47,10,FALSE))</f>
        <v/>
      </c>
      <c r="AY32" s="326" t="str">
        <f>IF(AY31="","",VLOOKUP(AY31,'シフト記号表（従来型・ユニット型共通）'!$C$6:$L$47,10,FALSE))</f>
        <v/>
      </c>
      <c r="AZ32" s="326" t="str">
        <f>IF(AZ31="","",VLOOKUP(AZ31,'シフト記号表（従来型・ユニット型共通）'!$C$6:$L$47,10,FALSE))</f>
        <v/>
      </c>
      <c r="BA32" s="326" t="str">
        <f>IF(BA31="","",VLOOKUP(BA31,'シフト記号表（従来型・ユニット型共通）'!$C$6:$L$47,10,FALSE))</f>
        <v/>
      </c>
      <c r="BB32" s="327" t="str">
        <f>IF(BB31="","",VLOOKUP(BB31,'シフト記号表（従来型・ユニット型共通）'!$C$6:$L$47,10,FALSE))</f>
        <v/>
      </c>
      <c r="BC32" s="325" t="str">
        <f>IF(BC31="","",VLOOKUP(BC31,'シフト記号表（従来型・ユニット型共通）'!$C$6:$L$47,10,FALSE))</f>
        <v/>
      </c>
      <c r="BD32" s="326" t="str">
        <f>IF(BD31="","",VLOOKUP(BD31,'シフト記号表（従来型・ユニット型共通）'!$C$6:$L$47,10,FALSE))</f>
        <v/>
      </c>
      <c r="BE32" s="326" t="str">
        <f>IF(BE31="","",VLOOKUP(BE31,'シフト記号表（従来型・ユニット型共通）'!$C$6:$L$47,10,FALSE))</f>
        <v/>
      </c>
      <c r="BF32" s="1156">
        <f>IF($BI$3="４週",SUM(AA32:BB32),IF($BI$3="暦月",SUM(AA32:BE32),""))</f>
        <v>0</v>
      </c>
      <c r="BG32" s="1157"/>
      <c r="BH32" s="1158">
        <f>IF($BI$3="４週",BF32/4,IF($BI$3="暦月",(BF32/($BI$8/7)),""))</f>
        <v>0</v>
      </c>
      <c r="BI32" s="1157"/>
      <c r="BJ32" s="1153"/>
      <c r="BK32" s="1154"/>
      <c r="BL32" s="1154"/>
      <c r="BM32" s="1154"/>
      <c r="BN32" s="1155"/>
    </row>
    <row r="33" spans="2:66" ht="20.25" customHeight="1" x14ac:dyDescent="0.15">
      <c r="B33" s="1118">
        <f>B31+1</f>
        <v>9</v>
      </c>
      <c r="C33" s="1230"/>
      <c r="D33" s="1232"/>
      <c r="E33" s="1196"/>
      <c r="F33" s="1233"/>
      <c r="G33" s="1120"/>
      <c r="H33" s="1121"/>
      <c r="I33" s="320"/>
      <c r="J33" s="321"/>
      <c r="K33" s="320"/>
      <c r="L33" s="321"/>
      <c r="M33" s="1124"/>
      <c r="N33" s="1125"/>
      <c r="O33" s="1128"/>
      <c r="P33" s="1129"/>
      <c r="Q33" s="1129"/>
      <c r="R33" s="1121"/>
      <c r="S33" s="1132"/>
      <c r="T33" s="1133"/>
      <c r="U33" s="1133"/>
      <c r="V33" s="1133"/>
      <c r="W33" s="1134"/>
      <c r="X33" s="330" t="s">
        <v>696</v>
      </c>
      <c r="Y33" s="331"/>
      <c r="Z33" s="332"/>
      <c r="AA33" s="333"/>
      <c r="AB33" s="334"/>
      <c r="AC33" s="334"/>
      <c r="AD33" s="334"/>
      <c r="AE33" s="334"/>
      <c r="AF33" s="334"/>
      <c r="AG33" s="335"/>
      <c r="AH33" s="333"/>
      <c r="AI33" s="334"/>
      <c r="AJ33" s="334"/>
      <c r="AK33" s="334"/>
      <c r="AL33" s="334"/>
      <c r="AM33" s="334"/>
      <c r="AN33" s="335"/>
      <c r="AO33" s="333"/>
      <c r="AP33" s="334"/>
      <c r="AQ33" s="334"/>
      <c r="AR33" s="334"/>
      <c r="AS33" s="334"/>
      <c r="AT33" s="334"/>
      <c r="AU33" s="335"/>
      <c r="AV33" s="333"/>
      <c r="AW33" s="334"/>
      <c r="AX33" s="334"/>
      <c r="AY33" s="334"/>
      <c r="AZ33" s="334"/>
      <c r="BA33" s="334"/>
      <c r="BB33" s="335"/>
      <c r="BC33" s="333"/>
      <c r="BD33" s="334"/>
      <c r="BE33" s="336"/>
      <c r="BF33" s="1138"/>
      <c r="BG33" s="1139"/>
      <c r="BH33" s="1105"/>
      <c r="BI33" s="1106"/>
      <c r="BJ33" s="1107"/>
      <c r="BK33" s="1108"/>
      <c r="BL33" s="1108"/>
      <c r="BM33" s="1108"/>
      <c r="BN33" s="1109"/>
    </row>
    <row r="34" spans="2:66" ht="20.25" customHeight="1" x14ac:dyDescent="0.15">
      <c r="B34" s="1140"/>
      <c r="C34" s="1237"/>
      <c r="D34" s="1238"/>
      <c r="E34" s="1196"/>
      <c r="F34" s="1233"/>
      <c r="G34" s="1159"/>
      <c r="H34" s="1160"/>
      <c r="I34" s="320"/>
      <c r="J34" s="321">
        <f>G33</f>
        <v>0</v>
      </c>
      <c r="K34" s="320"/>
      <c r="L34" s="321">
        <f>M33</f>
        <v>0</v>
      </c>
      <c r="M34" s="1161"/>
      <c r="N34" s="1162"/>
      <c r="O34" s="1163"/>
      <c r="P34" s="1164"/>
      <c r="Q34" s="1164"/>
      <c r="R34" s="1160"/>
      <c r="S34" s="1132"/>
      <c r="T34" s="1133"/>
      <c r="U34" s="1133"/>
      <c r="V34" s="1133"/>
      <c r="W34" s="1134"/>
      <c r="X34" s="337" t="s">
        <v>1050</v>
      </c>
      <c r="Y34" s="338"/>
      <c r="Z34" s="339"/>
      <c r="AA34" s="325" t="str">
        <f>IF(AA33="","",VLOOKUP(AA33,'シフト記号表（従来型・ユニット型共通）'!$C$6:$L$47,10,FALSE))</f>
        <v/>
      </c>
      <c r="AB34" s="326" t="str">
        <f>IF(AB33="","",VLOOKUP(AB33,'シフト記号表（従来型・ユニット型共通）'!$C$6:$L$47,10,FALSE))</f>
        <v/>
      </c>
      <c r="AC34" s="326" t="str">
        <f>IF(AC33="","",VLOOKUP(AC33,'シフト記号表（従来型・ユニット型共通）'!$C$6:$L$47,10,FALSE))</f>
        <v/>
      </c>
      <c r="AD34" s="326" t="str">
        <f>IF(AD33="","",VLOOKUP(AD33,'シフト記号表（従来型・ユニット型共通）'!$C$6:$L$47,10,FALSE))</f>
        <v/>
      </c>
      <c r="AE34" s="326" t="str">
        <f>IF(AE33="","",VLOOKUP(AE33,'シフト記号表（従来型・ユニット型共通）'!$C$6:$L$47,10,FALSE))</f>
        <v/>
      </c>
      <c r="AF34" s="326" t="str">
        <f>IF(AF33="","",VLOOKUP(AF33,'シフト記号表（従来型・ユニット型共通）'!$C$6:$L$47,10,FALSE))</f>
        <v/>
      </c>
      <c r="AG34" s="327" t="str">
        <f>IF(AG33="","",VLOOKUP(AG33,'シフト記号表（従来型・ユニット型共通）'!$C$6:$L$47,10,FALSE))</f>
        <v/>
      </c>
      <c r="AH34" s="325" t="str">
        <f>IF(AH33="","",VLOOKUP(AH33,'シフト記号表（従来型・ユニット型共通）'!$C$6:$L$47,10,FALSE))</f>
        <v/>
      </c>
      <c r="AI34" s="326" t="str">
        <f>IF(AI33="","",VLOOKUP(AI33,'シフト記号表（従来型・ユニット型共通）'!$C$6:$L$47,10,FALSE))</f>
        <v/>
      </c>
      <c r="AJ34" s="326" t="str">
        <f>IF(AJ33="","",VLOOKUP(AJ33,'シフト記号表（従来型・ユニット型共通）'!$C$6:$L$47,10,FALSE))</f>
        <v/>
      </c>
      <c r="AK34" s="326" t="str">
        <f>IF(AK33="","",VLOOKUP(AK33,'シフト記号表（従来型・ユニット型共通）'!$C$6:$L$47,10,FALSE))</f>
        <v/>
      </c>
      <c r="AL34" s="326" t="str">
        <f>IF(AL33="","",VLOOKUP(AL33,'シフト記号表（従来型・ユニット型共通）'!$C$6:$L$47,10,FALSE))</f>
        <v/>
      </c>
      <c r="AM34" s="326" t="str">
        <f>IF(AM33="","",VLOOKUP(AM33,'シフト記号表（従来型・ユニット型共通）'!$C$6:$L$47,10,FALSE))</f>
        <v/>
      </c>
      <c r="AN34" s="327" t="str">
        <f>IF(AN33="","",VLOOKUP(AN33,'シフト記号表（従来型・ユニット型共通）'!$C$6:$L$47,10,FALSE))</f>
        <v/>
      </c>
      <c r="AO34" s="325" t="str">
        <f>IF(AO33="","",VLOOKUP(AO33,'シフト記号表（従来型・ユニット型共通）'!$C$6:$L$47,10,FALSE))</f>
        <v/>
      </c>
      <c r="AP34" s="326" t="str">
        <f>IF(AP33="","",VLOOKUP(AP33,'シフト記号表（従来型・ユニット型共通）'!$C$6:$L$47,10,FALSE))</f>
        <v/>
      </c>
      <c r="AQ34" s="326" t="str">
        <f>IF(AQ33="","",VLOOKUP(AQ33,'シフト記号表（従来型・ユニット型共通）'!$C$6:$L$47,10,FALSE))</f>
        <v/>
      </c>
      <c r="AR34" s="326" t="str">
        <f>IF(AR33="","",VLOOKUP(AR33,'シフト記号表（従来型・ユニット型共通）'!$C$6:$L$47,10,FALSE))</f>
        <v/>
      </c>
      <c r="AS34" s="326" t="str">
        <f>IF(AS33="","",VLOOKUP(AS33,'シフト記号表（従来型・ユニット型共通）'!$C$6:$L$47,10,FALSE))</f>
        <v/>
      </c>
      <c r="AT34" s="326" t="str">
        <f>IF(AT33="","",VLOOKUP(AT33,'シフト記号表（従来型・ユニット型共通）'!$C$6:$L$47,10,FALSE))</f>
        <v/>
      </c>
      <c r="AU34" s="327" t="str">
        <f>IF(AU33="","",VLOOKUP(AU33,'シフト記号表（従来型・ユニット型共通）'!$C$6:$L$47,10,FALSE))</f>
        <v/>
      </c>
      <c r="AV34" s="325" t="str">
        <f>IF(AV33="","",VLOOKUP(AV33,'シフト記号表（従来型・ユニット型共通）'!$C$6:$L$47,10,FALSE))</f>
        <v/>
      </c>
      <c r="AW34" s="326" t="str">
        <f>IF(AW33="","",VLOOKUP(AW33,'シフト記号表（従来型・ユニット型共通）'!$C$6:$L$47,10,FALSE))</f>
        <v/>
      </c>
      <c r="AX34" s="326" t="str">
        <f>IF(AX33="","",VLOOKUP(AX33,'シフト記号表（従来型・ユニット型共通）'!$C$6:$L$47,10,FALSE))</f>
        <v/>
      </c>
      <c r="AY34" s="326" t="str">
        <f>IF(AY33="","",VLOOKUP(AY33,'シフト記号表（従来型・ユニット型共通）'!$C$6:$L$47,10,FALSE))</f>
        <v/>
      </c>
      <c r="AZ34" s="326" t="str">
        <f>IF(AZ33="","",VLOOKUP(AZ33,'シフト記号表（従来型・ユニット型共通）'!$C$6:$L$47,10,FALSE))</f>
        <v/>
      </c>
      <c r="BA34" s="326" t="str">
        <f>IF(BA33="","",VLOOKUP(BA33,'シフト記号表（従来型・ユニット型共通）'!$C$6:$L$47,10,FALSE))</f>
        <v/>
      </c>
      <c r="BB34" s="327" t="str">
        <f>IF(BB33="","",VLOOKUP(BB33,'シフト記号表（従来型・ユニット型共通）'!$C$6:$L$47,10,FALSE))</f>
        <v/>
      </c>
      <c r="BC34" s="325" t="str">
        <f>IF(BC33="","",VLOOKUP(BC33,'シフト記号表（従来型・ユニット型共通）'!$C$6:$L$47,10,FALSE))</f>
        <v/>
      </c>
      <c r="BD34" s="326" t="str">
        <f>IF(BD33="","",VLOOKUP(BD33,'シフト記号表（従来型・ユニット型共通）'!$C$6:$L$47,10,FALSE))</f>
        <v/>
      </c>
      <c r="BE34" s="326" t="str">
        <f>IF(BE33="","",VLOOKUP(BE33,'シフト記号表（従来型・ユニット型共通）'!$C$6:$L$47,10,FALSE))</f>
        <v/>
      </c>
      <c r="BF34" s="1156">
        <f>IF($BI$3="４週",SUM(AA34:BB34),IF($BI$3="暦月",SUM(AA34:BE34),""))</f>
        <v>0</v>
      </c>
      <c r="BG34" s="1157"/>
      <c r="BH34" s="1158">
        <f>IF($BI$3="４週",BF34/4,IF($BI$3="暦月",(BF34/($BI$8/7)),""))</f>
        <v>0</v>
      </c>
      <c r="BI34" s="1157"/>
      <c r="BJ34" s="1153"/>
      <c r="BK34" s="1154"/>
      <c r="BL34" s="1154"/>
      <c r="BM34" s="1154"/>
      <c r="BN34" s="1155"/>
    </row>
    <row r="35" spans="2:66" ht="20.25" customHeight="1" x14ac:dyDescent="0.15">
      <c r="B35" s="1118">
        <f>B33+1</f>
        <v>10</v>
      </c>
      <c r="C35" s="1230"/>
      <c r="D35" s="1232"/>
      <c r="E35" s="1196"/>
      <c r="F35" s="1233"/>
      <c r="G35" s="1120"/>
      <c r="H35" s="1121"/>
      <c r="I35" s="320"/>
      <c r="J35" s="321"/>
      <c r="K35" s="320"/>
      <c r="L35" s="321"/>
      <c r="M35" s="1124"/>
      <c r="N35" s="1125"/>
      <c r="O35" s="1128"/>
      <c r="P35" s="1129"/>
      <c r="Q35" s="1129"/>
      <c r="R35" s="1121"/>
      <c r="S35" s="1132"/>
      <c r="T35" s="1133"/>
      <c r="U35" s="1133"/>
      <c r="V35" s="1133"/>
      <c r="W35" s="1134"/>
      <c r="X35" s="340" t="s">
        <v>696</v>
      </c>
      <c r="Z35" s="341"/>
      <c r="AA35" s="333"/>
      <c r="AB35" s="334"/>
      <c r="AC35" s="334"/>
      <c r="AD35" s="334"/>
      <c r="AE35" s="334"/>
      <c r="AF35" s="334"/>
      <c r="AG35" s="335"/>
      <c r="AH35" s="333"/>
      <c r="AI35" s="334"/>
      <c r="AJ35" s="334"/>
      <c r="AK35" s="334"/>
      <c r="AL35" s="334"/>
      <c r="AM35" s="334"/>
      <c r="AN35" s="335"/>
      <c r="AO35" s="333"/>
      <c r="AP35" s="334"/>
      <c r="AQ35" s="334"/>
      <c r="AR35" s="334"/>
      <c r="AS35" s="334"/>
      <c r="AT35" s="334"/>
      <c r="AU35" s="335"/>
      <c r="AV35" s="333"/>
      <c r="AW35" s="334"/>
      <c r="AX35" s="334"/>
      <c r="AY35" s="334"/>
      <c r="AZ35" s="334"/>
      <c r="BA35" s="334"/>
      <c r="BB35" s="335"/>
      <c r="BC35" s="333"/>
      <c r="BD35" s="334"/>
      <c r="BE35" s="336"/>
      <c r="BF35" s="1138"/>
      <c r="BG35" s="1139"/>
      <c r="BH35" s="1105"/>
      <c r="BI35" s="1106"/>
      <c r="BJ35" s="1107"/>
      <c r="BK35" s="1108"/>
      <c r="BL35" s="1108"/>
      <c r="BM35" s="1108"/>
      <c r="BN35" s="1109"/>
    </row>
    <row r="36" spans="2:66" ht="20.25" customHeight="1" x14ac:dyDescent="0.15">
      <c r="B36" s="1140"/>
      <c r="C36" s="1237"/>
      <c r="D36" s="1238"/>
      <c r="E36" s="1196"/>
      <c r="F36" s="1233"/>
      <c r="G36" s="1159"/>
      <c r="H36" s="1160"/>
      <c r="I36" s="320"/>
      <c r="J36" s="321">
        <f>G35</f>
        <v>0</v>
      </c>
      <c r="K36" s="320"/>
      <c r="L36" s="321">
        <f>M35</f>
        <v>0</v>
      </c>
      <c r="M36" s="1161"/>
      <c r="N36" s="1162"/>
      <c r="O36" s="1163"/>
      <c r="P36" s="1164"/>
      <c r="Q36" s="1164"/>
      <c r="R36" s="1160"/>
      <c r="S36" s="1132"/>
      <c r="T36" s="1133"/>
      <c r="U36" s="1133"/>
      <c r="V36" s="1133"/>
      <c r="W36" s="1134"/>
      <c r="X36" s="337" t="s">
        <v>1050</v>
      </c>
      <c r="Y36" s="338"/>
      <c r="Z36" s="339"/>
      <c r="AA36" s="325" t="str">
        <f>IF(AA35="","",VLOOKUP(AA35,'シフト記号表（従来型・ユニット型共通）'!$C$6:$L$47,10,FALSE))</f>
        <v/>
      </c>
      <c r="AB36" s="326" t="str">
        <f>IF(AB35="","",VLOOKUP(AB35,'シフト記号表（従来型・ユニット型共通）'!$C$6:$L$47,10,FALSE))</f>
        <v/>
      </c>
      <c r="AC36" s="326" t="str">
        <f>IF(AC35="","",VLOOKUP(AC35,'シフト記号表（従来型・ユニット型共通）'!$C$6:$L$47,10,FALSE))</f>
        <v/>
      </c>
      <c r="AD36" s="326" t="str">
        <f>IF(AD35="","",VLOOKUP(AD35,'シフト記号表（従来型・ユニット型共通）'!$C$6:$L$47,10,FALSE))</f>
        <v/>
      </c>
      <c r="AE36" s="326" t="str">
        <f>IF(AE35="","",VLOOKUP(AE35,'シフト記号表（従来型・ユニット型共通）'!$C$6:$L$47,10,FALSE))</f>
        <v/>
      </c>
      <c r="AF36" s="326" t="str">
        <f>IF(AF35="","",VLOOKUP(AF35,'シフト記号表（従来型・ユニット型共通）'!$C$6:$L$47,10,FALSE))</f>
        <v/>
      </c>
      <c r="AG36" s="327" t="str">
        <f>IF(AG35="","",VLOOKUP(AG35,'シフト記号表（従来型・ユニット型共通）'!$C$6:$L$47,10,FALSE))</f>
        <v/>
      </c>
      <c r="AH36" s="325" t="str">
        <f>IF(AH35="","",VLOOKUP(AH35,'シフト記号表（従来型・ユニット型共通）'!$C$6:$L$47,10,FALSE))</f>
        <v/>
      </c>
      <c r="AI36" s="326" t="str">
        <f>IF(AI35="","",VLOOKUP(AI35,'シフト記号表（従来型・ユニット型共通）'!$C$6:$L$47,10,FALSE))</f>
        <v/>
      </c>
      <c r="AJ36" s="326" t="str">
        <f>IF(AJ35="","",VLOOKUP(AJ35,'シフト記号表（従来型・ユニット型共通）'!$C$6:$L$47,10,FALSE))</f>
        <v/>
      </c>
      <c r="AK36" s="326" t="str">
        <f>IF(AK35="","",VLOOKUP(AK35,'シフト記号表（従来型・ユニット型共通）'!$C$6:$L$47,10,FALSE))</f>
        <v/>
      </c>
      <c r="AL36" s="326" t="str">
        <f>IF(AL35="","",VLOOKUP(AL35,'シフト記号表（従来型・ユニット型共通）'!$C$6:$L$47,10,FALSE))</f>
        <v/>
      </c>
      <c r="AM36" s="326" t="str">
        <f>IF(AM35="","",VLOOKUP(AM35,'シフト記号表（従来型・ユニット型共通）'!$C$6:$L$47,10,FALSE))</f>
        <v/>
      </c>
      <c r="AN36" s="327" t="str">
        <f>IF(AN35="","",VLOOKUP(AN35,'シフト記号表（従来型・ユニット型共通）'!$C$6:$L$47,10,FALSE))</f>
        <v/>
      </c>
      <c r="AO36" s="325" t="str">
        <f>IF(AO35="","",VLOOKUP(AO35,'シフト記号表（従来型・ユニット型共通）'!$C$6:$L$47,10,FALSE))</f>
        <v/>
      </c>
      <c r="AP36" s="326" t="str">
        <f>IF(AP35="","",VLOOKUP(AP35,'シフト記号表（従来型・ユニット型共通）'!$C$6:$L$47,10,FALSE))</f>
        <v/>
      </c>
      <c r="AQ36" s="326" t="str">
        <f>IF(AQ35="","",VLOOKUP(AQ35,'シフト記号表（従来型・ユニット型共通）'!$C$6:$L$47,10,FALSE))</f>
        <v/>
      </c>
      <c r="AR36" s="326" t="str">
        <f>IF(AR35="","",VLOOKUP(AR35,'シフト記号表（従来型・ユニット型共通）'!$C$6:$L$47,10,FALSE))</f>
        <v/>
      </c>
      <c r="AS36" s="326" t="str">
        <f>IF(AS35="","",VLOOKUP(AS35,'シフト記号表（従来型・ユニット型共通）'!$C$6:$L$47,10,FALSE))</f>
        <v/>
      </c>
      <c r="AT36" s="326" t="str">
        <f>IF(AT35="","",VLOOKUP(AT35,'シフト記号表（従来型・ユニット型共通）'!$C$6:$L$47,10,FALSE))</f>
        <v/>
      </c>
      <c r="AU36" s="327" t="str">
        <f>IF(AU35="","",VLOOKUP(AU35,'シフト記号表（従来型・ユニット型共通）'!$C$6:$L$47,10,FALSE))</f>
        <v/>
      </c>
      <c r="AV36" s="325" t="str">
        <f>IF(AV35="","",VLOOKUP(AV35,'シフト記号表（従来型・ユニット型共通）'!$C$6:$L$47,10,FALSE))</f>
        <v/>
      </c>
      <c r="AW36" s="326" t="str">
        <f>IF(AW35="","",VLOOKUP(AW35,'シフト記号表（従来型・ユニット型共通）'!$C$6:$L$47,10,FALSE))</f>
        <v/>
      </c>
      <c r="AX36" s="326" t="str">
        <f>IF(AX35="","",VLOOKUP(AX35,'シフト記号表（従来型・ユニット型共通）'!$C$6:$L$47,10,FALSE))</f>
        <v/>
      </c>
      <c r="AY36" s="326" t="str">
        <f>IF(AY35="","",VLOOKUP(AY35,'シフト記号表（従来型・ユニット型共通）'!$C$6:$L$47,10,FALSE))</f>
        <v/>
      </c>
      <c r="AZ36" s="326" t="str">
        <f>IF(AZ35="","",VLOOKUP(AZ35,'シフト記号表（従来型・ユニット型共通）'!$C$6:$L$47,10,FALSE))</f>
        <v/>
      </c>
      <c r="BA36" s="326" t="str">
        <f>IF(BA35="","",VLOOKUP(BA35,'シフト記号表（従来型・ユニット型共通）'!$C$6:$L$47,10,FALSE))</f>
        <v/>
      </c>
      <c r="BB36" s="327" t="str">
        <f>IF(BB35="","",VLOOKUP(BB35,'シフト記号表（従来型・ユニット型共通）'!$C$6:$L$47,10,FALSE))</f>
        <v/>
      </c>
      <c r="BC36" s="325" t="str">
        <f>IF(BC35="","",VLOOKUP(BC35,'シフト記号表（従来型・ユニット型共通）'!$C$6:$L$47,10,FALSE))</f>
        <v/>
      </c>
      <c r="BD36" s="326" t="str">
        <f>IF(BD35="","",VLOOKUP(BD35,'シフト記号表（従来型・ユニット型共通）'!$C$6:$L$47,10,FALSE))</f>
        <v/>
      </c>
      <c r="BE36" s="326" t="str">
        <f>IF(BE35="","",VLOOKUP(BE35,'シフト記号表（従来型・ユニット型共通）'!$C$6:$L$47,10,FALSE))</f>
        <v/>
      </c>
      <c r="BF36" s="1156">
        <f>IF($BI$3="４週",SUM(AA36:BB36),IF($BI$3="暦月",SUM(AA36:BE36),""))</f>
        <v>0</v>
      </c>
      <c r="BG36" s="1157"/>
      <c r="BH36" s="1158">
        <f>IF($BI$3="４週",BF36/4,IF($BI$3="暦月",(BF36/($BI$8/7)),""))</f>
        <v>0</v>
      </c>
      <c r="BI36" s="1157"/>
      <c r="BJ36" s="1153"/>
      <c r="BK36" s="1154"/>
      <c r="BL36" s="1154"/>
      <c r="BM36" s="1154"/>
      <c r="BN36" s="1155"/>
    </row>
    <row r="37" spans="2:66" ht="20.25" customHeight="1" x14ac:dyDescent="0.15">
      <c r="B37" s="1118">
        <f>B35+1</f>
        <v>11</v>
      </c>
      <c r="C37" s="1230"/>
      <c r="D37" s="1232"/>
      <c r="E37" s="1196"/>
      <c r="F37" s="1233"/>
      <c r="G37" s="1120"/>
      <c r="H37" s="1121"/>
      <c r="I37" s="320"/>
      <c r="J37" s="321"/>
      <c r="K37" s="320"/>
      <c r="L37" s="321"/>
      <c r="M37" s="1124"/>
      <c r="N37" s="1125"/>
      <c r="O37" s="1128"/>
      <c r="P37" s="1129"/>
      <c r="Q37" s="1129"/>
      <c r="R37" s="1121"/>
      <c r="S37" s="1132"/>
      <c r="T37" s="1133"/>
      <c r="U37" s="1133"/>
      <c r="V37" s="1133"/>
      <c r="W37" s="1134"/>
      <c r="X37" s="340" t="s">
        <v>696</v>
      </c>
      <c r="Z37" s="341"/>
      <c r="AA37" s="333"/>
      <c r="AB37" s="334"/>
      <c r="AC37" s="334"/>
      <c r="AD37" s="334"/>
      <c r="AE37" s="334"/>
      <c r="AF37" s="334"/>
      <c r="AG37" s="335"/>
      <c r="AH37" s="333"/>
      <c r="AI37" s="334"/>
      <c r="AJ37" s="334"/>
      <c r="AK37" s="334"/>
      <c r="AL37" s="334"/>
      <c r="AM37" s="334"/>
      <c r="AN37" s="335"/>
      <c r="AO37" s="333"/>
      <c r="AP37" s="334"/>
      <c r="AQ37" s="334"/>
      <c r="AR37" s="334"/>
      <c r="AS37" s="334"/>
      <c r="AT37" s="334"/>
      <c r="AU37" s="335"/>
      <c r="AV37" s="333"/>
      <c r="AW37" s="334"/>
      <c r="AX37" s="334"/>
      <c r="AY37" s="334"/>
      <c r="AZ37" s="334"/>
      <c r="BA37" s="334"/>
      <c r="BB37" s="335"/>
      <c r="BC37" s="333"/>
      <c r="BD37" s="334"/>
      <c r="BE37" s="336"/>
      <c r="BF37" s="1138"/>
      <c r="BG37" s="1139"/>
      <c r="BH37" s="1105"/>
      <c r="BI37" s="1106"/>
      <c r="BJ37" s="1107"/>
      <c r="BK37" s="1108"/>
      <c r="BL37" s="1108"/>
      <c r="BM37" s="1108"/>
      <c r="BN37" s="1109"/>
    </row>
    <row r="38" spans="2:66" ht="20.25" customHeight="1" x14ac:dyDescent="0.15">
      <c r="B38" s="1140"/>
      <c r="C38" s="1237"/>
      <c r="D38" s="1238"/>
      <c r="E38" s="1196"/>
      <c r="F38" s="1233"/>
      <c r="G38" s="1159"/>
      <c r="H38" s="1160"/>
      <c r="I38" s="320"/>
      <c r="J38" s="321">
        <f>G37</f>
        <v>0</v>
      </c>
      <c r="K38" s="320"/>
      <c r="L38" s="321">
        <f>M37</f>
        <v>0</v>
      </c>
      <c r="M38" s="1161"/>
      <c r="N38" s="1162"/>
      <c r="O38" s="1163"/>
      <c r="P38" s="1164"/>
      <c r="Q38" s="1164"/>
      <c r="R38" s="1160"/>
      <c r="S38" s="1132"/>
      <c r="T38" s="1133"/>
      <c r="U38" s="1133"/>
      <c r="V38" s="1133"/>
      <c r="W38" s="1134"/>
      <c r="X38" s="337" t="s">
        <v>1050</v>
      </c>
      <c r="Y38" s="338"/>
      <c r="Z38" s="339"/>
      <c r="AA38" s="325" t="str">
        <f>IF(AA37="","",VLOOKUP(AA37,'シフト記号表（従来型・ユニット型共通）'!$C$6:$L$47,10,FALSE))</f>
        <v/>
      </c>
      <c r="AB38" s="326" t="str">
        <f>IF(AB37="","",VLOOKUP(AB37,'シフト記号表（従来型・ユニット型共通）'!$C$6:$L$47,10,FALSE))</f>
        <v/>
      </c>
      <c r="AC38" s="326" t="str">
        <f>IF(AC37="","",VLOOKUP(AC37,'シフト記号表（従来型・ユニット型共通）'!$C$6:$L$47,10,FALSE))</f>
        <v/>
      </c>
      <c r="AD38" s="326" t="str">
        <f>IF(AD37="","",VLOOKUP(AD37,'シフト記号表（従来型・ユニット型共通）'!$C$6:$L$47,10,FALSE))</f>
        <v/>
      </c>
      <c r="AE38" s="326" t="str">
        <f>IF(AE37="","",VLOOKUP(AE37,'シフト記号表（従来型・ユニット型共通）'!$C$6:$L$47,10,FALSE))</f>
        <v/>
      </c>
      <c r="AF38" s="326" t="str">
        <f>IF(AF37="","",VLOOKUP(AF37,'シフト記号表（従来型・ユニット型共通）'!$C$6:$L$47,10,FALSE))</f>
        <v/>
      </c>
      <c r="AG38" s="327" t="str">
        <f>IF(AG37="","",VLOOKUP(AG37,'シフト記号表（従来型・ユニット型共通）'!$C$6:$L$47,10,FALSE))</f>
        <v/>
      </c>
      <c r="AH38" s="325" t="str">
        <f>IF(AH37="","",VLOOKUP(AH37,'シフト記号表（従来型・ユニット型共通）'!$C$6:$L$47,10,FALSE))</f>
        <v/>
      </c>
      <c r="AI38" s="326" t="str">
        <f>IF(AI37="","",VLOOKUP(AI37,'シフト記号表（従来型・ユニット型共通）'!$C$6:$L$47,10,FALSE))</f>
        <v/>
      </c>
      <c r="AJ38" s="326" t="str">
        <f>IF(AJ37="","",VLOOKUP(AJ37,'シフト記号表（従来型・ユニット型共通）'!$C$6:$L$47,10,FALSE))</f>
        <v/>
      </c>
      <c r="AK38" s="326" t="str">
        <f>IF(AK37="","",VLOOKUP(AK37,'シフト記号表（従来型・ユニット型共通）'!$C$6:$L$47,10,FALSE))</f>
        <v/>
      </c>
      <c r="AL38" s="326" t="str">
        <f>IF(AL37="","",VLOOKUP(AL37,'シフト記号表（従来型・ユニット型共通）'!$C$6:$L$47,10,FALSE))</f>
        <v/>
      </c>
      <c r="AM38" s="326" t="str">
        <f>IF(AM37="","",VLOOKUP(AM37,'シフト記号表（従来型・ユニット型共通）'!$C$6:$L$47,10,FALSE))</f>
        <v/>
      </c>
      <c r="AN38" s="327" t="str">
        <f>IF(AN37="","",VLOOKUP(AN37,'シフト記号表（従来型・ユニット型共通）'!$C$6:$L$47,10,FALSE))</f>
        <v/>
      </c>
      <c r="AO38" s="325" t="str">
        <f>IF(AO37="","",VLOOKUP(AO37,'シフト記号表（従来型・ユニット型共通）'!$C$6:$L$47,10,FALSE))</f>
        <v/>
      </c>
      <c r="AP38" s="326" t="str">
        <f>IF(AP37="","",VLOOKUP(AP37,'シフト記号表（従来型・ユニット型共通）'!$C$6:$L$47,10,FALSE))</f>
        <v/>
      </c>
      <c r="AQ38" s="326" t="str">
        <f>IF(AQ37="","",VLOOKUP(AQ37,'シフト記号表（従来型・ユニット型共通）'!$C$6:$L$47,10,FALSE))</f>
        <v/>
      </c>
      <c r="AR38" s="326" t="str">
        <f>IF(AR37="","",VLOOKUP(AR37,'シフト記号表（従来型・ユニット型共通）'!$C$6:$L$47,10,FALSE))</f>
        <v/>
      </c>
      <c r="AS38" s="326" t="str">
        <f>IF(AS37="","",VLOOKUP(AS37,'シフト記号表（従来型・ユニット型共通）'!$C$6:$L$47,10,FALSE))</f>
        <v/>
      </c>
      <c r="AT38" s="326" t="str">
        <f>IF(AT37="","",VLOOKUP(AT37,'シフト記号表（従来型・ユニット型共通）'!$C$6:$L$47,10,FALSE))</f>
        <v/>
      </c>
      <c r="AU38" s="327" t="str">
        <f>IF(AU37="","",VLOOKUP(AU37,'シフト記号表（従来型・ユニット型共通）'!$C$6:$L$47,10,FALSE))</f>
        <v/>
      </c>
      <c r="AV38" s="325" t="str">
        <f>IF(AV37="","",VLOOKUP(AV37,'シフト記号表（従来型・ユニット型共通）'!$C$6:$L$47,10,FALSE))</f>
        <v/>
      </c>
      <c r="AW38" s="326" t="str">
        <f>IF(AW37="","",VLOOKUP(AW37,'シフト記号表（従来型・ユニット型共通）'!$C$6:$L$47,10,FALSE))</f>
        <v/>
      </c>
      <c r="AX38" s="326" t="str">
        <f>IF(AX37="","",VLOOKUP(AX37,'シフト記号表（従来型・ユニット型共通）'!$C$6:$L$47,10,FALSE))</f>
        <v/>
      </c>
      <c r="AY38" s="326" t="str">
        <f>IF(AY37="","",VLOOKUP(AY37,'シフト記号表（従来型・ユニット型共通）'!$C$6:$L$47,10,FALSE))</f>
        <v/>
      </c>
      <c r="AZ38" s="326" t="str">
        <f>IF(AZ37="","",VLOOKUP(AZ37,'シフト記号表（従来型・ユニット型共通）'!$C$6:$L$47,10,FALSE))</f>
        <v/>
      </c>
      <c r="BA38" s="326" t="str">
        <f>IF(BA37="","",VLOOKUP(BA37,'シフト記号表（従来型・ユニット型共通）'!$C$6:$L$47,10,FALSE))</f>
        <v/>
      </c>
      <c r="BB38" s="327" t="str">
        <f>IF(BB37="","",VLOOKUP(BB37,'シフト記号表（従来型・ユニット型共通）'!$C$6:$L$47,10,FALSE))</f>
        <v/>
      </c>
      <c r="BC38" s="325" t="str">
        <f>IF(BC37="","",VLOOKUP(BC37,'シフト記号表（従来型・ユニット型共通）'!$C$6:$L$47,10,FALSE))</f>
        <v/>
      </c>
      <c r="BD38" s="326" t="str">
        <f>IF(BD37="","",VLOOKUP(BD37,'シフト記号表（従来型・ユニット型共通）'!$C$6:$L$47,10,FALSE))</f>
        <v/>
      </c>
      <c r="BE38" s="326" t="str">
        <f>IF(BE37="","",VLOOKUP(BE37,'シフト記号表（従来型・ユニット型共通）'!$C$6:$L$47,10,FALSE))</f>
        <v/>
      </c>
      <c r="BF38" s="1156">
        <f>IF($BI$3="４週",SUM(AA38:BB38),IF($BI$3="暦月",SUM(AA38:BE38),""))</f>
        <v>0</v>
      </c>
      <c r="BG38" s="1157"/>
      <c r="BH38" s="1158">
        <f>IF($BI$3="４週",BF38/4,IF($BI$3="暦月",(BF38/($BI$8/7)),""))</f>
        <v>0</v>
      </c>
      <c r="BI38" s="1157"/>
      <c r="BJ38" s="1153"/>
      <c r="BK38" s="1154"/>
      <c r="BL38" s="1154"/>
      <c r="BM38" s="1154"/>
      <c r="BN38" s="1155"/>
    </row>
    <row r="39" spans="2:66" ht="20.25" customHeight="1" x14ac:dyDescent="0.15">
      <c r="B39" s="1118">
        <f>B37+1</f>
        <v>12</v>
      </c>
      <c r="C39" s="1230"/>
      <c r="D39" s="1232"/>
      <c r="E39" s="1196"/>
      <c r="F39" s="1233"/>
      <c r="G39" s="1120"/>
      <c r="H39" s="1121"/>
      <c r="I39" s="320"/>
      <c r="J39" s="321"/>
      <c r="K39" s="320"/>
      <c r="L39" s="321"/>
      <c r="M39" s="1124"/>
      <c r="N39" s="1125"/>
      <c r="O39" s="1128"/>
      <c r="P39" s="1129"/>
      <c r="Q39" s="1129"/>
      <c r="R39" s="1121"/>
      <c r="S39" s="1132"/>
      <c r="T39" s="1133"/>
      <c r="U39" s="1133"/>
      <c r="V39" s="1133"/>
      <c r="W39" s="1134"/>
      <c r="X39" s="340" t="s">
        <v>696</v>
      </c>
      <c r="Z39" s="341"/>
      <c r="AA39" s="333"/>
      <c r="AB39" s="334"/>
      <c r="AC39" s="334"/>
      <c r="AD39" s="334"/>
      <c r="AE39" s="334"/>
      <c r="AF39" s="334"/>
      <c r="AG39" s="335"/>
      <c r="AH39" s="333"/>
      <c r="AI39" s="334"/>
      <c r="AJ39" s="334"/>
      <c r="AK39" s="334"/>
      <c r="AL39" s="334"/>
      <c r="AM39" s="334"/>
      <c r="AN39" s="335"/>
      <c r="AO39" s="333"/>
      <c r="AP39" s="334"/>
      <c r="AQ39" s="334"/>
      <c r="AR39" s="334"/>
      <c r="AS39" s="334"/>
      <c r="AT39" s="334"/>
      <c r="AU39" s="335"/>
      <c r="AV39" s="333"/>
      <c r="AW39" s="334"/>
      <c r="AX39" s="334"/>
      <c r="AY39" s="334"/>
      <c r="AZ39" s="334"/>
      <c r="BA39" s="334"/>
      <c r="BB39" s="335"/>
      <c r="BC39" s="333"/>
      <c r="BD39" s="334"/>
      <c r="BE39" s="336"/>
      <c r="BF39" s="1138"/>
      <c r="BG39" s="1139"/>
      <c r="BH39" s="1105"/>
      <c r="BI39" s="1106"/>
      <c r="BJ39" s="1107"/>
      <c r="BK39" s="1108"/>
      <c r="BL39" s="1108"/>
      <c r="BM39" s="1108"/>
      <c r="BN39" s="1109"/>
    </row>
    <row r="40" spans="2:66" ht="20.25" customHeight="1" x14ac:dyDescent="0.15">
      <c r="B40" s="1140"/>
      <c r="C40" s="1237"/>
      <c r="D40" s="1238"/>
      <c r="E40" s="1196"/>
      <c r="F40" s="1233"/>
      <c r="G40" s="1159"/>
      <c r="H40" s="1160"/>
      <c r="I40" s="320"/>
      <c r="J40" s="321">
        <f>G39</f>
        <v>0</v>
      </c>
      <c r="K40" s="320"/>
      <c r="L40" s="321">
        <f>M39</f>
        <v>0</v>
      </c>
      <c r="M40" s="1161"/>
      <c r="N40" s="1162"/>
      <c r="O40" s="1163"/>
      <c r="P40" s="1164"/>
      <c r="Q40" s="1164"/>
      <c r="R40" s="1160"/>
      <c r="S40" s="1132"/>
      <c r="T40" s="1133"/>
      <c r="U40" s="1133"/>
      <c r="V40" s="1133"/>
      <c r="W40" s="1134"/>
      <c r="X40" s="337" t="s">
        <v>1050</v>
      </c>
      <c r="Y40" s="338"/>
      <c r="Z40" s="339"/>
      <c r="AA40" s="325" t="str">
        <f>IF(AA39="","",VLOOKUP(AA39,'シフト記号表（従来型・ユニット型共通）'!$C$6:$L$47,10,FALSE))</f>
        <v/>
      </c>
      <c r="AB40" s="326" t="str">
        <f>IF(AB39="","",VLOOKUP(AB39,'シフト記号表（従来型・ユニット型共通）'!$C$6:$L$47,10,FALSE))</f>
        <v/>
      </c>
      <c r="AC40" s="326" t="str">
        <f>IF(AC39="","",VLOOKUP(AC39,'シフト記号表（従来型・ユニット型共通）'!$C$6:$L$47,10,FALSE))</f>
        <v/>
      </c>
      <c r="AD40" s="326" t="str">
        <f>IF(AD39="","",VLOOKUP(AD39,'シフト記号表（従来型・ユニット型共通）'!$C$6:$L$47,10,FALSE))</f>
        <v/>
      </c>
      <c r="AE40" s="326" t="str">
        <f>IF(AE39="","",VLOOKUP(AE39,'シフト記号表（従来型・ユニット型共通）'!$C$6:$L$47,10,FALSE))</f>
        <v/>
      </c>
      <c r="AF40" s="326" t="str">
        <f>IF(AF39="","",VLOOKUP(AF39,'シフト記号表（従来型・ユニット型共通）'!$C$6:$L$47,10,FALSE))</f>
        <v/>
      </c>
      <c r="AG40" s="327" t="str">
        <f>IF(AG39="","",VLOOKUP(AG39,'シフト記号表（従来型・ユニット型共通）'!$C$6:$L$47,10,FALSE))</f>
        <v/>
      </c>
      <c r="AH40" s="325" t="str">
        <f>IF(AH39="","",VLOOKUP(AH39,'シフト記号表（従来型・ユニット型共通）'!$C$6:$L$47,10,FALSE))</f>
        <v/>
      </c>
      <c r="AI40" s="326" t="str">
        <f>IF(AI39="","",VLOOKUP(AI39,'シフト記号表（従来型・ユニット型共通）'!$C$6:$L$47,10,FALSE))</f>
        <v/>
      </c>
      <c r="AJ40" s="326" t="str">
        <f>IF(AJ39="","",VLOOKUP(AJ39,'シフト記号表（従来型・ユニット型共通）'!$C$6:$L$47,10,FALSE))</f>
        <v/>
      </c>
      <c r="AK40" s="326" t="str">
        <f>IF(AK39="","",VLOOKUP(AK39,'シフト記号表（従来型・ユニット型共通）'!$C$6:$L$47,10,FALSE))</f>
        <v/>
      </c>
      <c r="AL40" s="326" t="str">
        <f>IF(AL39="","",VLOOKUP(AL39,'シフト記号表（従来型・ユニット型共通）'!$C$6:$L$47,10,FALSE))</f>
        <v/>
      </c>
      <c r="AM40" s="326" t="str">
        <f>IF(AM39="","",VLOOKUP(AM39,'シフト記号表（従来型・ユニット型共通）'!$C$6:$L$47,10,FALSE))</f>
        <v/>
      </c>
      <c r="AN40" s="327" t="str">
        <f>IF(AN39="","",VLOOKUP(AN39,'シフト記号表（従来型・ユニット型共通）'!$C$6:$L$47,10,FALSE))</f>
        <v/>
      </c>
      <c r="AO40" s="325" t="str">
        <f>IF(AO39="","",VLOOKUP(AO39,'シフト記号表（従来型・ユニット型共通）'!$C$6:$L$47,10,FALSE))</f>
        <v/>
      </c>
      <c r="AP40" s="326" t="str">
        <f>IF(AP39="","",VLOOKUP(AP39,'シフト記号表（従来型・ユニット型共通）'!$C$6:$L$47,10,FALSE))</f>
        <v/>
      </c>
      <c r="AQ40" s="326" t="str">
        <f>IF(AQ39="","",VLOOKUP(AQ39,'シフト記号表（従来型・ユニット型共通）'!$C$6:$L$47,10,FALSE))</f>
        <v/>
      </c>
      <c r="AR40" s="326" t="str">
        <f>IF(AR39="","",VLOOKUP(AR39,'シフト記号表（従来型・ユニット型共通）'!$C$6:$L$47,10,FALSE))</f>
        <v/>
      </c>
      <c r="AS40" s="326" t="str">
        <f>IF(AS39="","",VLOOKUP(AS39,'シフト記号表（従来型・ユニット型共通）'!$C$6:$L$47,10,FALSE))</f>
        <v/>
      </c>
      <c r="AT40" s="326" t="str">
        <f>IF(AT39="","",VLOOKUP(AT39,'シフト記号表（従来型・ユニット型共通）'!$C$6:$L$47,10,FALSE))</f>
        <v/>
      </c>
      <c r="AU40" s="327" t="str">
        <f>IF(AU39="","",VLOOKUP(AU39,'シフト記号表（従来型・ユニット型共通）'!$C$6:$L$47,10,FALSE))</f>
        <v/>
      </c>
      <c r="AV40" s="325" t="str">
        <f>IF(AV39="","",VLOOKUP(AV39,'シフト記号表（従来型・ユニット型共通）'!$C$6:$L$47,10,FALSE))</f>
        <v/>
      </c>
      <c r="AW40" s="326" t="str">
        <f>IF(AW39="","",VLOOKUP(AW39,'シフト記号表（従来型・ユニット型共通）'!$C$6:$L$47,10,FALSE))</f>
        <v/>
      </c>
      <c r="AX40" s="326" t="str">
        <f>IF(AX39="","",VLOOKUP(AX39,'シフト記号表（従来型・ユニット型共通）'!$C$6:$L$47,10,FALSE))</f>
        <v/>
      </c>
      <c r="AY40" s="326" t="str">
        <f>IF(AY39="","",VLOOKUP(AY39,'シフト記号表（従来型・ユニット型共通）'!$C$6:$L$47,10,FALSE))</f>
        <v/>
      </c>
      <c r="AZ40" s="326" t="str">
        <f>IF(AZ39="","",VLOOKUP(AZ39,'シフト記号表（従来型・ユニット型共通）'!$C$6:$L$47,10,FALSE))</f>
        <v/>
      </c>
      <c r="BA40" s="326" t="str">
        <f>IF(BA39="","",VLOOKUP(BA39,'シフト記号表（従来型・ユニット型共通）'!$C$6:$L$47,10,FALSE))</f>
        <v/>
      </c>
      <c r="BB40" s="327" t="str">
        <f>IF(BB39="","",VLOOKUP(BB39,'シフト記号表（従来型・ユニット型共通）'!$C$6:$L$47,10,FALSE))</f>
        <v/>
      </c>
      <c r="BC40" s="325" t="str">
        <f>IF(BC39="","",VLOOKUP(BC39,'シフト記号表（従来型・ユニット型共通）'!$C$6:$L$47,10,FALSE))</f>
        <v/>
      </c>
      <c r="BD40" s="326" t="str">
        <f>IF(BD39="","",VLOOKUP(BD39,'シフト記号表（従来型・ユニット型共通）'!$C$6:$L$47,10,FALSE))</f>
        <v/>
      </c>
      <c r="BE40" s="326" t="str">
        <f>IF(BE39="","",VLOOKUP(BE39,'シフト記号表（従来型・ユニット型共通）'!$C$6:$L$47,10,FALSE))</f>
        <v/>
      </c>
      <c r="BF40" s="1156">
        <f>IF($BI$3="４週",SUM(AA40:BB40),IF($BI$3="暦月",SUM(AA40:BE40),""))</f>
        <v>0</v>
      </c>
      <c r="BG40" s="1157"/>
      <c r="BH40" s="1158">
        <f>IF($BI$3="４週",BF40/4,IF($BI$3="暦月",(BF40/($BI$8/7)),""))</f>
        <v>0</v>
      </c>
      <c r="BI40" s="1157"/>
      <c r="BJ40" s="1153"/>
      <c r="BK40" s="1154"/>
      <c r="BL40" s="1154"/>
      <c r="BM40" s="1154"/>
      <c r="BN40" s="1155"/>
    </row>
    <row r="41" spans="2:66" ht="20.25" customHeight="1" x14ac:dyDescent="0.15">
      <c r="B41" s="1118">
        <f>B39+1</f>
        <v>13</v>
      </c>
      <c r="C41" s="1230"/>
      <c r="D41" s="1232"/>
      <c r="E41" s="1196"/>
      <c r="F41" s="1233"/>
      <c r="G41" s="1120"/>
      <c r="H41" s="1121"/>
      <c r="I41" s="320"/>
      <c r="J41" s="321"/>
      <c r="K41" s="320"/>
      <c r="L41" s="321"/>
      <c r="M41" s="1124"/>
      <c r="N41" s="1125"/>
      <c r="O41" s="1128"/>
      <c r="P41" s="1129"/>
      <c r="Q41" s="1129"/>
      <c r="R41" s="1121"/>
      <c r="S41" s="1132"/>
      <c r="T41" s="1133"/>
      <c r="U41" s="1133"/>
      <c r="V41" s="1133"/>
      <c r="W41" s="1134"/>
      <c r="X41" s="340" t="s">
        <v>696</v>
      </c>
      <c r="Z41" s="341"/>
      <c r="AA41" s="333"/>
      <c r="AB41" s="334"/>
      <c r="AC41" s="334"/>
      <c r="AD41" s="334"/>
      <c r="AE41" s="334"/>
      <c r="AF41" s="334"/>
      <c r="AG41" s="335"/>
      <c r="AH41" s="333"/>
      <c r="AI41" s="334"/>
      <c r="AJ41" s="334"/>
      <c r="AK41" s="334"/>
      <c r="AL41" s="334"/>
      <c r="AM41" s="334"/>
      <c r="AN41" s="335"/>
      <c r="AO41" s="333"/>
      <c r="AP41" s="334"/>
      <c r="AQ41" s="334"/>
      <c r="AR41" s="334"/>
      <c r="AS41" s="334"/>
      <c r="AT41" s="334"/>
      <c r="AU41" s="335"/>
      <c r="AV41" s="333"/>
      <c r="AW41" s="334"/>
      <c r="AX41" s="334"/>
      <c r="AY41" s="334"/>
      <c r="AZ41" s="334"/>
      <c r="BA41" s="334"/>
      <c r="BB41" s="335"/>
      <c r="BC41" s="333"/>
      <c r="BD41" s="334"/>
      <c r="BE41" s="336"/>
      <c r="BF41" s="1138"/>
      <c r="BG41" s="1139"/>
      <c r="BH41" s="1105"/>
      <c r="BI41" s="1106"/>
      <c r="BJ41" s="1107"/>
      <c r="BK41" s="1108"/>
      <c r="BL41" s="1108"/>
      <c r="BM41" s="1108"/>
      <c r="BN41" s="1109"/>
    </row>
    <row r="42" spans="2:66" ht="20.25" customHeight="1" x14ac:dyDescent="0.15">
      <c r="B42" s="1140"/>
      <c r="C42" s="1237"/>
      <c r="D42" s="1238"/>
      <c r="E42" s="1196"/>
      <c r="F42" s="1233"/>
      <c r="G42" s="1159"/>
      <c r="H42" s="1160"/>
      <c r="I42" s="320"/>
      <c r="J42" s="321">
        <f>G41</f>
        <v>0</v>
      </c>
      <c r="K42" s="320"/>
      <c r="L42" s="321">
        <f>M41</f>
        <v>0</v>
      </c>
      <c r="M42" s="1161"/>
      <c r="N42" s="1162"/>
      <c r="O42" s="1163"/>
      <c r="P42" s="1164"/>
      <c r="Q42" s="1164"/>
      <c r="R42" s="1160"/>
      <c r="S42" s="1132"/>
      <c r="T42" s="1133"/>
      <c r="U42" s="1133"/>
      <c r="V42" s="1133"/>
      <c r="W42" s="1134"/>
      <c r="X42" s="337" t="s">
        <v>1050</v>
      </c>
      <c r="Y42" s="338"/>
      <c r="Z42" s="339"/>
      <c r="AA42" s="325" t="str">
        <f>IF(AA41="","",VLOOKUP(AA41,'シフト記号表（従来型・ユニット型共通）'!$C$6:$L$47,10,FALSE))</f>
        <v/>
      </c>
      <c r="AB42" s="326" t="str">
        <f>IF(AB41="","",VLOOKUP(AB41,'シフト記号表（従来型・ユニット型共通）'!$C$6:$L$47,10,FALSE))</f>
        <v/>
      </c>
      <c r="AC42" s="326" t="str">
        <f>IF(AC41="","",VLOOKUP(AC41,'シフト記号表（従来型・ユニット型共通）'!$C$6:$L$47,10,FALSE))</f>
        <v/>
      </c>
      <c r="AD42" s="326" t="str">
        <f>IF(AD41="","",VLOOKUP(AD41,'シフト記号表（従来型・ユニット型共通）'!$C$6:$L$47,10,FALSE))</f>
        <v/>
      </c>
      <c r="AE42" s="326" t="str">
        <f>IF(AE41="","",VLOOKUP(AE41,'シフト記号表（従来型・ユニット型共通）'!$C$6:$L$47,10,FALSE))</f>
        <v/>
      </c>
      <c r="AF42" s="326" t="str">
        <f>IF(AF41="","",VLOOKUP(AF41,'シフト記号表（従来型・ユニット型共通）'!$C$6:$L$47,10,FALSE))</f>
        <v/>
      </c>
      <c r="AG42" s="327" t="str">
        <f>IF(AG41="","",VLOOKUP(AG41,'シフト記号表（従来型・ユニット型共通）'!$C$6:$L$47,10,FALSE))</f>
        <v/>
      </c>
      <c r="AH42" s="325" t="str">
        <f>IF(AH41="","",VLOOKUP(AH41,'シフト記号表（従来型・ユニット型共通）'!$C$6:$L$47,10,FALSE))</f>
        <v/>
      </c>
      <c r="AI42" s="326" t="str">
        <f>IF(AI41="","",VLOOKUP(AI41,'シフト記号表（従来型・ユニット型共通）'!$C$6:$L$47,10,FALSE))</f>
        <v/>
      </c>
      <c r="AJ42" s="326" t="str">
        <f>IF(AJ41="","",VLOOKUP(AJ41,'シフト記号表（従来型・ユニット型共通）'!$C$6:$L$47,10,FALSE))</f>
        <v/>
      </c>
      <c r="AK42" s="326" t="str">
        <f>IF(AK41="","",VLOOKUP(AK41,'シフト記号表（従来型・ユニット型共通）'!$C$6:$L$47,10,FALSE))</f>
        <v/>
      </c>
      <c r="AL42" s="326" t="str">
        <f>IF(AL41="","",VLOOKUP(AL41,'シフト記号表（従来型・ユニット型共通）'!$C$6:$L$47,10,FALSE))</f>
        <v/>
      </c>
      <c r="AM42" s="326" t="str">
        <f>IF(AM41="","",VLOOKUP(AM41,'シフト記号表（従来型・ユニット型共通）'!$C$6:$L$47,10,FALSE))</f>
        <v/>
      </c>
      <c r="AN42" s="327" t="str">
        <f>IF(AN41="","",VLOOKUP(AN41,'シフト記号表（従来型・ユニット型共通）'!$C$6:$L$47,10,FALSE))</f>
        <v/>
      </c>
      <c r="AO42" s="325" t="str">
        <f>IF(AO41="","",VLOOKUP(AO41,'シフト記号表（従来型・ユニット型共通）'!$C$6:$L$47,10,FALSE))</f>
        <v/>
      </c>
      <c r="AP42" s="326" t="str">
        <f>IF(AP41="","",VLOOKUP(AP41,'シフト記号表（従来型・ユニット型共通）'!$C$6:$L$47,10,FALSE))</f>
        <v/>
      </c>
      <c r="AQ42" s="326" t="str">
        <f>IF(AQ41="","",VLOOKUP(AQ41,'シフト記号表（従来型・ユニット型共通）'!$C$6:$L$47,10,FALSE))</f>
        <v/>
      </c>
      <c r="AR42" s="326" t="str">
        <f>IF(AR41="","",VLOOKUP(AR41,'シフト記号表（従来型・ユニット型共通）'!$C$6:$L$47,10,FALSE))</f>
        <v/>
      </c>
      <c r="AS42" s="326" t="str">
        <f>IF(AS41="","",VLOOKUP(AS41,'シフト記号表（従来型・ユニット型共通）'!$C$6:$L$47,10,FALSE))</f>
        <v/>
      </c>
      <c r="AT42" s="326" t="str">
        <f>IF(AT41="","",VLOOKUP(AT41,'シフト記号表（従来型・ユニット型共通）'!$C$6:$L$47,10,FALSE))</f>
        <v/>
      </c>
      <c r="AU42" s="327" t="str">
        <f>IF(AU41="","",VLOOKUP(AU41,'シフト記号表（従来型・ユニット型共通）'!$C$6:$L$47,10,FALSE))</f>
        <v/>
      </c>
      <c r="AV42" s="325" t="str">
        <f>IF(AV41="","",VLOOKUP(AV41,'シフト記号表（従来型・ユニット型共通）'!$C$6:$L$47,10,FALSE))</f>
        <v/>
      </c>
      <c r="AW42" s="326" t="str">
        <f>IF(AW41="","",VLOOKUP(AW41,'シフト記号表（従来型・ユニット型共通）'!$C$6:$L$47,10,FALSE))</f>
        <v/>
      </c>
      <c r="AX42" s="326" t="str">
        <f>IF(AX41="","",VLOOKUP(AX41,'シフト記号表（従来型・ユニット型共通）'!$C$6:$L$47,10,FALSE))</f>
        <v/>
      </c>
      <c r="AY42" s="326" t="str">
        <f>IF(AY41="","",VLOOKUP(AY41,'シフト記号表（従来型・ユニット型共通）'!$C$6:$L$47,10,FALSE))</f>
        <v/>
      </c>
      <c r="AZ42" s="326" t="str">
        <f>IF(AZ41="","",VLOOKUP(AZ41,'シフト記号表（従来型・ユニット型共通）'!$C$6:$L$47,10,FALSE))</f>
        <v/>
      </c>
      <c r="BA42" s="326" t="str">
        <f>IF(BA41="","",VLOOKUP(BA41,'シフト記号表（従来型・ユニット型共通）'!$C$6:$L$47,10,FALSE))</f>
        <v/>
      </c>
      <c r="BB42" s="327" t="str">
        <f>IF(BB41="","",VLOOKUP(BB41,'シフト記号表（従来型・ユニット型共通）'!$C$6:$L$47,10,FALSE))</f>
        <v/>
      </c>
      <c r="BC42" s="325" t="str">
        <f>IF(BC41="","",VLOOKUP(BC41,'シフト記号表（従来型・ユニット型共通）'!$C$6:$L$47,10,FALSE))</f>
        <v/>
      </c>
      <c r="BD42" s="326" t="str">
        <f>IF(BD41="","",VLOOKUP(BD41,'シフト記号表（従来型・ユニット型共通）'!$C$6:$L$47,10,FALSE))</f>
        <v/>
      </c>
      <c r="BE42" s="326" t="str">
        <f>IF(BE41="","",VLOOKUP(BE41,'シフト記号表（従来型・ユニット型共通）'!$C$6:$L$47,10,FALSE))</f>
        <v/>
      </c>
      <c r="BF42" s="1156">
        <f>IF($BI$3="４週",SUM(AA42:BB42),IF($BI$3="暦月",SUM(AA42:BE42),""))</f>
        <v>0</v>
      </c>
      <c r="BG42" s="1157"/>
      <c r="BH42" s="1158">
        <f>IF($BI$3="４週",BF42/4,IF($BI$3="暦月",(BF42/($BI$8/7)),""))</f>
        <v>0</v>
      </c>
      <c r="BI42" s="1157"/>
      <c r="BJ42" s="1153"/>
      <c r="BK42" s="1154"/>
      <c r="BL42" s="1154"/>
      <c r="BM42" s="1154"/>
      <c r="BN42" s="1155"/>
    </row>
    <row r="43" spans="2:66" ht="20.25" customHeight="1" x14ac:dyDescent="0.15">
      <c r="B43" s="1118">
        <f>B41+1</f>
        <v>14</v>
      </c>
      <c r="C43" s="1230"/>
      <c r="D43" s="1232"/>
      <c r="E43" s="1196"/>
      <c r="F43" s="1233"/>
      <c r="G43" s="1120"/>
      <c r="H43" s="1121"/>
      <c r="I43" s="320"/>
      <c r="J43" s="321"/>
      <c r="K43" s="320"/>
      <c r="L43" s="321"/>
      <c r="M43" s="1124"/>
      <c r="N43" s="1125"/>
      <c r="O43" s="1128"/>
      <c r="P43" s="1129"/>
      <c r="Q43" s="1129"/>
      <c r="R43" s="1121"/>
      <c r="S43" s="1132"/>
      <c r="T43" s="1133"/>
      <c r="U43" s="1133"/>
      <c r="V43" s="1133"/>
      <c r="W43" s="1134"/>
      <c r="X43" s="340" t="s">
        <v>696</v>
      </c>
      <c r="Z43" s="341"/>
      <c r="AA43" s="333"/>
      <c r="AB43" s="334"/>
      <c r="AC43" s="334"/>
      <c r="AD43" s="334"/>
      <c r="AE43" s="334"/>
      <c r="AF43" s="334"/>
      <c r="AG43" s="335"/>
      <c r="AH43" s="333"/>
      <c r="AI43" s="334"/>
      <c r="AJ43" s="334"/>
      <c r="AK43" s="334"/>
      <c r="AL43" s="334"/>
      <c r="AM43" s="334"/>
      <c r="AN43" s="335"/>
      <c r="AO43" s="333"/>
      <c r="AP43" s="334"/>
      <c r="AQ43" s="334"/>
      <c r="AR43" s="334"/>
      <c r="AS43" s="334"/>
      <c r="AT43" s="334"/>
      <c r="AU43" s="335"/>
      <c r="AV43" s="333"/>
      <c r="AW43" s="334"/>
      <c r="AX43" s="334"/>
      <c r="AY43" s="334"/>
      <c r="AZ43" s="334"/>
      <c r="BA43" s="334"/>
      <c r="BB43" s="335"/>
      <c r="BC43" s="333"/>
      <c r="BD43" s="334"/>
      <c r="BE43" s="336"/>
      <c r="BF43" s="1138"/>
      <c r="BG43" s="1139"/>
      <c r="BH43" s="1105"/>
      <c r="BI43" s="1106"/>
      <c r="BJ43" s="1107"/>
      <c r="BK43" s="1108"/>
      <c r="BL43" s="1108"/>
      <c r="BM43" s="1108"/>
      <c r="BN43" s="1109"/>
    </row>
    <row r="44" spans="2:66" ht="20.25" customHeight="1" x14ac:dyDescent="0.15">
      <c r="B44" s="1140"/>
      <c r="C44" s="1237"/>
      <c r="D44" s="1238"/>
      <c r="E44" s="1196"/>
      <c r="F44" s="1233"/>
      <c r="G44" s="1159"/>
      <c r="H44" s="1160"/>
      <c r="I44" s="320"/>
      <c r="J44" s="321">
        <f>G43</f>
        <v>0</v>
      </c>
      <c r="K44" s="320"/>
      <c r="L44" s="321">
        <f>M43</f>
        <v>0</v>
      </c>
      <c r="M44" s="1161"/>
      <c r="N44" s="1162"/>
      <c r="O44" s="1163"/>
      <c r="P44" s="1164"/>
      <c r="Q44" s="1164"/>
      <c r="R44" s="1160"/>
      <c r="S44" s="1132"/>
      <c r="T44" s="1133"/>
      <c r="U44" s="1133"/>
      <c r="V44" s="1133"/>
      <c r="W44" s="1134"/>
      <c r="X44" s="337" t="s">
        <v>1050</v>
      </c>
      <c r="Y44" s="338"/>
      <c r="Z44" s="339"/>
      <c r="AA44" s="325" t="str">
        <f>IF(AA43="","",VLOOKUP(AA43,'シフト記号表（従来型・ユニット型共通）'!$C$6:$L$47,10,FALSE))</f>
        <v/>
      </c>
      <c r="AB44" s="326" t="str">
        <f>IF(AB43="","",VLOOKUP(AB43,'シフト記号表（従来型・ユニット型共通）'!$C$6:$L$47,10,FALSE))</f>
        <v/>
      </c>
      <c r="AC44" s="326" t="str">
        <f>IF(AC43="","",VLOOKUP(AC43,'シフト記号表（従来型・ユニット型共通）'!$C$6:$L$47,10,FALSE))</f>
        <v/>
      </c>
      <c r="AD44" s="326" t="str">
        <f>IF(AD43="","",VLOOKUP(AD43,'シフト記号表（従来型・ユニット型共通）'!$C$6:$L$47,10,FALSE))</f>
        <v/>
      </c>
      <c r="AE44" s="326" t="str">
        <f>IF(AE43="","",VLOOKUP(AE43,'シフト記号表（従来型・ユニット型共通）'!$C$6:$L$47,10,FALSE))</f>
        <v/>
      </c>
      <c r="AF44" s="326" t="str">
        <f>IF(AF43="","",VLOOKUP(AF43,'シフト記号表（従来型・ユニット型共通）'!$C$6:$L$47,10,FALSE))</f>
        <v/>
      </c>
      <c r="AG44" s="327" t="str">
        <f>IF(AG43="","",VLOOKUP(AG43,'シフト記号表（従来型・ユニット型共通）'!$C$6:$L$47,10,FALSE))</f>
        <v/>
      </c>
      <c r="AH44" s="325" t="str">
        <f>IF(AH43="","",VLOOKUP(AH43,'シフト記号表（従来型・ユニット型共通）'!$C$6:$L$47,10,FALSE))</f>
        <v/>
      </c>
      <c r="AI44" s="326" t="str">
        <f>IF(AI43="","",VLOOKUP(AI43,'シフト記号表（従来型・ユニット型共通）'!$C$6:$L$47,10,FALSE))</f>
        <v/>
      </c>
      <c r="AJ44" s="326" t="str">
        <f>IF(AJ43="","",VLOOKUP(AJ43,'シフト記号表（従来型・ユニット型共通）'!$C$6:$L$47,10,FALSE))</f>
        <v/>
      </c>
      <c r="AK44" s="326" t="str">
        <f>IF(AK43="","",VLOOKUP(AK43,'シフト記号表（従来型・ユニット型共通）'!$C$6:$L$47,10,FALSE))</f>
        <v/>
      </c>
      <c r="AL44" s="326" t="str">
        <f>IF(AL43="","",VLOOKUP(AL43,'シフト記号表（従来型・ユニット型共通）'!$C$6:$L$47,10,FALSE))</f>
        <v/>
      </c>
      <c r="AM44" s="326" t="str">
        <f>IF(AM43="","",VLOOKUP(AM43,'シフト記号表（従来型・ユニット型共通）'!$C$6:$L$47,10,FALSE))</f>
        <v/>
      </c>
      <c r="AN44" s="327" t="str">
        <f>IF(AN43="","",VLOOKUP(AN43,'シフト記号表（従来型・ユニット型共通）'!$C$6:$L$47,10,FALSE))</f>
        <v/>
      </c>
      <c r="AO44" s="325" t="str">
        <f>IF(AO43="","",VLOOKUP(AO43,'シフト記号表（従来型・ユニット型共通）'!$C$6:$L$47,10,FALSE))</f>
        <v/>
      </c>
      <c r="AP44" s="326" t="str">
        <f>IF(AP43="","",VLOOKUP(AP43,'シフト記号表（従来型・ユニット型共通）'!$C$6:$L$47,10,FALSE))</f>
        <v/>
      </c>
      <c r="AQ44" s="326" t="str">
        <f>IF(AQ43="","",VLOOKUP(AQ43,'シフト記号表（従来型・ユニット型共通）'!$C$6:$L$47,10,FALSE))</f>
        <v/>
      </c>
      <c r="AR44" s="326" t="str">
        <f>IF(AR43="","",VLOOKUP(AR43,'シフト記号表（従来型・ユニット型共通）'!$C$6:$L$47,10,FALSE))</f>
        <v/>
      </c>
      <c r="AS44" s="326" t="str">
        <f>IF(AS43="","",VLOOKUP(AS43,'シフト記号表（従来型・ユニット型共通）'!$C$6:$L$47,10,FALSE))</f>
        <v/>
      </c>
      <c r="AT44" s="326" t="str">
        <f>IF(AT43="","",VLOOKUP(AT43,'シフト記号表（従来型・ユニット型共通）'!$C$6:$L$47,10,FALSE))</f>
        <v/>
      </c>
      <c r="AU44" s="327" t="str">
        <f>IF(AU43="","",VLOOKUP(AU43,'シフト記号表（従来型・ユニット型共通）'!$C$6:$L$47,10,FALSE))</f>
        <v/>
      </c>
      <c r="AV44" s="325" t="str">
        <f>IF(AV43="","",VLOOKUP(AV43,'シフト記号表（従来型・ユニット型共通）'!$C$6:$L$47,10,FALSE))</f>
        <v/>
      </c>
      <c r="AW44" s="326" t="str">
        <f>IF(AW43="","",VLOOKUP(AW43,'シフト記号表（従来型・ユニット型共通）'!$C$6:$L$47,10,FALSE))</f>
        <v/>
      </c>
      <c r="AX44" s="326" t="str">
        <f>IF(AX43="","",VLOOKUP(AX43,'シフト記号表（従来型・ユニット型共通）'!$C$6:$L$47,10,FALSE))</f>
        <v/>
      </c>
      <c r="AY44" s="326" t="str">
        <f>IF(AY43="","",VLOOKUP(AY43,'シフト記号表（従来型・ユニット型共通）'!$C$6:$L$47,10,FALSE))</f>
        <v/>
      </c>
      <c r="AZ44" s="326" t="str">
        <f>IF(AZ43="","",VLOOKUP(AZ43,'シフト記号表（従来型・ユニット型共通）'!$C$6:$L$47,10,FALSE))</f>
        <v/>
      </c>
      <c r="BA44" s="326" t="str">
        <f>IF(BA43="","",VLOOKUP(BA43,'シフト記号表（従来型・ユニット型共通）'!$C$6:$L$47,10,FALSE))</f>
        <v/>
      </c>
      <c r="BB44" s="327" t="str">
        <f>IF(BB43="","",VLOOKUP(BB43,'シフト記号表（従来型・ユニット型共通）'!$C$6:$L$47,10,FALSE))</f>
        <v/>
      </c>
      <c r="BC44" s="325" t="str">
        <f>IF(BC43="","",VLOOKUP(BC43,'シフト記号表（従来型・ユニット型共通）'!$C$6:$L$47,10,FALSE))</f>
        <v/>
      </c>
      <c r="BD44" s="326" t="str">
        <f>IF(BD43="","",VLOOKUP(BD43,'シフト記号表（従来型・ユニット型共通）'!$C$6:$L$47,10,FALSE))</f>
        <v/>
      </c>
      <c r="BE44" s="326" t="str">
        <f>IF(BE43="","",VLOOKUP(BE43,'シフト記号表（従来型・ユニット型共通）'!$C$6:$L$47,10,FALSE))</f>
        <v/>
      </c>
      <c r="BF44" s="1156">
        <f>IF($BI$3="４週",SUM(AA44:BB44),IF($BI$3="暦月",SUM(AA44:BE44),""))</f>
        <v>0</v>
      </c>
      <c r="BG44" s="1157"/>
      <c r="BH44" s="1158">
        <f>IF($BI$3="４週",BF44/4,IF($BI$3="暦月",(BF44/($BI$8/7)),""))</f>
        <v>0</v>
      </c>
      <c r="BI44" s="1157"/>
      <c r="BJ44" s="1153"/>
      <c r="BK44" s="1154"/>
      <c r="BL44" s="1154"/>
      <c r="BM44" s="1154"/>
      <c r="BN44" s="1155"/>
    </row>
    <row r="45" spans="2:66" ht="20.25" customHeight="1" x14ac:dyDescent="0.15">
      <c r="B45" s="1118">
        <f>B43+1</f>
        <v>15</v>
      </c>
      <c r="C45" s="1230"/>
      <c r="D45" s="1232"/>
      <c r="E45" s="1196"/>
      <c r="F45" s="1233"/>
      <c r="G45" s="1120"/>
      <c r="H45" s="1121"/>
      <c r="I45" s="320"/>
      <c r="J45" s="321"/>
      <c r="K45" s="320"/>
      <c r="L45" s="321"/>
      <c r="M45" s="1124"/>
      <c r="N45" s="1125"/>
      <c r="O45" s="1128"/>
      <c r="P45" s="1129"/>
      <c r="Q45" s="1129"/>
      <c r="R45" s="1121"/>
      <c r="S45" s="1132"/>
      <c r="T45" s="1133"/>
      <c r="U45" s="1133"/>
      <c r="V45" s="1133"/>
      <c r="W45" s="1134"/>
      <c r="X45" s="340" t="s">
        <v>696</v>
      </c>
      <c r="Z45" s="341"/>
      <c r="AA45" s="333"/>
      <c r="AB45" s="334"/>
      <c r="AC45" s="334"/>
      <c r="AD45" s="334"/>
      <c r="AE45" s="334"/>
      <c r="AF45" s="334"/>
      <c r="AG45" s="335"/>
      <c r="AH45" s="333"/>
      <c r="AI45" s="334"/>
      <c r="AJ45" s="334"/>
      <c r="AK45" s="334"/>
      <c r="AL45" s="334"/>
      <c r="AM45" s="334"/>
      <c r="AN45" s="335"/>
      <c r="AO45" s="333"/>
      <c r="AP45" s="334"/>
      <c r="AQ45" s="334"/>
      <c r="AR45" s="334"/>
      <c r="AS45" s="334"/>
      <c r="AT45" s="334"/>
      <c r="AU45" s="335"/>
      <c r="AV45" s="333"/>
      <c r="AW45" s="334"/>
      <c r="AX45" s="334"/>
      <c r="AY45" s="334"/>
      <c r="AZ45" s="334"/>
      <c r="BA45" s="334"/>
      <c r="BB45" s="335"/>
      <c r="BC45" s="333"/>
      <c r="BD45" s="334"/>
      <c r="BE45" s="336"/>
      <c r="BF45" s="1138"/>
      <c r="BG45" s="1139"/>
      <c r="BH45" s="1105"/>
      <c r="BI45" s="1106"/>
      <c r="BJ45" s="1107"/>
      <c r="BK45" s="1108"/>
      <c r="BL45" s="1108"/>
      <c r="BM45" s="1108"/>
      <c r="BN45" s="1109"/>
    </row>
    <row r="46" spans="2:66" ht="20.25" customHeight="1" x14ac:dyDescent="0.15">
      <c r="B46" s="1140"/>
      <c r="C46" s="1237"/>
      <c r="D46" s="1238"/>
      <c r="E46" s="1196"/>
      <c r="F46" s="1233"/>
      <c r="G46" s="1159"/>
      <c r="H46" s="1160"/>
      <c r="I46" s="320"/>
      <c r="J46" s="321">
        <f>G45</f>
        <v>0</v>
      </c>
      <c r="K46" s="320"/>
      <c r="L46" s="321">
        <f>M45</f>
        <v>0</v>
      </c>
      <c r="M46" s="1161"/>
      <c r="N46" s="1162"/>
      <c r="O46" s="1163"/>
      <c r="P46" s="1164"/>
      <c r="Q46" s="1164"/>
      <c r="R46" s="1160"/>
      <c r="S46" s="1132"/>
      <c r="T46" s="1133"/>
      <c r="U46" s="1133"/>
      <c r="V46" s="1133"/>
      <c r="W46" s="1134"/>
      <c r="X46" s="337" t="s">
        <v>1050</v>
      </c>
      <c r="Y46" s="338"/>
      <c r="Z46" s="339"/>
      <c r="AA46" s="325" t="str">
        <f>IF(AA45="","",VLOOKUP(AA45,'シフト記号表（従来型・ユニット型共通）'!$C$6:$L$47,10,FALSE))</f>
        <v/>
      </c>
      <c r="AB46" s="326" t="str">
        <f>IF(AB45="","",VLOOKUP(AB45,'シフト記号表（従来型・ユニット型共通）'!$C$6:$L$47,10,FALSE))</f>
        <v/>
      </c>
      <c r="AC46" s="326" t="str">
        <f>IF(AC45="","",VLOOKUP(AC45,'シフト記号表（従来型・ユニット型共通）'!$C$6:$L$47,10,FALSE))</f>
        <v/>
      </c>
      <c r="AD46" s="326" t="str">
        <f>IF(AD45="","",VLOOKUP(AD45,'シフト記号表（従来型・ユニット型共通）'!$C$6:$L$47,10,FALSE))</f>
        <v/>
      </c>
      <c r="AE46" s="326" t="str">
        <f>IF(AE45="","",VLOOKUP(AE45,'シフト記号表（従来型・ユニット型共通）'!$C$6:$L$47,10,FALSE))</f>
        <v/>
      </c>
      <c r="AF46" s="326" t="str">
        <f>IF(AF45="","",VLOOKUP(AF45,'シフト記号表（従来型・ユニット型共通）'!$C$6:$L$47,10,FALSE))</f>
        <v/>
      </c>
      <c r="AG46" s="327" t="str">
        <f>IF(AG45="","",VLOOKUP(AG45,'シフト記号表（従来型・ユニット型共通）'!$C$6:$L$47,10,FALSE))</f>
        <v/>
      </c>
      <c r="AH46" s="325" t="str">
        <f>IF(AH45="","",VLOOKUP(AH45,'シフト記号表（従来型・ユニット型共通）'!$C$6:$L$47,10,FALSE))</f>
        <v/>
      </c>
      <c r="AI46" s="326" t="str">
        <f>IF(AI45="","",VLOOKUP(AI45,'シフト記号表（従来型・ユニット型共通）'!$C$6:$L$47,10,FALSE))</f>
        <v/>
      </c>
      <c r="AJ46" s="326" t="str">
        <f>IF(AJ45="","",VLOOKUP(AJ45,'シフト記号表（従来型・ユニット型共通）'!$C$6:$L$47,10,FALSE))</f>
        <v/>
      </c>
      <c r="AK46" s="326" t="str">
        <f>IF(AK45="","",VLOOKUP(AK45,'シフト記号表（従来型・ユニット型共通）'!$C$6:$L$47,10,FALSE))</f>
        <v/>
      </c>
      <c r="AL46" s="326" t="str">
        <f>IF(AL45="","",VLOOKUP(AL45,'シフト記号表（従来型・ユニット型共通）'!$C$6:$L$47,10,FALSE))</f>
        <v/>
      </c>
      <c r="AM46" s="326" t="str">
        <f>IF(AM45="","",VLOOKUP(AM45,'シフト記号表（従来型・ユニット型共通）'!$C$6:$L$47,10,FALSE))</f>
        <v/>
      </c>
      <c r="AN46" s="327" t="str">
        <f>IF(AN45="","",VLOOKUP(AN45,'シフト記号表（従来型・ユニット型共通）'!$C$6:$L$47,10,FALSE))</f>
        <v/>
      </c>
      <c r="AO46" s="325" t="str">
        <f>IF(AO45="","",VLOOKUP(AO45,'シフト記号表（従来型・ユニット型共通）'!$C$6:$L$47,10,FALSE))</f>
        <v/>
      </c>
      <c r="AP46" s="326" t="str">
        <f>IF(AP45="","",VLOOKUP(AP45,'シフト記号表（従来型・ユニット型共通）'!$C$6:$L$47,10,FALSE))</f>
        <v/>
      </c>
      <c r="AQ46" s="326" t="str">
        <f>IF(AQ45="","",VLOOKUP(AQ45,'シフト記号表（従来型・ユニット型共通）'!$C$6:$L$47,10,FALSE))</f>
        <v/>
      </c>
      <c r="AR46" s="326" t="str">
        <f>IF(AR45="","",VLOOKUP(AR45,'シフト記号表（従来型・ユニット型共通）'!$C$6:$L$47,10,FALSE))</f>
        <v/>
      </c>
      <c r="AS46" s="326" t="str">
        <f>IF(AS45="","",VLOOKUP(AS45,'シフト記号表（従来型・ユニット型共通）'!$C$6:$L$47,10,FALSE))</f>
        <v/>
      </c>
      <c r="AT46" s="326" t="str">
        <f>IF(AT45="","",VLOOKUP(AT45,'シフト記号表（従来型・ユニット型共通）'!$C$6:$L$47,10,FALSE))</f>
        <v/>
      </c>
      <c r="AU46" s="327" t="str">
        <f>IF(AU45="","",VLOOKUP(AU45,'シフト記号表（従来型・ユニット型共通）'!$C$6:$L$47,10,FALSE))</f>
        <v/>
      </c>
      <c r="AV46" s="325" t="str">
        <f>IF(AV45="","",VLOOKUP(AV45,'シフト記号表（従来型・ユニット型共通）'!$C$6:$L$47,10,FALSE))</f>
        <v/>
      </c>
      <c r="AW46" s="326" t="str">
        <f>IF(AW45="","",VLOOKUP(AW45,'シフト記号表（従来型・ユニット型共通）'!$C$6:$L$47,10,FALSE))</f>
        <v/>
      </c>
      <c r="AX46" s="326" t="str">
        <f>IF(AX45="","",VLOOKUP(AX45,'シフト記号表（従来型・ユニット型共通）'!$C$6:$L$47,10,FALSE))</f>
        <v/>
      </c>
      <c r="AY46" s="326" t="str">
        <f>IF(AY45="","",VLOOKUP(AY45,'シフト記号表（従来型・ユニット型共通）'!$C$6:$L$47,10,FALSE))</f>
        <v/>
      </c>
      <c r="AZ46" s="326" t="str">
        <f>IF(AZ45="","",VLOOKUP(AZ45,'シフト記号表（従来型・ユニット型共通）'!$C$6:$L$47,10,FALSE))</f>
        <v/>
      </c>
      <c r="BA46" s="326" t="str">
        <f>IF(BA45="","",VLOOKUP(BA45,'シフト記号表（従来型・ユニット型共通）'!$C$6:$L$47,10,FALSE))</f>
        <v/>
      </c>
      <c r="BB46" s="327" t="str">
        <f>IF(BB45="","",VLOOKUP(BB45,'シフト記号表（従来型・ユニット型共通）'!$C$6:$L$47,10,FALSE))</f>
        <v/>
      </c>
      <c r="BC46" s="325" t="str">
        <f>IF(BC45="","",VLOOKUP(BC45,'シフト記号表（従来型・ユニット型共通）'!$C$6:$L$47,10,FALSE))</f>
        <v/>
      </c>
      <c r="BD46" s="326" t="str">
        <f>IF(BD45="","",VLOOKUP(BD45,'シフト記号表（従来型・ユニット型共通）'!$C$6:$L$47,10,FALSE))</f>
        <v/>
      </c>
      <c r="BE46" s="326" t="str">
        <f>IF(BE45="","",VLOOKUP(BE45,'シフト記号表（従来型・ユニット型共通）'!$C$6:$L$47,10,FALSE))</f>
        <v/>
      </c>
      <c r="BF46" s="1156">
        <f>IF($BI$3="４週",SUM(AA46:BB46),IF($BI$3="暦月",SUM(AA46:BE46),""))</f>
        <v>0</v>
      </c>
      <c r="BG46" s="1157"/>
      <c r="BH46" s="1158">
        <f>IF($BI$3="４週",BF46/4,IF($BI$3="暦月",(BF46/($BI$8/7)),""))</f>
        <v>0</v>
      </c>
      <c r="BI46" s="1157"/>
      <c r="BJ46" s="1153"/>
      <c r="BK46" s="1154"/>
      <c r="BL46" s="1154"/>
      <c r="BM46" s="1154"/>
      <c r="BN46" s="1155"/>
    </row>
    <row r="47" spans="2:66" ht="20.25" customHeight="1" x14ac:dyDescent="0.15">
      <c r="B47" s="1118">
        <f>B45+1</f>
        <v>16</v>
      </c>
      <c r="C47" s="1230"/>
      <c r="D47" s="1232"/>
      <c r="E47" s="1196"/>
      <c r="F47" s="1233"/>
      <c r="G47" s="1120"/>
      <c r="H47" s="1121"/>
      <c r="I47" s="320"/>
      <c r="J47" s="321"/>
      <c r="K47" s="320"/>
      <c r="L47" s="321"/>
      <c r="M47" s="1124"/>
      <c r="N47" s="1125"/>
      <c r="O47" s="1128"/>
      <c r="P47" s="1129"/>
      <c r="Q47" s="1129"/>
      <c r="R47" s="1121"/>
      <c r="S47" s="1132"/>
      <c r="T47" s="1133"/>
      <c r="U47" s="1133"/>
      <c r="V47" s="1133"/>
      <c r="W47" s="1134"/>
      <c r="X47" s="340" t="s">
        <v>696</v>
      </c>
      <c r="Z47" s="341"/>
      <c r="AA47" s="333"/>
      <c r="AB47" s="334"/>
      <c r="AC47" s="334"/>
      <c r="AD47" s="334"/>
      <c r="AE47" s="334"/>
      <c r="AF47" s="334"/>
      <c r="AG47" s="335"/>
      <c r="AH47" s="333"/>
      <c r="AI47" s="334"/>
      <c r="AJ47" s="334"/>
      <c r="AK47" s="334"/>
      <c r="AL47" s="334"/>
      <c r="AM47" s="334"/>
      <c r="AN47" s="335"/>
      <c r="AO47" s="333"/>
      <c r="AP47" s="334"/>
      <c r="AQ47" s="334"/>
      <c r="AR47" s="334"/>
      <c r="AS47" s="334"/>
      <c r="AT47" s="334"/>
      <c r="AU47" s="335"/>
      <c r="AV47" s="333"/>
      <c r="AW47" s="334"/>
      <c r="AX47" s="334"/>
      <c r="AY47" s="334"/>
      <c r="AZ47" s="334"/>
      <c r="BA47" s="334"/>
      <c r="BB47" s="335"/>
      <c r="BC47" s="333"/>
      <c r="BD47" s="334"/>
      <c r="BE47" s="336"/>
      <c r="BF47" s="1138"/>
      <c r="BG47" s="1139"/>
      <c r="BH47" s="1105"/>
      <c r="BI47" s="1106"/>
      <c r="BJ47" s="1107"/>
      <c r="BK47" s="1108"/>
      <c r="BL47" s="1108"/>
      <c r="BM47" s="1108"/>
      <c r="BN47" s="1109"/>
    </row>
    <row r="48" spans="2:66" ht="20.25" customHeight="1" x14ac:dyDescent="0.15">
      <c r="B48" s="1140"/>
      <c r="C48" s="1237"/>
      <c r="D48" s="1238"/>
      <c r="E48" s="1196"/>
      <c r="F48" s="1233"/>
      <c r="G48" s="1159"/>
      <c r="H48" s="1160"/>
      <c r="I48" s="320"/>
      <c r="J48" s="321">
        <f>G47</f>
        <v>0</v>
      </c>
      <c r="K48" s="320"/>
      <c r="L48" s="321">
        <f>M47</f>
        <v>0</v>
      </c>
      <c r="M48" s="1161"/>
      <c r="N48" s="1162"/>
      <c r="O48" s="1163"/>
      <c r="P48" s="1164"/>
      <c r="Q48" s="1164"/>
      <c r="R48" s="1160"/>
      <c r="S48" s="1132"/>
      <c r="T48" s="1133"/>
      <c r="U48" s="1133"/>
      <c r="V48" s="1133"/>
      <c r="W48" s="1134"/>
      <c r="X48" s="337" t="s">
        <v>1050</v>
      </c>
      <c r="Y48" s="338"/>
      <c r="Z48" s="339"/>
      <c r="AA48" s="325" t="str">
        <f>IF(AA47="","",VLOOKUP(AA47,'シフト記号表（従来型・ユニット型共通）'!$C$6:$L$47,10,FALSE))</f>
        <v/>
      </c>
      <c r="AB48" s="326" t="str">
        <f>IF(AB47="","",VLOOKUP(AB47,'シフト記号表（従来型・ユニット型共通）'!$C$6:$L$47,10,FALSE))</f>
        <v/>
      </c>
      <c r="AC48" s="326" t="str">
        <f>IF(AC47="","",VLOOKUP(AC47,'シフト記号表（従来型・ユニット型共通）'!$C$6:$L$47,10,FALSE))</f>
        <v/>
      </c>
      <c r="AD48" s="326" t="str">
        <f>IF(AD47="","",VLOOKUP(AD47,'シフト記号表（従来型・ユニット型共通）'!$C$6:$L$47,10,FALSE))</f>
        <v/>
      </c>
      <c r="AE48" s="326" t="str">
        <f>IF(AE47="","",VLOOKUP(AE47,'シフト記号表（従来型・ユニット型共通）'!$C$6:$L$47,10,FALSE))</f>
        <v/>
      </c>
      <c r="AF48" s="326" t="str">
        <f>IF(AF47="","",VLOOKUP(AF47,'シフト記号表（従来型・ユニット型共通）'!$C$6:$L$47,10,FALSE))</f>
        <v/>
      </c>
      <c r="AG48" s="327" t="str">
        <f>IF(AG47="","",VLOOKUP(AG47,'シフト記号表（従来型・ユニット型共通）'!$C$6:$L$47,10,FALSE))</f>
        <v/>
      </c>
      <c r="AH48" s="325" t="str">
        <f>IF(AH47="","",VLOOKUP(AH47,'シフト記号表（従来型・ユニット型共通）'!$C$6:$L$47,10,FALSE))</f>
        <v/>
      </c>
      <c r="AI48" s="326" t="str">
        <f>IF(AI47="","",VLOOKUP(AI47,'シフト記号表（従来型・ユニット型共通）'!$C$6:$L$47,10,FALSE))</f>
        <v/>
      </c>
      <c r="AJ48" s="326" t="str">
        <f>IF(AJ47="","",VLOOKUP(AJ47,'シフト記号表（従来型・ユニット型共通）'!$C$6:$L$47,10,FALSE))</f>
        <v/>
      </c>
      <c r="AK48" s="326" t="str">
        <f>IF(AK47="","",VLOOKUP(AK47,'シフト記号表（従来型・ユニット型共通）'!$C$6:$L$47,10,FALSE))</f>
        <v/>
      </c>
      <c r="AL48" s="326" t="str">
        <f>IF(AL47="","",VLOOKUP(AL47,'シフト記号表（従来型・ユニット型共通）'!$C$6:$L$47,10,FALSE))</f>
        <v/>
      </c>
      <c r="AM48" s="326" t="str">
        <f>IF(AM47="","",VLOOKUP(AM47,'シフト記号表（従来型・ユニット型共通）'!$C$6:$L$47,10,FALSE))</f>
        <v/>
      </c>
      <c r="AN48" s="327" t="str">
        <f>IF(AN47="","",VLOOKUP(AN47,'シフト記号表（従来型・ユニット型共通）'!$C$6:$L$47,10,FALSE))</f>
        <v/>
      </c>
      <c r="AO48" s="325" t="str">
        <f>IF(AO47="","",VLOOKUP(AO47,'シフト記号表（従来型・ユニット型共通）'!$C$6:$L$47,10,FALSE))</f>
        <v/>
      </c>
      <c r="AP48" s="326" t="str">
        <f>IF(AP47="","",VLOOKUP(AP47,'シフト記号表（従来型・ユニット型共通）'!$C$6:$L$47,10,FALSE))</f>
        <v/>
      </c>
      <c r="AQ48" s="326" t="str">
        <f>IF(AQ47="","",VLOOKUP(AQ47,'シフト記号表（従来型・ユニット型共通）'!$C$6:$L$47,10,FALSE))</f>
        <v/>
      </c>
      <c r="AR48" s="326" t="str">
        <f>IF(AR47="","",VLOOKUP(AR47,'シフト記号表（従来型・ユニット型共通）'!$C$6:$L$47,10,FALSE))</f>
        <v/>
      </c>
      <c r="AS48" s="326" t="str">
        <f>IF(AS47="","",VLOOKUP(AS47,'シフト記号表（従来型・ユニット型共通）'!$C$6:$L$47,10,FALSE))</f>
        <v/>
      </c>
      <c r="AT48" s="326" t="str">
        <f>IF(AT47="","",VLOOKUP(AT47,'シフト記号表（従来型・ユニット型共通）'!$C$6:$L$47,10,FALSE))</f>
        <v/>
      </c>
      <c r="AU48" s="327" t="str">
        <f>IF(AU47="","",VLOOKUP(AU47,'シフト記号表（従来型・ユニット型共通）'!$C$6:$L$47,10,FALSE))</f>
        <v/>
      </c>
      <c r="AV48" s="325" t="str">
        <f>IF(AV47="","",VLOOKUP(AV47,'シフト記号表（従来型・ユニット型共通）'!$C$6:$L$47,10,FALSE))</f>
        <v/>
      </c>
      <c r="AW48" s="326" t="str">
        <f>IF(AW47="","",VLOOKUP(AW47,'シフト記号表（従来型・ユニット型共通）'!$C$6:$L$47,10,FALSE))</f>
        <v/>
      </c>
      <c r="AX48" s="326" t="str">
        <f>IF(AX47="","",VLOOKUP(AX47,'シフト記号表（従来型・ユニット型共通）'!$C$6:$L$47,10,FALSE))</f>
        <v/>
      </c>
      <c r="AY48" s="326" t="str">
        <f>IF(AY47="","",VLOOKUP(AY47,'シフト記号表（従来型・ユニット型共通）'!$C$6:$L$47,10,FALSE))</f>
        <v/>
      </c>
      <c r="AZ48" s="326" t="str">
        <f>IF(AZ47="","",VLOOKUP(AZ47,'シフト記号表（従来型・ユニット型共通）'!$C$6:$L$47,10,FALSE))</f>
        <v/>
      </c>
      <c r="BA48" s="326" t="str">
        <f>IF(BA47="","",VLOOKUP(BA47,'シフト記号表（従来型・ユニット型共通）'!$C$6:$L$47,10,FALSE))</f>
        <v/>
      </c>
      <c r="BB48" s="327" t="str">
        <f>IF(BB47="","",VLOOKUP(BB47,'シフト記号表（従来型・ユニット型共通）'!$C$6:$L$47,10,FALSE))</f>
        <v/>
      </c>
      <c r="BC48" s="325" t="str">
        <f>IF(BC47="","",VLOOKUP(BC47,'シフト記号表（従来型・ユニット型共通）'!$C$6:$L$47,10,FALSE))</f>
        <v/>
      </c>
      <c r="BD48" s="326" t="str">
        <f>IF(BD47="","",VLOOKUP(BD47,'シフト記号表（従来型・ユニット型共通）'!$C$6:$L$47,10,FALSE))</f>
        <v/>
      </c>
      <c r="BE48" s="326" t="str">
        <f>IF(BE47="","",VLOOKUP(BE47,'シフト記号表（従来型・ユニット型共通）'!$C$6:$L$47,10,FALSE))</f>
        <v/>
      </c>
      <c r="BF48" s="1156">
        <f>IF($BI$3="４週",SUM(AA48:BB48),IF($BI$3="暦月",SUM(AA48:BE48),""))</f>
        <v>0</v>
      </c>
      <c r="BG48" s="1157"/>
      <c r="BH48" s="1158">
        <f>IF($BI$3="４週",BF48/4,IF($BI$3="暦月",(BF48/($BI$8/7)),""))</f>
        <v>0</v>
      </c>
      <c r="BI48" s="1157"/>
      <c r="BJ48" s="1153"/>
      <c r="BK48" s="1154"/>
      <c r="BL48" s="1154"/>
      <c r="BM48" s="1154"/>
      <c r="BN48" s="1155"/>
    </row>
    <row r="49" spans="2:66" ht="20.25" customHeight="1" x14ac:dyDescent="0.15">
      <c r="B49" s="1118">
        <f>B47+1</f>
        <v>17</v>
      </c>
      <c r="C49" s="1230"/>
      <c r="D49" s="1232"/>
      <c r="E49" s="1196"/>
      <c r="F49" s="1233"/>
      <c r="G49" s="1120"/>
      <c r="H49" s="1121"/>
      <c r="I49" s="320"/>
      <c r="J49" s="321"/>
      <c r="K49" s="320"/>
      <c r="L49" s="321"/>
      <c r="M49" s="1124"/>
      <c r="N49" s="1125"/>
      <c r="O49" s="1128"/>
      <c r="P49" s="1129"/>
      <c r="Q49" s="1129"/>
      <c r="R49" s="1121"/>
      <c r="S49" s="1132"/>
      <c r="T49" s="1133"/>
      <c r="U49" s="1133"/>
      <c r="V49" s="1133"/>
      <c r="W49" s="1134"/>
      <c r="X49" s="340" t="s">
        <v>696</v>
      </c>
      <c r="Z49" s="341"/>
      <c r="AA49" s="333"/>
      <c r="AB49" s="334"/>
      <c r="AC49" s="334"/>
      <c r="AD49" s="334"/>
      <c r="AE49" s="334"/>
      <c r="AF49" s="334"/>
      <c r="AG49" s="335"/>
      <c r="AH49" s="333"/>
      <c r="AI49" s="334"/>
      <c r="AJ49" s="334"/>
      <c r="AK49" s="334"/>
      <c r="AL49" s="334"/>
      <c r="AM49" s="334"/>
      <c r="AN49" s="335"/>
      <c r="AO49" s="333"/>
      <c r="AP49" s="334"/>
      <c r="AQ49" s="334"/>
      <c r="AR49" s="334"/>
      <c r="AS49" s="334"/>
      <c r="AT49" s="334"/>
      <c r="AU49" s="335"/>
      <c r="AV49" s="333"/>
      <c r="AW49" s="334"/>
      <c r="AX49" s="334"/>
      <c r="AY49" s="334"/>
      <c r="AZ49" s="334"/>
      <c r="BA49" s="334"/>
      <c r="BB49" s="335"/>
      <c r="BC49" s="333"/>
      <c r="BD49" s="334"/>
      <c r="BE49" s="336"/>
      <c r="BF49" s="1138"/>
      <c r="BG49" s="1139"/>
      <c r="BH49" s="1105"/>
      <c r="BI49" s="1106"/>
      <c r="BJ49" s="1107"/>
      <c r="BK49" s="1108"/>
      <c r="BL49" s="1108"/>
      <c r="BM49" s="1108"/>
      <c r="BN49" s="1109"/>
    </row>
    <row r="50" spans="2:66" ht="20.25" customHeight="1" x14ac:dyDescent="0.15">
      <c r="B50" s="1140"/>
      <c r="C50" s="1237"/>
      <c r="D50" s="1238"/>
      <c r="E50" s="1196"/>
      <c r="F50" s="1233"/>
      <c r="G50" s="1159"/>
      <c r="H50" s="1160"/>
      <c r="I50" s="320"/>
      <c r="J50" s="321">
        <f>G49</f>
        <v>0</v>
      </c>
      <c r="K50" s="320"/>
      <c r="L50" s="321">
        <f>M49</f>
        <v>0</v>
      </c>
      <c r="M50" s="1161"/>
      <c r="N50" s="1162"/>
      <c r="O50" s="1163"/>
      <c r="P50" s="1164"/>
      <c r="Q50" s="1164"/>
      <c r="R50" s="1160"/>
      <c r="S50" s="1132"/>
      <c r="T50" s="1133"/>
      <c r="U50" s="1133"/>
      <c r="V50" s="1133"/>
      <c r="W50" s="1134"/>
      <c r="X50" s="337" t="s">
        <v>1050</v>
      </c>
      <c r="Y50" s="338"/>
      <c r="Z50" s="339"/>
      <c r="AA50" s="325" t="str">
        <f>IF(AA49="","",VLOOKUP(AA49,'シフト記号表（従来型・ユニット型共通）'!$C$6:$L$47,10,FALSE))</f>
        <v/>
      </c>
      <c r="AB50" s="326" t="str">
        <f>IF(AB49="","",VLOOKUP(AB49,'シフト記号表（従来型・ユニット型共通）'!$C$6:$L$47,10,FALSE))</f>
        <v/>
      </c>
      <c r="AC50" s="326" t="str">
        <f>IF(AC49="","",VLOOKUP(AC49,'シフト記号表（従来型・ユニット型共通）'!$C$6:$L$47,10,FALSE))</f>
        <v/>
      </c>
      <c r="AD50" s="326" t="str">
        <f>IF(AD49="","",VLOOKUP(AD49,'シフト記号表（従来型・ユニット型共通）'!$C$6:$L$47,10,FALSE))</f>
        <v/>
      </c>
      <c r="AE50" s="326" t="str">
        <f>IF(AE49="","",VLOOKUP(AE49,'シフト記号表（従来型・ユニット型共通）'!$C$6:$L$47,10,FALSE))</f>
        <v/>
      </c>
      <c r="AF50" s="326" t="str">
        <f>IF(AF49="","",VLOOKUP(AF49,'シフト記号表（従来型・ユニット型共通）'!$C$6:$L$47,10,FALSE))</f>
        <v/>
      </c>
      <c r="AG50" s="327" t="str">
        <f>IF(AG49="","",VLOOKUP(AG49,'シフト記号表（従来型・ユニット型共通）'!$C$6:$L$47,10,FALSE))</f>
        <v/>
      </c>
      <c r="AH50" s="325" t="str">
        <f>IF(AH49="","",VLOOKUP(AH49,'シフト記号表（従来型・ユニット型共通）'!$C$6:$L$47,10,FALSE))</f>
        <v/>
      </c>
      <c r="AI50" s="326" t="str">
        <f>IF(AI49="","",VLOOKUP(AI49,'シフト記号表（従来型・ユニット型共通）'!$C$6:$L$47,10,FALSE))</f>
        <v/>
      </c>
      <c r="AJ50" s="326" t="str">
        <f>IF(AJ49="","",VLOOKUP(AJ49,'シフト記号表（従来型・ユニット型共通）'!$C$6:$L$47,10,FALSE))</f>
        <v/>
      </c>
      <c r="AK50" s="326" t="str">
        <f>IF(AK49="","",VLOOKUP(AK49,'シフト記号表（従来型・ユニット型共通）'!$C$6:$L$47,10,FALSE))</f>
        <v/>
      </c>
      <c r="AL50" s="326" t="str">
        <f>IF(AL49="","",VLOOKUP(AL49,'シフト記号表（従来型・ユニット型共通）'!$C$6:$L$47,10,FALSE))</f>
        <v/>
      </c>
      <c r="AM50" s="326" t="str">
        <f>IF(AM49="","",VLOOKUP(AM49,'シフト記号表（従来型・ユニット型共通）'!$C$6:$L$47,10,FALSE))</f>
        <v/>
      </c>
      <c r="AN50" s="327" t="str">
        <f>IF(AN49="","",VLOOKUP(AN49,'シフト記号表（従来型・ユニット型共通）'!$C$6:$L$47,10,FALSE))</f>
        <v/>
      </c>
      <c r="AO50" s="325" t="str">
        <f>IF(AO49="","",VLOOKUP(AO49,'シフト記号表（従来型・ユニット型共通）'!$C$6:$L$47,10,FALSE))</f>
        <v/>
      </c>
      <c r="AP50" s="326" t="str">
        <f>IF(AP49="","",VLOOKUP(AP49,'シフト記号表（従来型・ユニット型共通）'!$C$6:$L$47,10,FALSE))</f>
        <v/>
      </c>
      <c r="AQ50" s="326" t="str">
        <f>IF(AQ49="","",VLOOKUP(AQ49,'シフト記号表（従来型・ユニット型共通）'!$C$6:$L$47,10,FALSE))</f>
        <v/>
      </c>
      <c r="AR50" s="326" t="str">
        <f>IF(AR49="","",VLOOKUP(AR49,'シフト記号表（従来型・ユニット型共通）'!$C$6:$L$47,10,FALSE))</f>
        <v/>
      </c>
      <c r="AS50" s="326" t="str">
        <f>IF(AS49="","",VLOOKUP(AS49,'シフト記号表（従来型・ユニット型共通）'!$C$6:$L$47,10,FALSE))</f>
        <v/>
      </c>
      <c r="AT50" s="326" t="str">
        <f>IF(AT49="","",VLOOKUP(AT49,'シフト記号表（従来型・ユニット型共通）'!$C$6:$L$47,10,FALSE))</f>
        <v/>
      </c>
      <c r="AU50" s="327" t="str">
        <f>IF(AU49="","",VLOOKUP(AU49,'シフト記号表（従来型・ユニット型共通）'!$C$6:$L$47,10,FALSE))</f>
        <v/>
      </c>
      <c r="AV50" s="325" t="str">
        <f>IF(AV49="","",VLOOKUP(AV49,'シフト記号表（従来型・ユニット型共通）'!$C$6:$L$47,10,FALSE))</f>
        <v/>
      </c>
      <c r="AW50" s="326" t="str">
        <f>IF(AW49="","",VLOOKUP(AW49,'シフト記号表（従来型・ユニット型共通）'!$C$6:$L$47,10,FALSE))</f>
        <v/>
      </c>
      <c r="AX50" s="326" t="str">
        <f>IF(AX49="","",VLOOKUP(AX49,'シフト記号表（従来型・ユニット型共通）'!$C$6:$L$47,10,FALSE))</f>
        <v/>
      </c>
      <c r="AY50" s="326" t="str">
        <f>IF(AY49="","",VLOOKUP(AY49,'シフト記号表（従来型・ユニット型共通）'!$C$6:$L$47,10,FALSE))</f>
        <v/>
      </c>
      <c r="AZ50" s="326" t="str">
        <f>IF(AZ49="","",VLOOKUP(AZ49,'シフト記号表（従来型・ユニット型共通）'!$C$6:$L$47,10,FALSE))</f>
        <v/>
      </c>
      <c r="BA50" s="326" t="str">
        <f>IF(BA49="","",VLOOKUP(BA49,'シフト記号表（従来型・ユニット型共通）'!$C$6:$L$47,10,FALSE))</f>
        <v/>
      </c>
      <c r="BB50" s="327" t="str">
        <f>IF(BB49="","",VLOOKUP(BB49,'シフト記号表（従来型・ユニット型共通）'!$C$6:$L$47,10,FALSE))</f>
        <v/>
      </c>
      <c r="BC50" s="325" t="str">
        <f>IF(BC49="","",VLOOKUP(BC49,'シフト記号表（従来型・ユニット型共通）'!$C$6:$L$47,10,FALSE))</f>
        <v/>
      </c>
      <c r="BD50" s="326" t="str">
        <f>IF(BD49="","",VLOOKUP(BD49,'シフト記号表（従来型・ユニット型共通）'!$C$6:$L$47,10,FALSE))</f>
        <v/>
      </c>
      <c r="BE50" s="326" t="str">
        <f>IF(BE49="","",VLOOKUP(BE49,'シフト記号表（従来型・ユニット型共通）'!$C$6:$L$47,10,FALSE))</f>
        <v/>
      </c>
      <c r="BF50" s="1156">
        <f>IF($BI$3="４週",SUM(AA50:BB50),IF($BI$3="暦月",SUM(AA50:BE50),""))</f>
        <v>0</v>
      </c>
      <c r="BG50" s="1157"/>
      <c r="BH50" s="1158">
        <f>IF($BI$3="４週",BF50/4,IF($BI$3="暦月",(BF50/($BI$8/7)),""))</f>
        <v>0</v>
      </c>
      <c r="BI50" s="1157"/>
      <c r="BJ50" s="1153"/>
      <c r="BK50" s="1154"/>
      <c r="BL50" s="1154"/>
      <c r="BM50" s="1154"/>
      <c r="BN50" s="1155"/>
    </row>
    <row r="51" spans="2:66" ht="20.25" customHeight="1" x14ac:dyDescent="0.15">
      <c r="B51" s="1118">
        <f>B49+1</f>
        <v>18</v>
      </c>
      <c r="C51" s="1230"/>
      <c r="D51" s="1232"/>
      <c r="E51" s="1196"/>
      <c r="F51" s="1233"/>
      <c r="G51" s="1120"/>
      <c r="H51" s="1121"/>
      <c r="I51" s="320"/>
      <c r="J51" s="321"/>
      <c r="K51" s="320"/>
      <c r="L51" s="321"/>
      <c r="M51" s="1124"/>
      <c r="N51" s="1125"/>
      <c r="O51" s="1128"/>
      <c r="P51" s="1129"/>
      <c r="Q51" s="1129"/>
      <c r="R51" s="1121"/>
      <c r="S51" s="1132"/>
      <c r="T51" s="1133"/>
      <c r="U51" s="1133"/>
      <c r="V51" s="1133"/>
      <c r="W51" s="1134"/>
      <c r="X51" s="340" t="s">
        <v>696</v>
      </c>
      <c r="Z51" s="341"/>
      <c r="AA51" s="333"/>
      <c r="AB51" s="334"/>
      <c r="AC51" s="334"/>
      <c r="AD51" s="334"/>
      <c r="AE51" s="334"/>
      <c r="AF51" s="334"/>
      <c r="AG51" s="335"/>
      <c r="AH51" s="333"/>
      <c r="AI51" s="334"/>
      <c r="AJ51" s="334"/>
      <c r="AK51" s="334"/>
      <c r="AL51" s="334"/>
      <c r="AM51" s="334"/>
      <c r="AN51" s="335"/>
      <c r="AO51" s="333"/>
      <c r="AP51" s="334"/>
      <c r="AQ51" s="334"/>
      <c r="AR51" s="334"/>
      <c r="AS51" s="334"/>
      <c r="AT51" s="334"/>
      <c r="AU51" s="335"/>
      <c r="AV51" s="333"/>
      <c r="AW51" s="334"/>
      <c r="AX51" s="334"/>
      <c r="AY51" s="334"/>
      <c r="AZ51" s="334"/>
      <c r="BA51" s="334"/>
      <c r="BB51" s="335"/>
      <c r="BC51" s="333"/>
      <c r="BD51" s="334"/>
      <c r="BE51" s="336"/>
      <c r="BF51" s="1138"/>
      <c r="BG51" s="1139"/>
      <c r="BH51" s="1105"/>
      <c r="BI51" s="1106"/>
      <c r="BJ51" s="1107"/>
      <c r="BK51" s="1108"/>
      <c r="BL51" s="1108"/>
      <c r="BM51" s="1108"/>
      <c r="BN51" s="1109"/>
    </row>
    <row r="52" spans="2:66" ht="20.25" customHeight="1" x14ac:dyDescent="0.15">
      <c r="B52" s="1140"/>
      <c r="C52" s="1237"/>
      <c r="D52" s="1238"/>
      <c r="E52" s="1196"/>
      <c r="F52" s="1233"/>
      <c r="G52" s="1159"/>
      <c r="H52" s="1160"/>
      <c r="I52" s="320"/>
      <c r="J52" s="321">
        <f>G51</f>
        <v>0</v>
      </c>
      <c r="K52" s="320"/>
      <c r="L52" s="321">
        <f>M51</f>
        <v>0</v>
      </c>
      <c r="M52" s="1161"/>
      <c r="N52" s="1162"/>
      <c r="O52" s="1163"/>
      <c r="P52" s="1164"/>
      <c r="Q52" s="1164"/>
      <c r="R52" s="1160"/>
      <c r="S52" s="1132"/>
      <c r="T52" s="1133"/>
      <c r="U52" s="1133"/>
      <c r="V52" s="1133"/>
      <c r="W52" s="1134"/>
      <c r="X52" s="337" t="s">
        <v>1050</v>
      </c>
      <c r="Y52" s="338"/>
      <c r="Z52" s="339"/>
      <c r="AA52" s="325" t="str">
        <f>IF(AA51="","",VLOOKUP(AA51,'シフト記号表（従来型・ユニット型共通）'!$C$6:$L$47,10,FALSE))</f>
        <v/>
      </c>
      <c r="AB52" s="326" t="str">
        <f>IF(AB51="","",VLOOKUP(AB51,'シフト記号表（従来型・ユニット型共通）'!$C$6:$L$47,10,FALSE))</f>
        <v/>
      </c>
      <c r="AC52" s="326" t="str">
        <f>IF(AC51="","",VLOOKUP(AC51,'シフト記号表（従来型・ユニット型共通）'!$C$6:$L$47,10,FALSE))</f>
        <v/>
      </c>
      <c r="AD52" s="326" t="str">
        <f>IF(AD51="","",VLOOKUP(AD51,'シフト記号表（従来型・ユニット型共通）'!$C$6:$L$47,10,FALSE))</f>
        <v/>
      </c>
      <c r="AE52" s="326" t="str">
        <f>IF(AE51="","",VLOOKUP(AE51,'シフト記号表（従来型・ユニット型共通）'!$C$6:$L$47,10,FALSE))</f>
        <v/>
      </c>
      <c r="AF52" s="326" t="str">
        <f>IF(AF51="","",VLOOKUP(AF51,'シフト記号表（従来型・ユニット型共通）'!$C$6:$L$47,10,FALSE))</f>
        <v/>
      </c>
      <c r="AG52" s="327" t="str">
        <f>IF(AG51="","",VLOOKUP(AG51,'シフト記号表（従来型・ユニット型共通）'!$C$6:$L$47,10,FALSE))</f>
        <v/>
      </c>
      <c r="AH52" s="325" t="str">
        <f>IF(AH51="","",VLOOKUP(AH51,'シフト記号表（従来型・ユニット型共通）'!$C$6:$L$47,10,FALSE))</f>
        <v/>
      </c>
      <c r="AI52" s="326" t="str">
        <f>IF(AI51="","",VLOOKUP(AI51,'シフト記号表（従来型・ユニット型共通）'!$C$6:$L$47,10,FALSE))</f>
        <v/>
      </c>
      <c r="AJ52" s="326" t="str">
        <f>IF(AJ51="","",VLOOKUP(AJ51,'シフト記号表（従来型・ユニット型共通）'!$C$6:$L$47,10,FALSE))</f>
        <v/>
      </c>
      <c r="AK52" s="326" t="str">
        <f>IF(AK51="","",VLOOKUP(AK51,'シフト記号表（従来型・ユニット型共通）'!$C$6:$L$47,10,FALSE))</f>
        <v/>
      </c>
      <c r="AL52" s="326" t="str">
        <f>IF(AL51="","",VLOOKUP(AL51,'シフト記号表（従来型・ユニット型共通）'!$C$6:$L$47,10,FALSE))</f>
        <v/>
      </c>
      <c r="AM52" s="326" t="str">
        <f>IF(AM51="","",VLOOKUP(AM51,'シフト記号表（従来型・ユニット型共通）'!$C$6:$L$47,10,FALSE))</f>
        <v/>
      </c>
      <c r="AN52" s="327" t="str">
        <f>IF(AN51="","",VLOOKUP(AN51,'シフト記号表（従来型・ユニット型共通）'!$C$6:$L$47,10,FALSE))</f>
        <v/>
      </c>
      <c r="AO52" s="325" t="str">
        <f>IF(AO51="","",VLOOKUP(AO51,'シフト記号表（従来型・ユニット型共通）'!$C$6:$L$47,10,FALSE))</f>
        <v/>
      </c>
      <c r="AP52" s="326" t="str">
        <f>IF(AP51="","",VLOOKUP(AP51,'シフト記号表（従来型・ユニット型共通）'!$C$6:$L$47,10,FALSE))</f>
        <v/>
      </c>
      <c r="AQ52" s="326" t="str">
        <f>IF(AQ51="","",VLOOKUP(AQ51,'シフト記号表（従来型・ユニット型共通）'!$C$6:$L$47,10,FALSE))</f>
        <v/>
      </c>
      <c r="AR52" s="326" t="str">
        <f>IF(AR51="","",VLOOKUP(AR51,'シフト記号表（従来型・ユニット型共通）'!$C$6:$L$47,10,FALSE))</f>
        <v/>
      </c>
      <c r="AS52" s="326" t="str">
        <f>IF(AS51="","",VLOOKUP(AS51,'シフト記号表（従来型・ユニット型共通）'!$C$6:$L$47,10,FALSE))</f>
        <v/>
      </c>
      <c r="AT52" s="326" t="str">
        <f>IF(AT51="","",VLOOKUP(AT51,'シフト記号表（従来型・ユニット型共通）'!$C$6:$L$47,10,FALSE))</f>
        <v/>
      </c>
      <c r="AU52" s="327" t="str">
        <f>IF(AU51="","",VLOOKUP(AU51,'シフト記号表（従来型・ユニット型共通）'!$C$6:$L$47,10,FALSE))</f>
        <v/>
      </c>
      <c r="AV52" s="325" t="str">
        <f>IF(AV51="","",VLOOKUP(AV51,'シフト記号表（従来型・ユニット型共通）'!$C$6:$L$47,10,FALSE))</f>
        <v/>
      </c>
      <c r="AW52" s="326" t="str">
        <f>IF(AW51="","",VLOOKUP(AW51,'シフト記号表（従来型・ユニット型共通）'!$C$6:$L$47,10,FALSE))</f>
        <v/>
      </c>
      <c r="AX52" s="326" t="str">
        <f>IF(AX51="","",VLOOKUP(AX51,'シフト記号表（従来型・ユニット型共通）'!$C$6:$L$47,10,FALSE))</f>
        <v/>
      </c>
      <c r="AY52" s="326" t="str">
        <f>IF(AY51="","",VLOOKUP(AY51,'シフト記号表（従来型・ユニット型共通）'!$C$6:$L$47,10,FALSE))</f>
        <v/>
      </c>
      <c r="AZ52" s="326" t="str">
        <f>IF(AZ51="","",VLOOKUP(AZ51,'シフト記号表（従来型・ユニット型共通）'!$C$6:$L$47,10,FALSE))</f>
        <v/>
      </c>
      <c r="BA52" s="326" t="str">
        <f>IF(BA51="","",VLOOKUP(BA51,'シフト記号表（従来型・ユニット型共通）'!$C$6:$L$47,10,FALSE))</f>
        <v/>
      </c>
      <c r="BB52" s="327" t="str">
        <f>IF(BB51="","",VLOOKUP(BB51,'シフト記号表（従来型・ユニット型共通）'!$C$6:$L$47,10,FALSE))</f>
        <v/>
      </c>
      <c r="BC52" s="325" t="str">
        <f>IF(BC51="","",VLOOKUP(BC51,'シフト記号表（従来型・ユニット型共通）'!$C$6:$L$47,10,FALSE))</f>
        <v/>
      </c>
      <c r="BD52" s="326" t="str">
        <f>IF(BD51="","",VLOOKUP(BD51,'シフト記号表（従来型・ユニット型共通）'!$C$6:$L$47,10,FALSE))</f>
        <v/>
      </c>
      <c r="BE52" s="326" t="str">
        <f>IF(BE51="","",VLOOKUP(BE51,'シフト記号表（従来型・ユニット型共通）'!$C$6:$L$47,10,FALSE))</f>
        <v/>
      </c>
      <c r="BF52" s="1156">
        <f>IF($BI$3="４週",SUM(AA52:BB52),IF($BI$3="暦月",SUM(AA52:BE52),""))</f>
        <v>0</v>
      </c>
      <c r="BG52" s="1157"/>
      <c r="BH52" s="1158">
        <f>IF($BI$3="４週",BF52/4,IF($BI$3="暦月",(BF52/($BI$8/7)),""))</f>
        <v>0</v>
      </c>
      <c r="BI52" s="1157"/>
      <c r="BJ52" s="1153"/>
      <c r="BK52" s="1154"/>
      <c r="BL52" s="1154"/>
      <c r="BM52" s="1154"/>
      <c r="BN52" s="1155"/>
    </row>
    <row r="53" spans="2:66" ht="20.25" customHeight="1" x14ac:dyDescent="0.15">
      <c r="B53" s="1118">
        <f>B51+1</f>
        <v>19</v>
      </c>
      <c r="C53" s="1230"/>
      <c r="D53" s="1232"/>
      <c r="E53" s="1196"/>
      <c r="F53" s="1233"/>
      <c r="G53" s="1120"/>
      <c r="H53" s="1121"/>
      <c r="I53" s="328"/>
      <c r="J53" s="329"/>
      <c r="K53" s="328"/>
      <c r="L53" s="329"/>
      <c r="M53" s="1124"/>
      <c r="N53" s="1125"/>
      <c r="O53" s="1128"/>
      <c r="P53" s="1129"/>
      <c r="Q53" s="1129"/>
      <c r="R53" s="1121"/>
      <c r="S53" s="1132"/>
      <c r="T53" s="1133"/>
      <c r="U53" s="1133"/>
      <c r="V53" s="1133"/>
      <c r="W53" s="1134"/>
      <c r="X53" s="330" t="s">
        <v>696</v>
      </c>
      <c r="Y53" s="331"/>
      <c r="Z53" s="332"/>
      <c r="AA53" s="333"/>
      <c r="AB53" s="334"/>
      <c r="AC53" s="334"/>
      <c r="AD53" s="334"/>
      <c r="AE53" s="334"/>
      <c r="AF53" s="334"/>
      <c r="AG53" s="335"/>
      <c r="AH53" s="333"/>
      <c r="AI53" s="334"/>
      <c r="AJ53" s="334"/>
      <c r="AK53" s="334"/>
      <c r="AL53" s="334"/>
      <c r="AM53" s="334"/>
      <c r="AN53" s="335"/>
      <c r="AO53" s="333"/>
      <c r="AP53" s="334"/>
      <c r="AQ53" s="334"/>
      <c r="AR53" s="334"/>
      <c r="AS53" s="334"/>
      <c r="AT53" s="334"/>
      <c r="AU53" s="335"/>
      <c r="AV53" s="333"/>
      <c r="AW53" s="334"/>
      <c r="AX53" s="334"/>
      <c r="AY53" s="334"/>
      <c r="AZ53" s="334"/>
      <c r="BA53" s="334"/>
      <c r="BB53" s="335"/>
      <c r="BC53" s="333"/>
      <c r="BD53" s="334"/>
      <c r="BE53" s="336"/>
      <c r="BF53" s="1138"/>
      <c r="BG53" s="1139"/>
      <c r="BH53" s="1105"/>
      <c r="BI53" s="1106"/>
      <c r="BJ53" s="1107"/>
      <c r="BK53" s="1108"/>
      <c r="BL53" s="1108"/>
      <c r="BM53" s="1108"/>
      <c r="BN53" s="1109"/>
    </row>
    <row r="54" spans="2:66" ht="20.25" customHeight="1" x14ac:dyDescent="0.15">
      <c r="B54" s="1140"/>
      <c r="C54" s="1237"/>
      <c r="D54" s="1238"/>
      <c r="E54" s="1196"/>
      <c r="F54" s="1233"/>
      <c r="G54" s="1159"/>
      <c r="H54" s="1160"/>
      <c r="I54" s="320"/>
      <c r="J54" s="321">
        <f>G53</f>
        <v>0</v>
      </c>
      <c r="K54" s="320"/>
      <c r="L54" s="321">
        <f>M53</f>
        <v>0</v>
      </c>
      <c r="M54" s="1161"/>
      <c r="N54" s="1162"/>
      <c r="O54" s="1163"/>
      <c r="P54" s="1164"/>
      <c r="Q54" s="1164"/>
      <c r="R54" s="1160"/>
      <c r="S54" s="1132"/>
      <c r="T54" s="1133"/>
      <c r="U54" s="1133"/>
      <c r="V54" s="1133"/>
      <c r="W54" s="1134"/>
      <c r="X54" s="337" t="s">
        <v>1050</v>
      </c>
      <c r="Y54" s="323"/>
      <c r="Z54" s="324"/>
      <c r="AA54" s="325" t="str">
        <f>IF(AA53="","",VLOOKUP(AA53,'シフト記号表（従来型・ユニット型共通）'!$C$6:$L$47,10,FALSE))</f>
        <v/>
      </c>
      <c r="AB54" s="326" t="str">
        <f>IF(AB53="","",VLOOKUP(AB53,'シフト記号表（従来型・ユニット型共通）'!$C$6:$L$47,10,FALSE))</f>
        <v/>
      </c>
      <c r="AC54" s="326" t="str">
        <f>IF(AC53="","",VLOOKUP(AC53,'シフト記号表（従来型・ユニット型共通）'!$C$6:$L$47,10,FALSE))</f>
        <v/>
      </c>
      <c r="AD54" s="326" t="str">
        <f>IF(AD53="","",VLOOKUP(AD53,'シフト記号表（従来型・ユニット型共通）'!$C$6:$L$47,10,FALSE))</f>
        <v/>
      </c>
      <c r="AE54" s="326" t="str">
        <f>IF(AE53="","",VLOOKUP(AE53,'シフト記号表（従来型・ユニット型共通）'!$C$6:$L$47,10,FALSE))</f>
        <v/>
      </c>
      <c r="AF54" s="326" t="str">
        <f>IF(AF53="","",VLOOKUP(AF53,'シフト記号表（従来型・ユニット型共通）'!$C$6:$L$47,10,FALSE))</f>
        <v/>
      </c>
      <c r="AG54" s="327" t="str">
        <f>IF(AG53="","",VLOOKUP(AG53,'シフト記号表（従来型・ユニット型共通）'!$C$6:$L$47,10,FALSE))</f>
        <v/>
      </c>
      <c r="AH54" s="325" t="str">
        <f>IF(AH53="","",VLOOKUP(AH53,'シフト記号表（従来型・ユニット型共通）'!$C$6:$L$47,10,FALSE))</f>
        <v/>
      </c>
      <c r="AI54" s="326" t="str">
        <f>IF(AI53="","",VLOOKUP(AI53,'シフト記号表（従来型・ユニット型共通）'!$C$6:$L$47,10,FALSE))</f>
        <v/>
      </c>
      <c r="AJ54" s="326" t="str">
        <f>IF(AJ53="","",VLOOKUP(AJ53,'シフト記号表（従来型・ユニット型共通）'!$C$6:$L$47,10,FALSE))</f>
        <v/>
      </c>
      <c r="AK54" s="326" t="str">
        <f>IF(AK53="","",VLOOKUP(AK53,'シフト記号表（従来型・ユニット型共通）'!$C$6:$L$47,10,FALSE))</f>
        <v/>
      </c>
      <c r="AL54" s="326" t="str">
        <f>IF(AL53="","",VLOOKUP(AL53,'シフト記号表（従来型・ユニット型共通）'!$C$6:$L$47,10,FALSE))</f>
        <v/>
      </c>
      <c r="AM54" s="326" t="str">
        <f>IF(AM53="","",VLOOKUP(AM53,'シフト記号表（従来型・ユニット型共通）'!$C$6:$L$47,10,FALSE))</f>
        <v/>
      </c>
      <c r="AN54" s="327" t="str">
        <f>IF(AN53="","",VLOOKUP(AN53,'シフト記号表（従来型・ユニット型共通）'!$C$6:$L$47,10,FALSE))</f>
        <v/>
      </c>
      <c r="AO54" s="325" t="str">
        <f>IF(AO53="","",VLOOKUP(AO53,'シフト記号表（従来型・ユニット型共通）'!$C$6:$L$47,10,FALSE))</f>
        <v/>
      </c>
      <c r="AP54" s="326" t="str">
        <f>IF(AP53="","",VLOOKUP(AP53,'シフト記号表（従来型・ユニット型共通）'!$C$6:$L$47,10,FALSE))</f>
        <v/>
      </c>
      <c r="AQ54" s="326" t="str">
        <f>IF(AQ53="","",VLOOKUP(AQ53,'シフト記号表（従来型・ユニット型共通）'!$C$6:$L$47,10,FALSE))</f>
        <v/>
      </c>
      <c r="AR54" s="326" t="str">
        <f>IF(AR53="","",VLOOKUP(AR53,'シフト記号表（従来型・ユニット型共通）'!$C$6:$L$47,10,FALSE))</f>
        <v/>
      </c>
      <c r="AS54" s="326" t="str">
        <f>IF(AS53="","",VLOOKUP(AS53,'シフト記号表（従来型・ユニット型共通）'!$C$6:$L$47,10,FALSE))</f>
        <v/>
      </c>
      <c r="AT54" s="326" t="str">
        <f>IF(AT53="","",VLOOKUP(AT53,'シフト記号表（従来型・ユニット型共通）'!$C$6:$L$47,10,FALSE))</f>
        <v/>
      </c>
      <c r="AU54" s="327" t="str">
        <f>IF(AU53="","",VLOOKUP(AU53,'シフト記号表（従来型・ユニット型共通）'!$C$6:$L$47,10,FALSE))</f>
        <v/>
      </c>
      <c r="AV54" s="325" t="str">
        <f>IF(AV53="","",VLOOKUP(AV53,'シフト記号表（従来型・ユニット型共通）'!$C$6:$L$47,10,FALSE))</f>
        <v/>
      </c>
      <c r="AW54" s="326" t="str">
        <f>IF(AW53="","",VLOOKUP(AW53,'シフト記号表（従来型・ユニット型共通）'!$C$6:$L$47,10,FALSE))</f>
        <v/>
      </c>
      <c r="AX54" s="326" t="str">
        <f>IF(AX53="","",VLOOKUP(AX53,'シフト記号表（従来型・ユニット型共通）'!$C$6:$L$47,10,FALSE))</f>
        <v/>
      </c>
      <c r="AY54" s="326" t="str">
        <f>IF(AY53="","",VLOOKUP(AY53,'シフト記号表（従来型・ユニット型共通）'!$C$6:$L$47,10,FALSE))</f>
        <v/>
      </c>
      <c r="AZ54" s="326" t="str">
        <f>IF(AZ53="","",VLOOKUP(AZ53,'シフト記号表（従来型・ユニット型共通）'!$C$6:$L$47,10,FALSE))</f>
        <v/>
      </c>
      <c r="BA54" s="326" t="str">
        <f>IF(BA53="","",VLOOKUP(BA53,'シフト記号表（従来型・ユニット型共通）'!$C$6:$L$47,10,FALSE))</f>
        <v/>
      </c>
      <c r="BB54" s="327" t="str">
        <f>IF(BB53="","",VLOOKUP(BB53,'シフト記号表（従来型・ユニット型共通）'!$C$6:$L$47,10,FALSE))</f>
        <v/>
      </c>
      <c r="BC54" s="325" t="str">
        <f>IF(BC53="","",VLOOKUP(BC53,'シフト記号表（従来型・ユニット型共通）'!$C$6:$L$47,10,FALSE))</f>
        <v/>
      </c>
      <c r="BD54" s="326" t="str">
        <f>IF(BD53="","",VLOOKUP(BD53,'シフト記号表（従来型・ユニット型共通）'!$C$6:$L$47,10,FALSE))</f>
        <v/>
      </c>
      <c r="BE54" s="326" t="str">
        <f>IF(BE53="","",VLOOKUP(BE53,'シフト記号表（従来型・ユニット型共通）'!$C$6:$L$47,10,FALSE))</f>
        <v/>
      </c>
      <c r="BF54" s="1156">
        <f>IF($BI$3="４週",SUM(AA54:BB54),IF($BI$3="暦月",SUM(AA54:BE54),""))</f>
        <v>0</v>
      </c>
      <c r="BG54" s="1157"/>
      <c r="BH54" s="1158">
        <f>IF($BI$3="４週",BF54/4,IF($BI$3="暦月",(BF54/($BI$8/7)),""))</f>
        <v>0</v>
      </c>
      <c r="BI54" s="1157"/>
      <c r="BJ54" s="1153"/>
      <c r="BK54" s="1154"/>
      <c r="BL54" s="1154"/>
      <c r="BM54" s="1154"/>
      <c r="BN54" s="1155"/>
    </row>
    <row r="55" spans="2:66" ht="20.25" customHeight="1" x14ac:dyDescent="0.15">
      <c r="B55" s="1118">
        <f>B53+1</f>
        <v>20</v>
      </c>
      <c r="C55" s="1230"/>
      <c r="D55" s="1232"/>
      <c r="E55" s="1196"/>
      <c r="F55" s="1233"/>
      <c r="G55" s="1120"/>
      <c r="H55" s="1121"/>
      <c r="I55" s="328"/>
      <c r="J55" s="329"/>
      <c r="K55" s="328"/>
      <c r="L55" s="329"/>
      <c r="M55" s="1124"/>
      <c r="N55" s="1125"/>
      <c r="O55" s="1128"/>
      <c r="P55" s="1129"/>
      <c r="Q55" s="1129"/>
      <c r="R55" s="1121"/>
      <c r="S55" s="1132"/>
      <c r="T55" s="1133"/>
      <c r="U55" s="1133"/>
      <c r="V55" s="1133"/>
      <c r="W55" s="1134"/>
      <c r="X55" s="330" t="s">
        <v>696</v>
      </c>
      <c r="Y55" s="331"/>
      <c r="Z55" s="332"/>
      <c r="AA55" s="333"/>
      <c r="AB55" s="334"/>
      <c r="AC55" s="334"/>
      <c r="AD55" s="334"/>
      <c r="AE55" s="334"/>
      <c r="AF55" s="334"/>
      <c r="AG55" s="335"/>
      <c r="AH55" s="333"/>
      <c r="AI55" s="334"/>
      <c r="AJ55" s="334"/>
      <c r="AK55" s="334"/>
      <c r="AL55" s="334"/>
      <c r="AM55" s="334"/>
      <c r="AN55" s="335"/>
      <c r="AO55" s="333"/>
      <c r="AP55" s="334"/>
      <c r="AQ55" s="334"/>
      <c r="AR55" s="334"/>
      <c r="AS55" s="334"/>
      <c r="AT55" s="334"/>
      <c r="AU55" s="335"/>
      <c r="AV55" s="333"/>
      <c r="AW55" s="334"/>
      <c r="AX55" s="334"/>
      <c r="AY55" s="334"/>
      <c r="AZ55" s="334"/>
      <c r="BA55" s="334"/>
      <c r="BB55" s="335"/>
      <c r="BC55" s="333"/>
      <c r="BD55" s="334"/>
      <c r="BE55" s="336"/>
      <c r="BF55" s="1138"/>
      <c r="BG55" s="1139"/>
      <c r="BH55" s="1105"/>
      <c r="BI55" s="1106"/>
      <c r="BJ55" s="1107"/>
      <c r="BK55" s="1108"/>
      <c r="BL55" s="1108"/>
      <c r="BM55" s="1108"/>
      <c r="BN55" s="1109"/>
    </row>
    <row r="56" spans="2:66" ht="20.25" customHeight="1" x14ac:dyDescent="0.15">
      <c r="B56" s="1140"/>
      <c r="C56" s="1237"/>
      <c r="D56" s="1238"/>
      <c r="E56" s="1196"/>
      <c r="F56" s="1233"/>
      <c r="G56" s="1159"/>
      <c r="H56" s="1160"/>
      <c r="I56" s="320"/>
      <c r="J56" s="321">
        <f>G55</f>
        <v>0</v>
      </c>
      <c r="K56" s="320"/>
      <c r="L56" s="321">
        <f>M55</f>
        <v>0</v>
      </c>
      <c r="M56" s="1161"/>
      <c r="N56" s="1162"/>
      <c r="O56" s="1163"/>
      <c r="P56" s="1164"/>
      <c r="Q56" s="1164"/>
      <c r="R56" s="1160"/>
      <c r="S56" s="1132"/>
      <c r="T56" s="1133"/>
      <c r="U56" s="1133"/>
      <c r="V56" s="1133"/>
      <c r="W56" s="1134"/>
      <c r="X56" s="337" t="s">
        <v>1050</v>
      </c>
      <c r="Y56" s="338"/>
      <c r="Z56" s="339"/>
      <c r="AA56" s="325" t="str">
        <f>IF(AA55="","",VLOOKUP(AA55,'シフト記号表（従来型・ユニット型共通）'!$C$6:$L$47,10,FALSE))</f>
        <v/>
      </c>
      <c r="AB56" s="326" t="str">
        <f>IF(AB55="","",VLOOKUP(AB55,'シフト記号表（従来型・ユニット型共通）'!$C$6:$L$47,10,FALSE))</f>
        <v/>
      </c>
      <c r="AC56" s="326" t="str">
        <f>IF(AC55="","",VLOOKUP(AC55,'シフト記号表（従来型・ユニット型共通）'!$C$6:$L$47,10,FALSE))</f>
        <v/>
      </c>
      <c r="AD56" s="326" t="str">
        <f>IF(AD55="","",VLOOKUP(AD55,'シフト記号表（従来型・ユニット型共通）'!$C$6:$L$47,10,FALSE))</f>
        <v/>
      </c>
      <c r="AE56" s="326" t="str">
        <f>IF(AE55="","",VLOOKUP(AE55,'シフト記号表（従来型・ユニット型共通）'!$C$6:$L$47,10,FALSE))</f>
        <v/>
      </c>
      <c r="AF56" s="326" t="str">
        <f>IF(AF55="","",VLOOKUP(AF55,'シフト記号表（従来型・ユニット型共通）'!$C$6:$L$47,10,FALSE))</f>
        <v/>
      </c>
      <c r="AG56" s="327" t="str">
        <f>IF(AG55="","",VLOOKUP(AG55,'シフト記号表（従来型・ユニット型共通）'!$C$6:$L$47,10,FALSE))</f>
        <v/>
      </c>
      <c r="AH56" s="325" t="str">
        <f>IF(AH55="","",VLOOKUP(AH55,'シフト記号表（従来型・ユニット型共通）'!$C$6:$L$47,10,FALSE))</f>
        <v/>
      </c>
      <c r="AI56" s="326" t="str">
        <f>IF(AI55="","",VLOOKUP(AI55,'シフト記号表（従来型・ユニット型共通）'!$C$6:$L$47,10,FALSE))</f>
        <v/>
      </c>
      <c r="AJ56" s="326" t="str">
        <f>IF(AJ55="","",VLOOKUP(AJ55,'シフト記号表（従来型・ユニット型共通）'!$C$6:$L$47,10,FALSE))</f>
        <v/>
      </c>
      <c r="AK56" s="326" t="str">
        <f>IF(AK55="","",VLOOKUP(AK55,'シフト記号表（従来型・ユニット型共通）'!$C$6:$L$47,10,FALSE))</f>
        <v/>
      </c>
      <c r="AL56" s="326" t="str">
        <f>IF(AL55="","",VLOOKUP(AL55,'シフト記号表（従来型・ユニット型共通）'!$C$6:$L$47,10,FALSE))</f>
        <v/>
      </c>
      <c r="AM56" s="326" t="str">
        <f>IF(AM55="","",VLOOKUP(AM55,'シフト記号表（従来型・ユニット型共通）'!$C$6:$L$47,10,FALSE))</f>
        <v/>
      </c>
      <c r="AN56" s="327" t="str">
        <f>IF(AN55="","",VLOOKUP(AN55,'シフト記号表（従来型・ユニット型共通）'!$C$6:$L$47,10,FALSE))</f>
        <v/>
      </c>
      <c r="AO56" s="325" t="str">
        <f>IF(AO55="","",VLOOKUP(AO55,'シフト記号表（従来型・ユニット型共通）'!$C$6:$L$47,10,FALSE))</f>
        <v/>
      </c>
      <c r="AP56" s="326" t="str">
        <f>IF(AP55="","",VLOOKUP(AP55,'シフト記号表（従来型・ユニット型共通）'!$C$6:$L$47,10,FALSE))</f>
        <v/>
      </c>
      <c r="AQ56" s="326" t="str">
        <f>IF(AQ55="","",VLOOKUP(AQ55,'シフト記号表（従来型・ユニット型共通）'!$C$6:$L$47,10,FALSE))</f>
        <v/>
      </c>
      <c r="AR56" s="326" t="str">
        <f>IF(AR55="","",VLOOKUP(AR55,'シフト記号表（従来型・ユニット型共通）'!$C$6:$L$47,10,FALSE))</f>
        <v/>
      </c>
      <c r="AS56" s="326" t="str">
        <f>IF(AS55="","",VLOOKUP(AS55,'シフト記号表（従来型・ユニット型共通）'!$C$6:$L$47,10,FALSE))</f>
        <v/>
      </c>
      <c r="AT56" s="326" t="str">
        <f>IF(AT55="","",VLOOKUP(AT55,'シフト記号表（従来型・ユニット型共通）'!$C$6:$L$47,10,FALSE))</f>
        <v/>
      </c>
      <c r="AU56" s="327" t="str">
        <f>IF(AU55="","",VLOOKUP(AU55,'シフト記号表（従来型・ユニット型共通）'!$C$6:$L$47,10,FALSE))</f>
        <v/>
      </c>
      <c r="AV56" s="325" t="str">
        <f>IF(AV55="","",VLOOKUP(AV55,'シフト記号表（従来型・ユニット型共通）'!$C$6:$L$47,10,FALSE))</f>
        <v/>
      </c>
      <c r="AW56" s="326" t="str">
        <f>IF(AW55="","",VLOOKUP(AW55,'シフト記号表（従来型・ユニット型共通）'!$C$6:$L$47,10,FALSE))</f>
        <v/>
      </c>
      <c r="AX56" s="326" t="str">
        <f>IF(AX55="","",VLOOKUP(AX55,'シフト記号表（従来型・ユニット型共通）'!$C$6:$L$47,10,FALSE))</f>
        <v/>
      </c>
      <c r="AY56" s="326" t="str">
        <f>IF(AY55="","",VLOOKUP(AY55,'シフト記号表（従来型・ユニット型共通）'!$C$6:$L$47,10,FALSE))</f>
        <v/>
      </c>
      <c r="AZ56" s="326" t="str">
        <f>IF(AZ55="","",VLOOKUP(AZ55,'シフト記号表（従来型・ユニット型共通）'!$C$6:$L$47,10,FALSE))</f>
        <v/>
      </c>
      <c r="BA56" s="326" t="str">
        <f>IF(BA55="","",VLOOKUP(BA55,'シフト記号表（従来型・ユニット型共通）'!$C$6:$L$47,10,FALSE))</f>
        <v/>
      </c>
      <c r="BB56" s="327" t="str">
        <f>IF(BB55="","",VLOOKUP(BB55,'シフト記号表（従来型・ユニット型共通）'!$C$6:$L$47,10,FALSE))</f>
        <v/>
      </c>
      <c r="BC56" s="325" t="str">
        <f>IF(BC55="","",VLOOKUP(BC55,'シフト記号表（従来型・ユニット型共通）'!$C$6:$L$47,10,FALSE))</f>
        <v/>
      </c>
      <c r="BD56" s="326" t="str">
        <f>IF(BD55="","",VLOOKUP(BD55,'シフト記号表（従来型・ユニット型共通）'!$C$6:$L$47,10,FALSE))</f>
        <v/>
      </c>
      <c r="BE56" s="326" t="str">
        <f>IF(BE55="","",VLOOKUP(BE55,'シフト記号表（従来型・ユニット型共通）'!$C$6:$L$47,10,FALSE))</f>
        <v/>
      </c>
      <c r="BF56" s="1156">
        <f>IF($BI$3="４週",SUM(AA56:BB56),IF($BI$3="暦月",SUM(AA56:BE56),""))</f>
        <v>0</v>
      </c>
      <c r="BG56" s="1157"/>
      <c r="BH56" s="1158">
        <f>IF($BI$3="４週",BF56/4,IF($BI$3="暦月",(BF56/($BI$8/7)),""))</f>
        <v>0</v>
      </c>
      <c r="BI56" s="1157"/>
      <c r="BJ56" s="1153"/>
      <c r="BK56" s="1154"/>
      <c r="BL56" s="1154"/>
      <c r="BM56" s="1154"/>
      <c r="BN56" s="1155"/>
    </row>
    <row r="57" spans="2:66" ht="20.25" customHeight="1" x14ac:dyDescent="0.15">
      <c r="B57" s="1118">
        <f>B55+1</f>
        <v>21</v>
      </c>
      <c r="C57" s="1230"/>
      <c r="D57" s="1232"/>
      <c r="E57" s="1196"/>
      <c r="F57" s="1233"/>
      <c r="G57" s="1120"/>
      <c r="H57" s="1121"/>
      <c r="I57" s="320"/>
      <c r="J57" s="321"/>
      <c r="K57" s="320"/>
      <c r="L57" s="321"/>
      <c r="M57" s="1124"/>
      <c r="N57" s="1125"/>
      <c r="O57" s="1128"/>
      <c r="P57" s="1129"/>
      <c r="Q57" s="1129"/>
      <c r="R57" s="1121"/>
      <c r="S57" s="1132"/>
      <c r="T57" s="1133"/>
      <c r="U57" s="1133"/>
      <c r="V57" s="1133"/>
      <c r="W57" s="1134"/>
      <c r="X57" s="340" t="s">
        <v>696</v>
      </c>
      <c r="Z57" s="341"/>
      <c r="AA57" s="333"/>
      <c r="AB57" s="334"/>
      <c r="AC57" s="334"/>
      <c r="AD57" s="334"/>
      <c r="AE57" s="334"/>
      <c r="AF57" s="334"/>
      <c r="AG57" s="335"/>
      <c r="AH57" s="333"/>
      <c r="AI57" s="334"/>
      <c r="AJ57" s="334"/>
      <c r="AK57" s="334"/>
      <c r="AL57" s="334"/>
      <c r="AM57" s="334"/>
      <c r="AN57" s="335"/>
      <c r="AO57" s="333"/>
      <c r="AP57" s="334"/>
      <c r="AQ57" s="334"/>
      <c r="AR57" s="334"/>
      <c r="AS57" s="334"/>
      <c r="AT57" s="334"/>
      <c r="AU57" s="335"/>
      <c r="AV57" s="333"/>
      <c r="AW57" s="334"/>
      <c r="AX57" s="334"/>
      <c r="AY57" s="334"/>
      <c r="AZ57" s="334"/>
      <c r="BA57" s="334"/>
      <c r="BB57" s="335"/>
      <c r="BC57" s="333"/>
      <c r="BD57" s="334"/>
      <c r="BE57" s="336"/>
      <c r="BF57" s="1138"/>
      <c r="BG57" s="1139"/>
      <c r="BH57" s="1105"/>
      <c r="BI57" s="1106"/>
      <c r="BJ57" s="1107"/>
      <c r="BK57" s="1108"/>
      <c r="BL57" s="1108"/>
      <c r="BM57" s="1108"/>
      <c r="BN57" s="1109"/>
    </row>
    <row r="58" spans="2:66" ht="20.25" customHeight="1" x14ac:dyDescent="0.15">
      <c r="B58" s="1140"/>
      <c r="C58" s="1237"/>
      <c r="D58" s="1238"/>
      <c r="E58" s="1196"/>
      <c r="F58" s="1233"/>
      <c r="G58" s="1159"/>
      <c r="H58" s="1160"/>
      <c r="I58" s="320"/>
      <c r="J58" s="321">
        <f>G57</f>
        <v>0</v>
      </c>
      <c r="K58" s="320"/>
      <c r="L58" s="321">
        <f>M57</f>
        <v>0</v>
      </c>
      <c r="M58" s="1161"/>
      <c r="N58" s="1162"/>
      <c r="O58" s="1163"/>
      <c r="P58" s="1164"/>
      <c r="Q58" s="1164"/>
      <c r="R58" s="1160"/>
      <c r="S58" s="1132"/>
      <c r="T58" s="1133"/>
      <c r="U58" s="1133"/>
      <c r="V58" s="1133"/>
      <c r="W58" s="1134"/>
      <c r="X58" s="337" t="s">
        <v>1050</v>
      </c>
      <c r="Y58" s="338"/>
      <c r="Z58" s="339"/>
      <c r="AA58" s="325" t="str">
        <f>IF(AA57="","",VLOOKUP(AA57,'シフト記号表（従来型・ユニット型共通）'!$C$6:$L$47,10,FALSE))</f>
        <v/>
      </c>
      <c r="AB58" s="326" t="str">
        <f>IF(AB57="","",VLOOKUP(AB57,'シフト記号表（従来型・ユニット型共通）'!$C$6:$L$47,10,FALSE))</f>
        <v/>
      </c>
      <c r="AC58" s="326" t="str">
        <f>IF(AC57="","",VLOOKUP(AC57,'シフト記号表（従来型・ユニット型共通）'!$C$6:$L$47,10,FALSE))</f>
        <v/>
      </c>
      <c r="AD58" s="326" t="str">
        <f>IF(AD57="","",VLOOKUP(AD57,'シフト記号表（従来型・ユニット型共通）'!$C$6:$L$47,10,FALSE))</f>
        <v/>
      </c>
      <c r="AE58" s="326" t="str">
        <f>IF(AE57="","",VLOOKUP(AE57,'シフト記号表（従来型・ユニット型共通）'!$C$6:$L$47,10,FALSE))</f>
        <v/>
      </c>
      <c r="AF58" s="326" t="str">
        <f>IF(AF57="","",VLOOKUP(AF57,'シフト記号表（従来型・ユニット型共通）'!$C$6:$L$47,10,FALSE))</f>
        <v/>
      </c>
      <c r="AG58" s="327" t="str">
        <f>IF(AG57="","",VLOOKUP(AG57,'シフト記号表（従来型・ユニット型共通）'!$C$6:$L$47,10,FALSE))</f>
        <v/>
      </c>
      <c r="AH58" s="325" t="str">
        <f>IF(AH57="","",VLOOKUP(AH57,'シフト記号表（従来型・ユニット型共通）'!$C$6:$L$47,10,FALSE))</f>
        <v/>
      </c>
      <c r="AI58" s="326" t="str">
        <f>IF(AI57="","",VLOOKUP(AI57,'シフト記号表（従来型・ユニット型共通）'!$C$6:$L$47,10,FALSE))</f>
        <v/>
      </c>
      <c r="AJ58" s="326" t="str">
        <f>IF(AJ57="","",VLOOKUP(AJ57,'シフト記号表（従来型・ユニット型共通）'!$C$6:$L$47,10,FALSE))</f>
        <v/>
      </c>
      <c r="AK58" s="326" t="str">
        <f>IF(AK57="","",VLOOKUP(AK57,'シフト記号表（従来型・ユニット型共通）'!$C$6:$L$47,10,FALSE))</f>
        <v/>
      </c>
      <c r="AL58" s="326" t="str">
        <f>IF(AL57="","",VLOOKUP(AL57,'シフト記号表（従来型・ユニット型共通）'!$C$6:$L$47,10,FALSE))</f>
        <v/>
      </c>
      <c r="AM58" s="326" t="str">
        <f>IF(AM57="","",VLOOKUP(AM57,'シフト記号表（従来型・ユニット型共通）'!$C$6:$L$47,10,FALSE))</f>
        <v/>
      </c>
      <c r="AN58" s="327" t="str">
        <f>IF(AN57="","",VLOOKUP(AN57,'シフト記号表（従来型・ユニット型共通）'!$C$6:$L$47,10,FALSE))</f>
        <v/>
      </c>
      <c r="AO58" s="325" t="str">
        <f>IF(AO57="","",VLOOKUP(AO57,'シフト記号表（従来型・ユニット型共通）'!$C$6:$L$47,10,FALSE))</f>
        <v/>
      </c>
      <c r="AP58" s="326" t="str">
        <f>IF(AP57="","",VLOOKUP(AP57,'シフト記号表（従来型・ユニット型共通）'!$C$6:$L$47,10,FALSE))</f>
        <v/>
      </c>
      <c r="AQ58" s="326" t="str">
        <f>IF(AQ57="","",VLOOKUP(AQ57,'シフト記号表（従来型・ユニット型共通）'!$C$6:$L$47,10,FALSE))</f>
        <v/>
      </c>
      <c r="AR58" s="326" t="str">
        <f>IF(AR57="","",VLOOKUP(AR57,'シフト記号表（従来型・ユニット型共通）'!$C$6:$L$47,10,FALSE))</f>
        <v/>
      </c>
      <c r="AS58" s="326" t="str">
        <f>IF(AS57="","",VLOOKUP(AS57,'シフト記号表（従来型・ユニット型共通）'!$C$6:$L$47,10,FALSE))</f>
        <v/>
      </c>
      <c r="AT58" s="326" t="str">
        <f>IF(AT57="","",VLOOKUP(AT57,'シフト記号表（従来型・ユニット型共通）'!$C$6:$L$47,10,FALSE))</f>
        <v/>
      </c>
      <c r="AU58" s="327" t="str">
        <f>IF(AU57="","",VLOOKUP(AU57,'シフト記号表（従来型・ユニット型共通）'!$C$6:$L$47,10,FALSE))</f>
        <v/>
      </c>
      <c r="AV58" s="325" t="str">
        <f>IF(AV57="","",VLOOKUP(AV57,'シフト記号表（従来型・ユニット型共通）'!$C$6:$L$47,10,FALSE))</f>
        <v/>
      </c>
      <c r="AW58" s="326" t="str">
        <f>IF(AW57="","",VLOOKUP(AW57,'シフト記号表（従来型・ユニット型共通）'!$C$6:$L$47,10,FALSE))</f>
        <v/>
      </c>
      <c r="AX58" s="326" t="str">
        <f>IF(AX57="","",VLOOKUP(AX57,'シフト記号表（従来型・ユニット型共通）'!$C$6:$L$47,10,FALSE))</f>
        <v/>
      </c>
      <c r="AY58" s="326" t="str">
        <f>IF(AY57="","",VLOOKUP(AY57,'シフト記号表（従来型・ユニット型共通）'!$C$6:$L$47,10,FALSE))</f>
        <v/>
      </c>
      <c r="AZ58" s="326" t="str">
        <f>IF(AZ57="","",VLOOKUP(AZ57,'シフト記号表（従来型・ユニット型共通）'!$C$6:$L$47,10,FALSE))</f>
        <v/>
      </c>
      <c r="BA58" s="326" t="str">
        <f>IF(BA57="","",VLOOKUP(BA57,'シフト記号表（従来型・ユニット型共通）'!$C$6:$L$47,10,FALSE))</f>
        <v/>
      </c>
      <c r="BB58" s="327" t="str">
        <f>IF(BB57="","",VLOOKUP(BB57,'シフト記号表（従来型・ユニット型共通）'!$C$6:$L$47,10,FALSE))</f>
        <v/>
      </c>
      <c r="BC58" s="325" t="str">
        <f>IF(BC57="","",VLOOKUP(BC57,'シフト記号表（従来型・ユニット型共通）'!$C$6:$L$47,10,FALSE))</f>
        <v/>
      </c>
      <c r="BD58" s="326" t="str">
        <f>IF(BD57="","",VLOOKUP(BD57,'シフト記号表（従来型・ユニット型共通）'!$C$6:$L$47,10,FALSE))</f>
        <v/>
      </c>
      <c r="BE58" s="326" t="str">
        <f>IF(BE57="","",VLOOKUP(BE57,'シフト記号表（従来型・ユニット型共通）'!$C$6:$L$47,10,FALSE))</f>
        <v/>
      </c>
      <c r="BF58" s="1156">
        <f>IF($BI$3="４週",SUM(AA58:BB58),IF($BI$3="暦月",SUM(AA58:BE58),""))</f>
        <v>0</v>
      </c>
      <c r="BG58" s="1157"/>
      <c r="BH58" s="1158">
        <f>IF($BI$3="４週",BF58/4,IF($BI$3="暦月",(BF58/($BI$8/7)),""))</f>
        <v>0</v>
      </c>
      <c r="BI58" s="1157"/>
      <c r="BJ58" s="1153"/>
      <c r="BK58" s="1154"/>
      <c r="BL58" s="1154"/>
      <c r="BM58" s="1154"/>
      <c r="BN58" s="1155"/>
    </row>
    <row r="59" spans="2:66" ht="20.25" customHeight="1" x14ac:dyDescent="0.15">
      <c r="B59" s="1118">
        <f>B57+1</f>
        <v>22</v>
      </c>
      <c r="C59" s="1230"/>
      <c r="D59" s="1232"/>
      <c r="E59" s="1196"/>
      <c r="F59" s="1233"/>
      <c r="G59" s="1120"/>
      <c r="H59" s="1121"/>
      <c r="I59" s="320"/>
      <c r="J59" s="321"/>
      <c r="K59" s="320"/>
      <c r="L59" s="321"/>
      <c r="M59" s="1124"/>
      <c r="N59" s="1125"/>
      <c r="O59" s="1128"/>
      <c r="P59" s="1129"/>
      <c r="Q59" s="1129"/>
      <c r="R59" s="1121"/>
      <c r="S59" s="1132"/>
      <c r="T59" s="1133"/>
      <c r="U59" s="1133"/>
      <c r="V59" s="1133"/>
      <c r="W59" s="1134"/>
      <c r="X59" s="340" t="s">
        <v>696</v>
      </c>
      <c r="Z59" s="341"/>
      <c r="AA59" s="333"/>
      <c r="AB59" s="334"/>
      <c r="AC59" s="334"/>
      <c r="AD59" s="334"/>
      <c r="AE59" s="334"/>
      <c r="AF59" s="334"/>
      <c r="AG59" s="335"/>
      <c r="AH59" s="333"/>
      <c r="AI59" s="334"/>
      <c r="AJ59" s="334"/>
      <c r="AK59" s="334"/>
      <c r="AL59" s="334"/>
      <c r="AM59" s="334"/>
      <c r="AN59" s="335"/>
      <c r="AO59" s="333"/>
      <c r="AP59" s="334"/>
      <c r="AQ59" s="334"/>
      <c r="AR59" s="334"/>
      <c r="AS59" s="334"/>
      <c r="AT59" s="334"/>
      <c r="AU59" s="335"/>
      <c r="AV59" s="333"/>
      <c r="AW59" s="334"/>
      <c r="AX59" s="334"/>
      <c r="AY59" s="334"/>
      <c r="AZ59" s="334"/>
      <c r="BA59" s="334"/>
      <c r="BB59" s="335"/>
      <c r="BC59" s="333"/>
      <c r="BD59" s="334"/>
      <c r="BE59" s="336"/>
      <c r="BF59" s="1138"/>
      <c r="BG59" s="1139"/>
      <c r="BH59" s="1105"/>
      <c r="BI59" s="1106"/>
      <c r="BJ59" s="1107"/>
      <c r="BK59" s="1108"/>
      <c r="BL59" s="1108"/>
      <c r="BM59" s="1108"/>
      <c r="BN59" s="1109"/>
    </row>
    <row r="60" spans="2:66" ht="20.25" customHeight="1" x14ac:dyDescent="0.15">
      <c r="B60" s="1140"/>
      <c r="C60" s="1237"/>
      <c r="D60" s="1238"/>
      <c r="E60" s="1196"/>
      <c r="F60" s="1233"/>
      <c r="G60" s="1159"/>
      <c r="H60" s="1160"/>
      <c r="I60" s="320"/>
      <c r="J60" s="321">
        <f>G59</f>
        <v>0</v>
      </c>
      <c r="K60" s="320"/>
      <c r="L60" s="321">
        <f>M59</f>
        <v>0</v>
      </c>
      <c r="M60" s="1161"/>
      <c r="N60" s="1162"/>
      <c r="O60" s="1163"/>
      <c r="P60" s="1164"/>
      <c r="Q60" s="1164"/>
      <c r="R60" s="1160"/>
      <c r="S60" s="1132"/>
      <c r="T60" s="1133"/>
      <c r="U60" s="1133"/>
      <c r="V60" s="1133"/>
      <c r="W60" s="1134"/>
      <c r="X60" s="337" t="s">
        <v>1050</v>
      </c>
      <c r="Y60" s="338"/>
      <c r="Z60" s="339"/>
      <c r="AA60" s="325" t="str">
        <f>IF(AA59="","",VLOOKUP(AA59,'シフト記号表（従来型・ユニット型共通）'!$C$6:$L$47,10,FALSE))</f>
        <v/>
      </c>
      <c r="AB60" s="326" t="str">
        <f>IF(AB59="","",VLOOKUP(AB59,'シフト記号表（従来型・ユニット型共通）'!$C$6:$L$47,10,FALSE))</f>
        <v/>
      </c>
      <c r="AC60" s="326" t="str">
        <f>IF(AC59="","",VLOOKUP(AC59,'シフト記号表（従来型・ユニット型共通）'!$C$6:$L$47,10,FALSE))</f>
        <v/>
      </c>
      <c r="AD60" s="326" t="str">
        <f>IF(AD59="","",VLOOKUP(AD59,'シフト記号表（従来型・ユニット型共通）'!$C$6:$L$47,10,FALSE))</f>
        <v/>
      </c>
      <c r="AE60" s="326" t="str">
        <f>IF(AE59="","",VLOOKUP(AE59,'シフト記号表（従来型・ユニット型共通）'!$C$6:$L$47,10,FALSE))</f>
        <v/>
      </c>
      <c r="AF60" s="326" t="str">
        <f>IF(AF59="","",VLOOKUP(AF59,'シフト記号表（従来型・ユニット型共通）'!$C$6:$L$47,10,FALSE))</f>
        <v/>
      </c>
      <c r="AG60" s="327" t="str">
        <f>IF(AG59="","",VLOOKUP(AG59,'シフト記号表（従来型・ユニット型共通）'!$C$6:$L$47,10,FALSE))</f>
        <v/>
      </c>
      <c r="AH60" s="325" t="str">
        <f>IF(AH59="","",VLOOKUP(AH59,'シフト記号表（従来型・ユニット型共通）'!$C$6:$L$47,10,FALSE))</f>
        <v/>
      </c>
      <c r="AI60" s="326" t="str">
        <f>IF(AI59="","",VLOOKUP(AI59,'シフト記号表（従来型・ユニット型共通）'!$C$6:$L$47,10,FALSE))</f>
        <v/>
      </c>
      <c r="AJ60" s="326" t="str">
        <f>IF(AJ59="","",VLOOKUP(AJ59,'シフト記号表（従来型・ユニット型共通）'!$C$6:$L$47,10,FALSE))</f>
        <v/>
      </c>
      <c r="AK60" s="326" t="str">
        <f>IF(AK59="","",VLOOKUP(AK59,'シフト記号表（従来型・ユニット型共通）'!$C$6:$L$47,10,FALSE))</f>
        <v/>
      </c>
      <c r="AL60" s="326" t="str">
        <f>IF(AL59="","",VLOOKUP(AL59,'シフト記号表（従来型・ユニット型共通）'!$C$6:$L$47,10,FALSE))</f>
        <v/>
      </c>
      <c r="AM60" s="326" t="str">
        <f>IF(AM59="","",VLOOKUP(AM59,'シフト記号表（従来型・ユニット型共通）'!$C$6:$L$47,10,FALSE))</f>
        <v/>
      </c>
      <c r="AN60" s="327" t="str">
        <f>IF(AN59="","",VLOOKUP(AN59,'シフト記号表（従来型・ユニット型共通）'!$C$6:$L$47,10,FALSE))</f>
        <v/>
      </c>
      <c r="AO60" s="325" t="str">
        <f>IF(AO59="","",VLOOKUP(AO59,'シフト記号表（従来型・ユニット型共通）'!$C$6:$L$47,10,FALSE))</f>
        <v/>
      </c>
      <c r="AP60" s="326" t="str">
        <f>IF(AP59="","",VLOOKUP(AP59,'シフト記号表（従来型・ユニット型共通）'!$C$6:$L$47,10,FALSE))</f>
        <v/>
      </c>
      <c r="AQ60" s="326" t="str">
        <f>IF(AQ59="","",VLOOKUP(AQ59,'シフト記号表（従来型・ユニット型共通）'!$C$6:$L$47,10,FALSE))</f>
        <v/>
      </c>
      <c r="AR60" s="326" t="str">
        <f>IF(AR59="","",VLOOKUP(AR59,'シフト記号表（従来型・ユニット型共通）'!$C$6:$L$47,10,FALSE))</f>
        <v/>
      </c>
      <c r="AS60" s="326" t="str">
        <f>IF(AS59="","",VLOOKUP(AS59,'シフト記号表（従来型・ユニット型共通）'!$C$6:$L$47,10,FALSE))</f>
        <v/>
      </c>
      <c r="AT60" s="326" t="str">
        <f>IF(AT59="","",VLOOKUP(AT59,'シフト記号表（従来型・ユニット型共通）'!$C$6:$L$47,10,FALSE))</f>
        <v/>
      </c>
      <c r="AU60" s="327" t="str">
        <f>IF(AU59="","",VLOOKUP(AU59,'シフト記号表（従来型・ユニット型共通）'!$C$6:$L$47,10,FALSE))</f>
        <v/>
      </c>
      <c r="AV60" s="325" t="str">
        <f>IF(AV59="","",VLOOKUP(AV59,'シフト記号表（従来型・ユニット型共通）'!$C$6:$L$47,10,FALSE))</f>
        <v/>
      </c>
      <c r="AW60" s="326" t="str">
        <f>IF(AW59="","",VLOOKUP(AW59,'シフト記号表（従来型・ユニット型共通）'!$C$6:$L$47,10,FALSE))</f>
        <v/>
      </c>
      <c r="AX60" s="326" t="str">
        <f>IF(AX59="","",VLOOKUP(AX59,'シフト記号表（従来型・ユニット型共通）'!$C$6:$L$47,10,FALSE))</f>
        <v/>
      </c>
      <c r="AY60" s="326" t="str">
        <f>IF(AY59="","",VLOOKUP(AY59,'シフト記号表（従来型・ユニット型共通）'!$C$6:$L$47,10,FALSE))</f>
        <v/>
      </c>
      <c r="AZ60" s="326" t="str">
        <f>IF(AZ59="","",VLOOKUP(AZ59,'シフト記号表（従来型・ユニット型共通）'!$C$6:$L$47,10,FALSE))</f>
        <v/>
      </c>
      <c r="BA60" s="326" t="str">
        <f>IF(BA59="","",VLOOKUP(BA59,'シフト記号表（従来型・ユニット型共通）'!$C$6:$L$47,10,FALSE))</f>
        <v/>
      </c>
      <c r="BB60" s="327" t="str">
        <f>IF(BB59="","",VLOOKUP(BB59,'シフト記号表（従来型・ユニット型共通）'!$C$6:$L$47,10,FALSE))</f>
        <v/>
      </c>
      <c r="BC60" s="325" t="str">
        <f>IF(BC59="","",VLOOKUP(BC59,'シフト記号表（従来型・ユニット型共通）'!$C$6:$L$47,10,FALSE))</f>
        <v/>
      </c>
      <c r="BD60" s="326" t="str">
        <f>IF(BD59="","",VLOOKUP(BD59,'シフト記号表（従来型・ユニット型共通）'!$C$6:$L$47,10,FALSE))</f>
        <v/>
      </c>
      <c r="BE60" s="326" t="str">
        <f>IF(BE59="","",VLOOKUP(BE59,'シフト記号表（従来型・ユニット型共通）'!$C$6:$L$47,10,FALSE))</f>
        <v/>
      </c>
      <c r="BF60" s="1156">
        <f>IF($BI$3="４週",SUM(AA60:BB60),IF($BI$3="暦月",SUM(AA60:BE60),""))</f>
        <v>0</v>
      </c>
      <c r="BG60" s="1157"/>
      <c r="BH60" s="1158">
        <f>IF($BI$3="４週",BF60/4,IF($BI$3="暦月",(BF60/($BI$8/7)),""))</f>
        <v>0</v>
      </c>
      <c r="BI60" s="1157"/>
      <c r="BJ60" s="1153"/>
      <c r="BK60" s="1154"/>
      <c r="BL60" s="1154"/>
      <c r="BM60" s="1154"/>
      <c r="BN60" s="1155"/>
    </row>
    <row r="61" spans="2:66" ht="20.25" customHeight="1" x14ac:dyDescent="0.15">
      <c r="B61" s="1118">
        <f>B59+1</f>
        <v>23</v>
      </c>
      <c r="C61" s="1230"/>
      <c r="D61" s="1232"/>
      <c r="E61" s="1196"/>
      <c r="F61" s="1233"/>
      <c r="G61" s="1120"/>
      <c r="H61" s="1121"/>
      <c r="I61" s="320"/>
      <c r="J61" s="321"/>
      <c r="K61" s="320"/>
      <c r="L61" s="321"/>
      <c r="M61" s="1124"/>
      <c r="N61" s="1125"/>
      <c r="O61" s="1128"/>
      <c r="P61" s="1129"/>
      <c r="Q61" s="1129"/>
      <c r="R61" s="1121"/>
      <c r="S61" s="1132"/>
      <c r="T61" s="1133"/>
      <c r="U61" s="1133"/>
      <c r="V61" s="1133"/>
      <c r="W61" s="1134"/>
      <c r="X61" s="340" t="s">
        <v>696</v>
      </c>
      <c r="Z61" s="341"/>
      <c r="AA61" s="333"/>
      <c r="AB61" s="334"/>
      <c r="AC61" s="334"/>
      <c r="AD61" s="334"/>
      <c r="AE61" s="334"/>
      <c r="AF61" s="334"/>
      <c r="AG61" s="335"/>
      <c r="AH61" s="333"/>
      <c r="AI61" s="334"/>
      <c r="AJ61" s="334"/>
      <c r="AK61" s="334"/>
      <c r="AL61" s="334"/>
      <c r="AM61" s="334"/>
      <c r="AN61" s="335"/>
      <c r="AO61" s="333"/>
      <c r="AP61" s="334"/>
      <c r="AQ61" s="334"/>
      <c r="AR61" s="334"/>
      <c r="AS61" s="334"/>
      <c r="AT61" s="334"/>
      <c r="AU61" s="335"/>
      <c r="AV61" s="333"/>
      <c r="AW61" s="334"/>
      <c r="AX61" s="334"/>
      <c r="AY61" s="334"/>
      <c r="AZ61" s="334"/>
      <c r="BA61" s="334"/>
      <c r="BB61" s="335"/>
      <c r="BC61" s="333"/>
      <c r="BD61" s="334"/>
      <c r="BE61" s="336"/>
      <c r="BF61" s="1138"/>
      <c r="BG61" s="1139"/>
      <c r="BH61" s="1105"/>
      <c r="BI61" s="1106"/>
      <c r="BJ61" s="1107"/>
      <c r="BK61" s="1108"/>
      <c r="BL61" s="1108"/>
      <c r="BM61" s="1108"/>
      <c r="BN61" s="1109"/>
    </row>
    <row r="62" spans="2:66" ht="20.25" customHeight="1" x14ac:dyDescent="0.15">
      <c r="B62" s="1140"/>
      <c r="C62" s="1237"/>
      <c r="D62" s="1238"/>
      <c r="E62" s="1196"/>
      <c r="F62" s="1233"/>
      <c r="G62" s="1159"/>
      <c r="H62" s="1160"/>
      <c r="I62" s="320"/>
      <c r="J62" s="321">
        <f>G61</f>
        <v>0</v>
      </c>
      <c r="K62" s="320"/>
      <c r="L62" s="321">
        <f>M61</f>
        <v>0</v>
      </c>
      <c r="M62" s="1161"/>
      <c r="N62" s="1162"/>
      <c r="O62" s="1163"/>
      <c r="P62" s="1164"/>
      <c r="Q62" s="1164"/>
      <c r="R62" s="1160"/>
      <c r="S62" s="1132"/>
      <c r="T62" s="1133"/>
      <c r="U62" s="1133"/>
      <c r="V62" s="1133"/>
      <c r="W62" s="1134"/>
      <c r="X62" s="337" t="s">
        <v>1050</v>
      </c>
      <c r="Y62" s="338"/>
      <c r="Z62" s="339"/>
      <c r="AA62" s="325" t="str">
        <f>IF(AA61="","",VLOOKUP(AA61,'シフト記号表（従来型・ユニット型共通）'!$C$6:$L$47,10,FALSE))</f>
        <v/>
      </c>
      <c r="AB62" s="326" t="str">
        <f>IF(AB61="","",VLOOKUP(AB61,'シフト記号表（従来型・ユニット型共通）'!$C$6:$L$47,10,FALSE))</f>
        <v/>
      </c>
      <c r="AC62" s="326" t="str">
        <f>IF(AC61="","",VLOOKUP(AC61,'シフト記号表（従来型・ユニット型共通）'!$C$6:$L$47,10,FALSE))</f>
        <v/>
      </c>
      <c r="AD62" s="326" t="str">
        <f>IF(AD61="","",VLOOKUP(AD61,'シフト記号表（従来型・ユニット型共通）'!$C$6:$L$47,10,FALSE))</f>
        <v/>
      </c>
      <c r="AE62" s="326" t="str">
        <f>IF(AE61="","",VLOOKUP(AE61,'シフト記号表（従来型・ユニット型共通）'!$C$6:$L$47,10,FALSE))</f>
        <v/>
      </c>
      <c r="AF62" s="326" t="str">
        <f>IF(AF61="","",VLOOKUP(AF61,'シフト記号表（従来型・ユニット型共通）'!$C$6:$L$47,10,FALSE))</f>
        <v/>
      </c>
      <c r="AG62" s="327" t="str">
        <f>IF(AG61="","",VLOOKUP(AG61,'シフト記号表（従来型・ユニット型共通）'!$C$6:$L$47,10,FALSE))</f>
        <v/>
      </c>
      <c r="AH62" s="325" t="str">
        <f>IF(AH61="","",VLOOKUP(AH61,'シフト記号表（従来型・ユニット型共通）'!$C$6:$L$47,10,FALSE))</f>
        <v/>
      </c>
      <c r="AI62" s="326" t="str">
        <f>IF(AI61="","",VLOOKUP(AI61,'シフト記号表（従来型・ユニット型共通）'!$C$6:$L$47,10,FALSE))</f>
        <v/>
      </c>
      <c r="AJ62" s="326" t="str">
        <f>IF(AJ61="","",VLOOKUP(AJ61,'シフト記号表（従来型・ユニット型共通）'!$C$6:$L$47,10,FALSE))</f>
        <v/>
      </c>
      <c r="AK62" s="326" t="str">
        <f>IF(AK61="","",VLOOKUP(AK61,'シフト記号表（従来型・ユニット型共通）'!$C$6:$L$47,10,FALSE))</f>
        <v/>
      </c>
      <c r="AL62" s="326" t="str">
        <f>IF(AL61="","",VLOOKUP(AL61,'シフト記号表（従来型・ユニット型共通）'!$C$6:$L$47,10,FALSE))</f>
        <v/>
      </c>
      <c r="AM62" s="326" t="str">
        <f>IF(AM61="","",VLOOKUP(AM61,'シフト記号表（従来型・ユニット型共通）'!$C$6:$L$47,10,FALSE))</f>
        <v/>
      </c>
      <c r="AN62" s="327" t="str">
        <f>IF(AN61="","",VLOOKUP(AN61,'シフト記号表（従来型・ユニット型共通）'!$C$6:$L$47,10,FALSE))</f>
        <v/>
      </c>
      <c r="AO62" s="325" t="str">
        <f>IF(AO61="","",VLOOKUP(AO61,'シフト記号表（従来型・ユニット型共通）'!$C$6:$L$47,10,FALSE))</f>
        <v/>
      </c>
      <c r="AP62" s="326" t="str">
        <f>IF(AP61="","",VLOOKUP(AP61,'シフト記号表（従来型・ユニット型共通）'!$C$6:$L$47,10,FALSE))</f>
        <v/>
      </c>
      <c r="AQ62" s="326" t="str">
        <f>IF(AQ61="","",VLOOKUP(AQ61,'シフト記号表（従来型・ユニット型共通）'!$C$6:$L$47,10,FALSE))</f>
        <v/>
      </c>
      <c r="AR62" s="326" t="str">
        <f>IF(AR61="","",VLOOKUP(AR61,'シフト記号表（従来型・ユニット型共通）'!$C$6:$L$47,10,FALSE))</f>
        <v/>
      </c>
      <c r="AS62" s="326" t="str">
        <f>IF(AS61="","",VLOOKUP(AS61,'シフト記号表（従来型・ユニット型共通）'!$C$6:$L$47,10,FALSE))</f>
        <v/>
      </c>
      <c r="AT62" s="326" t="str">
        <f>IF(AT61="","",VLOOKUP(AT61,'シフト記号表（従来型・ユニット型共通）'!$C$6:$L$47,10,FALSE))</f>
        <v/>
      </c>
      <c r="AU62" s="327" t="str">
        <f>IF(AU61="","",VLOOKUP(AU61,'シフト記号表（従来型・ユニット型共通）'!$C$6:$L$47,10,FALSE))</f>
        <v/>
      </c>
      <c r="AV62" s="325" t="str">
        <f>IF(AV61="","",VLOOKUP(AV61,'シフト記号表（従来型・ユニット型共通）'!$C$6:$L$47,10,FALSE))</f>
        <v/>
      </c>
      <c r="AW62" s="326" t="str">
        <f>IF(AW61="","",VLOOKUP(AW61,'シフト記号表（従来型・ユニット型共通）'!$C$6:$L$47,10,FALSE))</f>
        <v/>
      </c>
      <c r="AX62" s="326" t="str">
        <f>IF(AX61="","",VLOOKUP(AX61,'シフト記号表（従来型・ユニット型共通）'!$C$6:$L$47,10,FALSE))</f>
        <v/>
      </c>
      <c r="AY62" s="326" t="str">
        <f>IF(AY61="","",VLOOKUP(AY61,'シフト記号表（従来型・ユニット型共通）'!$C$6:$L$47,10,FALSE))</f>
        <v/>
      </c>
      <c r="AZ62" s="326" t="str">
        <f>IF(AZ61="","",VLOOKUP(AZ61,'シフト記号表（従来型・ユニット型共通）'!$C$6:$L$47,10,FALSE))</f>
        <v/>
      </c>
      <c r="BA62" s="326" t="str">
        <f>IF(BA61="","",VLOOKUP(BA61,'シフト記号表（従来型・ユニット型共通）'!$C$6:$L$47,10,FALSE))</f>
        <v/>
      </c>
      <c r="BB62" s="327" t="str">
        <f>IF(BB61="","",VLOOKUP(BB61,'シフト記号表（従来型・ユニット型共通）'!$C$6:$L$47,10,FALSE))</f>
        <v/>
      </c>
      <c r="BC62" s="325" t="str">
        <f>IF(BC61="","",VLOOKUP(BC61,'シフト記号表（従来型・ユニット型共通）'!$C$6:$L$47,10,FALSE))</f>
        <v/>
      </c>
      <c r="BD62" s="326" t="str">
        <f>IF(BD61="","",VLOOKUP(BD61,'シフト記号表（従来型・ユニット型共通）'!$C$6:$L$47,10,FALSE))</f>
        <v/>
      </c>
      <c r="BE62" s="326" t="str">
        <f>IF(BE61="","",VLOOKUP(BE61,'シフト記号表（従来型・ユニット型共通）'!$C$6:$L$47,10,FALSE))</f>
        <v/>
      </c>
      <c r="BF62" s="1156">
        <f>IF($BI$3="４週",SUM(AA62:BB62),IF($BI$3="暦月",SUM(AA62:BE62),""))</f>
        <v>0</v>
      </c>
      <c r="BG62" s="1157"/>
      <c r="BH62" s="1158">
        <f>IF($BI$3="４週",BF62/4,IF($BI$3="暦月",(BF62/($BI$8/7)),""))</f>
        <v>0</v>
      </c>
      <c r="BI62" s="1157"/>
      <c r="BJ62" s="1153"/>
      <c r="BK62" s="1154"/>
      <c r="BL62" s="1154"/>
      <c r="BM62" s="1154"/>
      <c r="BN62" s="1155"/>
    </row>
    <row r="63" spans="2:66" ht="20.25" customHeight="1" x14ac:dyDescent="0.15">
      <c r="B63" s="1118">
        <f>B61+1</f>
        <v>24</v>
      </c>
      <c r="C63" s="1230"/>
      <c r="D63" s="1232"/>
      <c r="E63" s="1196"/>
      <c r="F63" s="1233"/>
      <c r="G63" s="1120"/>
      <c r="H63" s="1121"/>
      <c r="I63" s="320"/>
      <c r="J63" s="321"/>
      <c r="K63" s="320"/>
      <c r="L63" s="321"/>
      <c r="M63" s="1124"/>
      <c r="N63" s="1125"/>
      <c r="O63" s="1128"/>
      <c r="P63" s="1129"/>
      <c r="Q63" s="1129"/>
      <c r="R63" s="1121"/>
      <c r="S63" s="1132"/>
      <c r="T63" s="1133"/>
      <c r="U63" s="1133"/>
      <c r="V63" s="1133"/>
      <c r="W63" s="1134"/>
      <c r="X63" s="340" t="s">
        <v>696</v>
      </c>
      <c r="Z63" s="341"/>
      <c r="AA63" s="333"/>
      <c r="AB63" s="334"/>
      <c r="AC63" s="334"/>
      <c r="AD63" s="334"/>
      <c r="AE63" s="334"/>
      <c r="AF63" s="334"/>
      <c r="AG63" s="335"/>
      <c r="AH63" s="333"/>
      <c r="AI63" s="334"/>
      <c r="AJ63" s="334"/>
      <c r="AK63" s="334"/>
      <c r="AL63" s="334"/>
      <c r="AM63" s="334"/>
      <c r="AN63" s="335"/>
      <c r="AO63" s="333"/>
      <c r="AP63" s="334"/>
      <c r="AQ63" s="334"/>
      <c r="AR63" s="334"/>
      <c r="AS63" s="334"/>
      <c r="AT63" s="334"/>
      <c r="AU63" s="335"/>
      <c r="AV63" s="333"/>
      <c r="AW63" s="334"/>
      <c r="AX63" s="334"/>
      <c r="AY63" s="334"/>
      <c r="AZ63" s="334"/>
      <c r="BA63" s="334"/>
      <c r="BB63" s="335"/>
      <c r="BC63" s="333"/>
      <c r="BD63" s="334"/>
      <c r="BE63" s="336"/>
      <c r="BF63" s="1138"/>
      <c r="BG63" s="1139"/>
      <c r="BH63" s="1105"/>
      <c r="BI63" s="1106"/>
      <c r="BJ63" s="1107"/>
      <c r="BK63" s="1108"/>
      <c r="BL63" s="1108"/>
      <c r="BM63" s="1108"/>
      <c r="BN63" s="1109"/>
    </row>
    <row r="64" spans="2:66" ht="20.25" customHeight="1" x14ac:dyDescent="0.15">
      <c r="B64" s="1140"/>
      <c r="C64" s="1237"/>
      <c r="D64" s="1238"/>
      <c r="E64" s="1196"/>
      <c r="F64" s="1233"/>
      <c r="G64" s="1159"/>
      <c r="H64" s="1160"/>
      <c r="I64" s="320"/>
      <c r="J64" s="321">
        <f>G63</f>
        <v>0</v>
      </c>
      <c r="K64" s="320"/>
      <c r="L64" s="321">
        <f>M63</f>
        <v>0</v>
      </c>
      <c r="M64" s="1161"/>
      <c r="N64" s="1162"/>
      <c r="O64" s="1163"/>
      <c r="P64" s="1164"/>
      <c r="Q64" s="1164"/>
      <c r="R64" s="1160"/>
      <c r="S64" s="1132"/>
      <c r="T64" s="1133"/>
      <c r="U64" s="1133"/>
      <c r="V64" s="1133"/>
      <c r="W64" s="1134"/>
      <c r="X64" s="337" t="s">
        <v>1050</v>
      </c>
      <c r="Y64" s="338"/>
      <c r="Z64" s="339"/>
      <c r="AA64" s="325" t="str">
        <f>IF(AA63="","",VLOOKUP(AA63,'シフト記号表（従来型・ユニット型共通）'!$C$6:$L$47,10,FALSE))</f>
        <v/>
      </c>
      <c r="AB64" s="326" t="str">
        <f>IF(AB63="","",VLOOKUP(AB63,'シフト記号表（従来型・ユニット型共通）'!$C$6:$L$47,10,FALSE))</f>
        <v/>
      </c>
      <c r="AC64" s="326" t="str">
        <f>IF(AC63="","",VLOOKUP(AC63,'シフト記号表（従来型・ユニット型共通）'!$C$6:$L$47,10,FALSE))</f>
        <v/>
      </c>
      <c r="AD64" s="326" t="str">
        <f>IF(AD63="","",VLOOKUP(AD63,'シフト記号表（従来型・ユニット型共通）'!$C$6:$L$47,10,FALSE))</f>
        <v/>
      </c>
      <c r="AE64" s="326" t="str">
        <f>IF(AE63="","",VLOOKUP(AE63,'シフト記号表（従来型・ユニット型共通）'!$C$6:$L$47,10,FALSE))</f>
        <v/>
      </c>
      <c r="AF64" s="326" t="str">
        <f>IF(AF63="","",VLOOKUP(AF63,'シフト記号表（従来型・ユニット型共通）'!$C$6:$L$47,10,FALSE))</f>
        <v/>
      </c>
      <c r="AG64" s="327" t="str">
        <f>IF(AG63="","",VLOOKUP(AG63,'シフト記号表（従来型・ユニット型共通）'!$C$6:$L$47,10,FALSE))</f>
        <v/>
      </c>
      <c r="AH64" s="325" t="str">
        <f>IF(AH63="","",VLOOKUP(AH63,'シフト記号表（従来型・ユニット型共通）'!$C$6:$L$47,10,FALSE))</f>
        <v/>
      </c>
      <c r="AI64" s="326" t="str">
        <f>IF(AI63="","",VLOOKUP(AI63,'シフト記号表（従来型・ユニット型共通）'!$C$6:$L$47,10,FALSE))</f>
        <v/>
      </c>
      <c r="AJ64" s="326" t="str">
        <f>IF(AJ63="","",VLOOKUP(AJ63,'シフト記号表（従来型・ユニット型共通）'!$C$6:$L$47,10,FALSE))</f>
        <v/>
      </c>
      <c r="AK64" s="326" t="str">
        <f>IF(AK63="","",VLOOKUP(AK63,'シフト記号表（従来型・ユニット型共通）'!$C$6:$L$47,10,FALSE))</f>
        <v/>
      </c>
      <c r="AL64" s="326" t="str">
        <f>IF(AL63="","",VLOOKUP(AL63,'シフト記号表（従来型・ユニット型共通）'!$C$6:$L$47,10,FALSE))</f>
        <v/>
      </c>
      <c r="AM64" s="326" t="str">
        <f>IF(AM63="","",VLOOKUP(AM63,'シフト記号表（従来型・ユニット型共通）'!$C$6:$L$47,10,FALSE))</f>
        <v/>
      </c>
      <c r="AN64" s="327" t="str">
        <f>IF(AN63="","",VLOOKUP(AN63,'シフト記号表（従来型・ユニット型共通）'!$C$6:$L$47,10,FALSE))</f>
        <v/>
      </c>
      <c r="AO64" s="325" t="str">
        <f>IF(AO63="","",VLOOKUP(AO63,'シフト記号表（従来型・ユニット型共通）'!$C$6:$L$47,10,FALSE))</f>
        <v/>
      </c>
      <c r="AP64" s="326" t="str">
        <f>IF(AP63="","",VLOOKUP(AP63,'シフト記号表（従来型・ユニット型共通）'!$C$6:$L$47,10,FALSE))</f>
        <v/>
      </c>
      <c r="AQ64" s="326" t="str">
        <f>IF(AQ63="","",VLOOKUP(AQ63,'シフト記号表（従来型・ユニット型共通）'!$C$6:$L$47,10,FALSE))</f>
        <v/>
      </c>
      <c r="AR64" s="326" t="str">
        <f>IF(AR63="","",VLOOKUP(AR63,'シフト記号表（従来型・ユニット型共通）'!$C$6:$L$47,10,FALSE))</f>
        <v/>
      </c>
      <c r="AS64" s="326" t="str">
        <f>IF(AS63="","",VLOOKUP(AS63,'シフト記号表（従来型・ユニット型共通）'!$C$6:$L$47,10,FALSE))</f>
        <v/>
      </c>
      <c r="AT64" s="326" t="str">
        <f>IF(AT63="","",VLOOKUP(AT63,'シフト記号表（従来型・ユニット型共通）'!$C$6:$L$47,10,FALSE))</f>
        <v/>
      </c>
      <c r="AU64" s="327" t="str">
        <f>IF(AU63="","",VLOOKUP(AU63,'シフト記号表（従来型・ユニット型共通）'!$C$6:$L$47,10,FALSE))</f>
        <v/>
      </c>
      <c r="AV64" s="325" t="str">
        <f>IF(AV63="","",VLOOKUP(AV63,'シフト記号表（従来型・ユニット型共通）'!$C$6:$L$47,10,FALSE))</f>
        <v/>
      </c>
      <c r="AW64" s="326" t="str">
        <f>IF(AW63="","",VLOOKUP(AW63,'シフト記号表（従来型・ユニット型共通）'!$C$6:$L$47,10,FALSE))</f>
        <v/>
      </c>
      <c r="AX64" s="326" t="str">
        <f>IF(AX63="","",VLOOKUP(AX63,'シフト記号表（従来型・ユニット型共通）'!$C$6:$L$47,10,FALSE))</f>
        <v/>
      </c>
      <c r="AY64" s="326" t="str">
        <f>IF(AY63="","",VLOOKUP(AY63,'シフト記号表（従来型・ユニット型共通）'!$C$6:$L$47,10,FALSE))</f>
        <v/>
      </c>
      <c r="AZ64" s="326" t="str">
        <f>IF(AZ63="","",VLOOKUP(AZ63,'シフト記号表（従来型・ユニット型共通）'!$C$6:$L$47,10,FALSE))</f>
        <v/>
      </c>
      <c r="BA64" s="326" t="str">
        <f>IF(BA63="","",VLOOKUP(BA63,'シフト記号表（従来型・ユニット型共通）'!$C$6:$L$47,10,FALSE))</f>
        <v/>
      </c>
      <c r="BB64" s="327" t="str">
        <f>IF(BB63="","",VLOOKUP(BB63,'シフト記号表（従来型・ユニット型共通）'!$C$6:$L$47,10,FALSE))</f>
        <v/>
      </c>
      <c r="BC64" s="325" t="str">
        <f>IF(BC63="","",VLOOKUP(BC63,'シフト記号表（従来型・ユニット型共通）'!$C$6:$L$47,10,FALSE))</f>
        <v/>
      </c>
      <c r="BD64" s="326" t="str">
        <f>IF(BD63="","",VLOOKUP(BD63,'シフト記号表（従来型・ユニット型共通）'!$C$6:$L$47,10,FALSE))</f>
        <v/>
      </c>
      <c r="BE64" s="326" t="str">
        <f>IF(BE63="","",VLOOKUP(BE63,'シフト記号表（従来型・ユニット型共通）'!$C$6:$L$47,10,FALSE))</f>
        <v/>
      </c>
      <c r="BF64" s="1156">
        <f>IF($BI$3="４週",SUM(AA64:BB64),IF($BI$3="暦月",SUM(AA64:BE64),""))</f>
        <v>0</v>
      </c>
      <c r="BG64" s="1157"/>
      <c r="BH64" s="1158">
        <f>IF($BI$3="４週",BF64/4,IF($BI$3="暦月",(BF64/($BI$8/7)),""))</f>
        <v>0</v>
      </c>
      <c r="BI64" s="1157"/>
      <c r="BJ64" s="1153"/>
      <c r="BK64" s="1154"/>
      <c r="BL64" s="1154"/>
      <c r="BM64" s="1154"/>
      <c r="BN64" s="1155"/>
    </row>
    <row r="65" spans="2:66" ht="20.25" customHeight="1" x14ac:dyDescent="0.15">
      <c r="B65" s="1118">
        <f>B63+1</f>
        <v>25</v>
      </c>
      <c r="C65" s="1230"/>
      <c r="D65" s="1232"/>
      <c r="E65" s="1196"/>
      <c r="F65" s="1233"/>
      <c r="G65" s="1120"/>
      <c r="H65" s="1121"/>
      <c r="I65" s="320"/>
      <c r="J65" s="321"/>
      <c r="K65" s="320"/>
      <c r="L65" s="321"/>
      <c r="M65" s="1124"/>
      <c r="N65" s="1125"/>
      <c r="O65" s="1128"/>
      <c r="P65" s="1129"/>
      <c r="Q65" s="1129"/>
      <c r="R65" s="1121"/>
      <c r="S65" s="1132"/>
      <c r="T65" s="1133"/>
      <c r="U65" s="1133"/>
      <c r="V65" s="1133"/>
      <c r="W65" s="1134"/>
      <c r="X65" s="340" t="s">
        <v>696</v>
      </c>
      <c r="Z65" s="341"/>
      <c r="AA65" s="333"/>
      <c r="AB65" s="334"/>
      <c r="AC65" s="334"/>
      <c r="AD65" s="334"/>
      <c r="AE65" s="334"/>
      <c r="AF65" s="334"/>
      <c r="AG65" s="335"/>
      <c r="AH65" s="333"/>
      <c r="AI65" s="334"/>
      <c r="AJ65" s="334"/>
      <c r="AK65" s="334"/>
      <c r="AL65" s="334"/>
      <c r="AM65" s="334"/>
      <c r="AN65" s="335"/>
      <c r="AO65" s="333"/>
      <c r="AP65" s="334"/>
      <c r="AQ65" s="334"/>
      <c r="AR65" s="334"/>
      <c r="AS65" s="334"/>
      <c r="AT65" s="334"/>
      <c r="AU65" s="335"/>
      <c r="AV65" s="333"/>
      <c r="AW65" s="334"/>
      <c r="AX65" s="334"/>
      <c r="AY65" s="334"/>
      <c r="AZ65" s="334"/>
      <c r="BA65" s="334"/>
      <c r="BB65" s="335"/>
      <c r="BC65" s="333"/>
      <c r="BD65" s="334"/>
      <c r="BE65" s="336"/>
      <c r="BF65" s="1138"/>
      <c r="BG65" s="1139"/>
      <c r="BH65" s="1105"/>
      <c r="BI65" s="1106"/>
      <c r="BJ65" s="1107"/>
      <c r="BK65" s="1108"/>
      <c r="BL65" s="1108"/>
      <c r="BM65" s="1108"/>
      <c r="BN65" s="1109"/>
    </row>
    <row r="66" spans="2:66" ht="20.25" customHeight="1" x14ac:dyDescent="0.15">
      <c r="B66" s="1140"/>
      <c r="C66" s="1237"/>
      <c r="D66" s="1238"/>
      <c r="E66" s="1196"/>
      <c r="F66" s="1233"/>
      <c r="G66" s="1159"/>
      <c r="H66" s="1160"/>
      <c r="I66" s="320"/>
      <c r="J66" s="321">
        <f>G65</f>
        <v>0</v>
      </c>
      <c r="K66" s="320"/>
      <c r="L66" s="321">
        <f>M65</f>
        <v>0</v>
      </c>
      <c r="M66" s="1161"/>
      <c r="N66" s="1162"/>
      <c r="O66" s="1163"/>
      <c r="P66" s="1164"/>
      <c r="Q66" s="1164"/>
      <c r="R66" s="1160"/>
      <c r="S66" s="1132"/>
      <c r="T66" s="1133"/>
      <c r="U66" s="1133"/>
      <c r="V66" s="1133"/>
      <c r="W66" s="1134"/>
      <c r="X66" s="337" t="s">
        <v>1050</v>
      </c>
      <c r="Y66" s="338"/>
      <c r="Z66" s="339"/>
      <c r="AA66" s="325" t="str">
        <f>IF(AA65="","",VLOOKUP(AA65,'シフト記号表（従来型・ユニット型共通）'!$C$6:$L$47,10,FALSE))</f>
        <v/>
      </c>
      <c r="AB66" s="326" t="str">
        <f>IF(AB65="","",VLOOKUP(AB65,'シフト記号表（従来型・ユニット型共通）'!$C$6:$L$47,10,FALSE))</f>
        <v/>
      </c>
      <c r="AC66" s="326" t="str">
        <f>IF(AC65="","",VLOOKUP(AC65,'シフト記号表（従来型・ユニット型共通）'!$C$6:$L$47,10,FALSE))</f>
        <v/>
      </c>
      <c r="AD66" s="326" t="str">
        <f>IF(AD65="","",VLOOKUP(AD65,'シフト記号表（従来型・ユニット型共通）'!$C$6:$L$47,10,FALSE))</f>
        <v/>
      </c>
      <c r="AE66" s="326" t="str">
        <f>IF(AE65="","",VLOOKUP(AE65,'シフト記号表（従来型・ユニット型共通）'!$C$6:$L$47,10,FALSE))</f>
        <v/>
      </c>
      <c r="AF66" s="326" t="str">
        <f>IF(AF65="","",VLOOKUP(AF65,'シフト記号表（従来型・ユニット型共通）'!$C$6:$L$47,10,FALSE))</f>
        <v/>
      </c>
      <c r="AG66" s="327" t="str">
        <f>IF(AG65="","",VLOOKUP(AG65,'シフト記号表（従来型・ユニット型共通）'!$C$6:$L$47,10,FALSE))</f>
        <v/>
      </c>
      <c r="AH66" s="325" t="str">
        <f>IF(AH65="","",VLOOKUP(AH65,'シフト記号表（従来型・ユニット型共通）'!$C$6:$L$47,10,FALSE))</f>
        <v/>
      </c>
      <c r="AI66" s="326" t="str">
        <f>IF(AI65="","",VLOOKUP(AI65,'シフト記号表（従来型・ユニット型共通）'!$C$6:$L$47,10,FALSE))</f>
        <v/>
      </c>
      <c r="AJ66" s="326" t="str">
        <f>IF(AJ65="","",VLOOKUP(AJ65,'シフト記号表（従来型・ユニット型共通）'!$C$6:$L$47,10,FALSE))</f>
        <v/>
      </c>
      <c r="AK66" s="326" t="str">
        <f>IF(AK65="","",VLOOKUP(AK65,'シフト記号表（従来型・ユニット型共通）'!$C$6:$L$47,10,FALSE))</f>
        <v/>
      </c>
      <c r="AL66" s="326" t="str">
        <f>IF(AL65="","",VLOOKUP(AL65,'シフト記号表（従来型・ユニット型共通）'!$C$6:$L$47,10,FALSE))</f>
        <v/>
      </c>
      <c r="AM66" s="326" t="str">
        <f>IF(AM65="","",VLOOKUP(AM65,'シフト記号表（従来型・ユニット型共通）'!$C$6:$L$47,10,FALSE))</f>
        <v/>
      </c>
      <c r="AN66" s="327" t="str">
        <f>IF(AN65="","",VLOOKUP(AN65,'シフト記号表（従来型・ユニット型共通）'!$C$6:$L$47,10,FALSE))</f>
        <v/>
      </c>
      <c r="AO66" s="325" t="str">
        <f>IF(AO65="","",VLOOKUP(AO65,'シフト記号表（従来型・ユニット型共通）'!$C$6:$L$47,10,FALSE))</f>
        <v/>
      </c>
      <c r="AP66" s="326" t="str">
        <f>IF(AP65="","",VLOOKUP(AP65,'シフト記号表（従来型・ユニット型共通）'!$C$6:$L$47,10,FALSE))</f>
        <v/>
      </c>
      <c r="AQ66" s="326" t="str">
        <f>IF(AQ65="","",VLOOKUP(AQ65,'シフト記号表（従来型・ユニット型共通）'!$C$6:$L$47,10,FALSE))</f>
        <v/>
      </c>
      <c r="AR66" s="326" t="str">
        <f>IF(AR65="","",VLOOKUP(AR65,'シフト記号表（従来型・ユニット型共通）'!$C$6:$L$47,10,FALSE))</f>
        <v/>
      </c>
      <c r="AS66" s="326" t="str">
        <f>IF(AS65="","",VLOOKUP(AS65,'シフト記号表（従来型・ユニット型共通）'!$C$6:$L$47,10,FALSE))</f>
        <v/>
      </c>
      <c r="AT66" s="326" t="str">
        <f>IF(AT65="","",VLOOKUP(AT65,'シフト記号表（従来型・ユニット型共通）'!$C$6:$L$47,10,FALSE))</f>
        <v/>
      </c>
      <c r="AU66" s="327" t="str">
        <f>IF(AU65="","",VLOOKUP(AU65,'シフト記号表（従来型・ユニット型共通）'!$C$6:$L$47,10,FALSE))</f>
        <v/>
      </c>
      <c r="AV66" s="325" t="str">
        <f>IF(AV65="","",VLOOKUP(AV65,'シフト記号表（従来型・ユニット型共通）'!$C$6:$L$47,10,FALSE))</f>
        <v/>
      </c>
      <c r="AW66" s="326" t="str">
        <f>IF(AW65="","",VLOOKUP(AW65,'シフト記号表（従来型・ユニット型共通）'!$C$6:$L$47,10,FALSE))</f>
        <v/>
      </c>
      <c r="AX66" s="326" t="str">
        <f>IF(AX65="","",VLOOKUP(AX65,'シフト記号表（従来型・ユニット型共通）'!$C$6:$L$47,10,FALSE))</f>
        <v/>
      </c>
      <c r="AY66" s="326" t="str">
        <f>IF(AY65="","",VLOOKUP(AY65,'シフト記号表（従来型・ユニット型共通）'!$C$6:$L$47,10,FALSE))</f>
        <v/>
      </c>
      <c r="AZ66" s="326" t="str">
        <f>IF(AZ65="","",VLOOKUP(AZ65,'シフト記号表（従来型・ユニット型共通）'!$C$6:$L$47,10,FALSE))</f>
        <v/>
      </c>
      <c r="BA66" s="326" t="str">
        <f>IF(BA65="","",VLOOKUP(BA65,'シフト記号表（従来型・ユニット型共通）'!$C$6:$L$47,10,FALSE))</f>
        <v/>
      </c>
      <c r="BB66" s="327" t="str">
        <f>IF(BB65="","",VLOOKUP(BB65,'シフト記号表（従来型・ユニット型共通）'!$C$6:$L$47,10,FALSE))</f>
        <v/>
      </c>
      <c r="BC66" s="325" t="str">
        <f>IF(BC65="","",VLOOKUP(BC65,'シフト記号表（従来型・ユニット型共通）'!$C$6:$L$47,10,FALSE))</f>
        <v/>
      </c>
      <c r="BD66" s="326" t="str">
        <f>IF(BD65="","",VLOOKUP(BD65,'シフト記号表（従来型・ユニット型共通）'!$C$6:$L$47,10,FALSE))</f>
        <v/>
      </c>
      <c r="BE66" s="326" t="str">
        <f>IF(BE65="","",VLOOKUP(BE65,'シフト記号表（従来型・ユニット型共通）'!$C$6:$L$47,10,FALSE))</f>
        <v/>
      </c>
      <c r="BF66" s="1156">
        <f>IF($BI$3="４週",SUM(AA66:BB66),IF($BI$3="暦月",SUM(AA66:BE66),""))</f>
        <v>0</v>
      </c>
      <c r="BG66" s="1157"/>
      <c r="BH66" s="1158">
        <f>IF($BI$3="４週",BF66/4,IF($BI$3="暦月",(BF66/($BI$8/7)),""))</f>
        <v>0</v>
      </c>
      <c r="BI66" s="1157"/>
      <c r="BJ66" s="1153"/>
      <c r="BK66" s="1154"/>
      <c r="BL66" s="1154"/>
      <c r="BM66" s="1154"/>
      <c r="BN66" s="1155"/>
    </row>
    <row r="67" spans="2:66" ht="20.25" customHeight="1" x14ac:dyDescent="0.15">
      <c r="B67" s="1118">
        <f>B65+1</f>
        <v>26</v>
      </c>
      <c r="C67" s="1230"/>
      <c r="D67" s="1232"/>
      <c r="E67" s="1196"/>
      <c r="F67" s="1233"/>
      <c r="G67" s="1120"/>
      <c r="H67" s="1121"/>
      <c r="I67" s="320"/>
      <c r="J67" s="321"/>
      <c r="K67" s="320"/>
      <c r="L67" s="321"/>
      <c r="M67" s="1124"/>
      <c r="N67" s="1125"/>
      <c r="O67" s="1128"/>
      <c r="P67" s="1129"/>
      <c r="Q67" s="1129"/>
      <c r="R67" s="1121"/>
      <c r="S67" s="1132"/>
      <c r="T67" s="1133"/>
      <c r="U67" s="1133"/>
      <c r="V67" s="1133"/>
      <c r="W67" s="1134"/>
      <c r="X67" s="340" t="s">
        <v>696</v>
      </c>
      <c r="Z67" s="341"/>
      <c r="AA67" s="333"/>
      <c r="AB67" s="334"/>
      <c r="AC67" s="334"/>
      <c r="AD67" s="334"/>
      <c r="AE67" s="334"/>
      <c r="AF67" s="334"/>
      <c r="AG67" s="335"/>
      <c r="AH67" s="333"/>
      <c r="AI67" s="334"/>
      <c r="AJ67" s="334"/>
      <c r="AK67" s="334"/>
      <c r="AL67" s="334"/>
      <c r="AM67" s="334"/>
      <c r="AN67" s="335"/>
      <c r="AO67" s="333"/>
      <c r="AP67" s="334"/>
      <c r="AQ67" s="334"/>
      <c r="AR67" s="334"/>
      <c r="AS67" s="334"/>
      <c r="AT67" s="334"/>
      <c r="AU67" s="335"/>
      <c r="AV67" s="333"/>
      <c r="AW67" s="334"/>
      <c r="AX67" s="334"/>
      <c r="AY67" s="334"/>
      <c r="AZ67" s="334"/>
      <c r="BA67" s="334"/>
      <c r="BB67" s="335"/>
      <c r="BC67" s="333"/>
      <c r="BD67" s="334"/>
      <c r="BE67" s="336"/>
      <c r="BF67" s="1138"/>
      <c r="BG67" s="1139"/>
      <c r="BH67" s="1105"/>
      <c r="BI67" s="1106"/>
      <c r="BJ67" s="1107"/>
      <c r="BK67" s="1108"/>
      <c r="BL67" s="1108"/>
      <c r="BM67" s="1108"/>
      <c r="BN67" s="1109"/>
    </row>
    <row r="68" spans="2:66" ht="20.25" customHeight="1" x14ac:dyDescent="0.15">
      <c r="B68" s="1140"/>
      <c r="C68" s="1237"/>
      <c r="D68" s="1238"/>
      <c r="E68" s="1196"/>
      <c r="F68" s="1233"/>
      <c r="G68" s="1159"/>
      <c r="H68" s="1160"/>
      <c r="I68" s="320"/>
      <c r="J68" s="321">
        <f>G67</f>
        <v>0</v>
      </c>
      <c r="K68" s="320"/>
      <c r="L68" s="321">
        <f>M67</f>
        <v>0</v>
      </c>
      <c r="M68" s="1161"/>
      <c r="N68" s="1162"/>
      <c r="O68" s="1163"/>
      <c r="P68" s="1164"/>
      <c r="Q68" s="1164"/>
      <c r="R68" s="1160"/>
      <c r="S68" s="1132"/>
      <c r="T68" s="1133"/>
      <c r="U68" s="1133"/>
      <c r="V68" s="1133"/>
      <c r="W68" s="1134"/>
      <c r="X68" s="337" t="s">
        <v>1050</v>
      </c>
      <c r="Y68" s="338"/>
      <c r="Z68" s="339"/>
      <c r="AA68" s="325" t="str">
        <f>IF(AA67="","",VLOOKUP(AA67,'シフト記号表（従来型・ユニット型共通）'!$C$6:$L$47,10,FALSE))</f>
        <v/>
      </c>
      <c r="AB68" s="326" t="str">
        <f>IF(AB67="","",VLOOKUP(AB67,'シフト記号表（従来型・ユニット型共通）'!$C$6:$L$47,10,FALSE))</f>
        <v/>
      </c>
      <c r="AC68" s="326" t="str">
        <f>IF(AC67="","",VLOOKUP(AC67,'シフト記号表（従来型・ユニット型共通）'!$C$6:$L$47,10,FALSE))</f>
        <v/>
      </c>
      <c r="AD68" s="326" t="str">
        <f>IF(AD67="","",VLOOKUP(AD67,'シフト記号表（従来型・ユニット型共通）'!$C$6:$L$47,10,FALSE))</f>
        <v/>
      </c>
      <c r="AE68" s="326" t="str">
        <f>IF(AE67="","",VLOOKUP(AE67,'シフト記号表（従来型・ユニット型共通）'!$C$6:$L$47,10,FALSE))</f>
        <v/>
      </c>
      <c r="AF68" s="326" t="str">
        <f>IF(AF67="","",VLOOKUP(AF67,'シフト記号表（従来型・ユニット型共通）'!$C$6:$L$47,10,FALSE))</f>
        <v/>
      </c>
      <c r="AG68" s="327" t="str">
        <f>IF(AG67="","",VLOOKUP(AG67,'シフト記号表（従来型・ユニット型共通）'!$C$6:$L$47,10,FALSE))</f>
        <v/>
      </c>
      <c r="AH68" s="325" t="str">
        <f>IF(AH67="","",VLOOKUP(AH67,'シフト記号表（従来型・ユニット型共通）'!$C$6:$L$47,10,FALSE))</f>
        <v/>
      </c>
      <c r="AI68" s="326" t="str">
        <f>IF(AI67="","",VLOOKUP(AI67,'シフト記号表（従来型・ユニット型共通）'!$C$6:$L$47,10,FALSE))</f>
        <v/>
      </c>
      <c r="AJ68" s="326" t="str">
        <f>IF(AJ67="","",VLOOKUP(AJ67,'シフト記号表（従来型・ユニット型共通）'!$C$6:$L$47,10,FALSE))</f>
        <v/>
      </c>
      <c r="AK68" s="326" t="str">
        <f>IF(AK67="","",VLOOKUP(AK67,'シフト記号表（従来型・ユニット型共通）'!$C$6:$L$47,10,FALSE))</f>
        <v/>
      </c>
      <c r="AL68" s="326" t="str">
        <f>IF(AL67="","",VLOOKUP(AL67,'シフト記号表（従来型・ユニット型共通）'!$C$6:$L$47,10,FALSE))</f>
        <v/>
      </c>
      <c r="AM68" s="326" t="str">
        <f>IF(AM67="","",VLOOKUP(AM67,'シフト記号表（従来型・ユニット型共通）'!$C$6:$L$47,10,FALSE))</f>
        <v/>
      </c>
      <c r="AN68" s="327" t="str">
        <f>IF(AN67="","",VLOOKUP(AN67,'シフト記号表（従来型・ユニット型共通）'!$C$6:$L$47,10,FALSE))</f>
        <v/>
      </c>
      <c r="AO68" s="325" t="str">
        <f>IF(AO67="","",VLOOKUP(AO67,'シフト記号表（従来型・ユニット型共通）'!$C$6:$L$47,10,FALSE))</f>
        <v/>
      </c>
      <c r="AP68" s="326" t="str">
        <f>IF(AP67="","",VLOOKUP(AP67,'シフト記号表（従来型・ユニット型共通）'!$C$6:$L$47,10,FALSE))</f>
        <v/>
      </c>
      <c r="AQ68" s="326" t="str">
        <f>IF(AQ67="","",VLOOKUP(AQ67,'シフト記号表（従来型・ユニット型共通）'!$C$6:$L$47,10,FALSE))</f>
        <v/>
      </c>
      <c r="AR68" s="326" t="str">
        <f>IF(AR67="","",VLOOKUP(AR67,'シフト記号表（従来型・ユニット型共通）'!$C$6:$L$47,10,FALSE))</f>
        <v/>
      </c>
      <c r="AS68" s="326" t="str">
        <f>IF(AS67="","",VLOOKUP(AS67,'シフト記号表（従来型・ユニット型共通）'!$C$6:$L$47,10,FALSE))</f>
        <v/>
      </c>
      <c r="AT68" s="326" t="str">
        <f>IF(AT67="","",VLOOKUP(AT67,'シフト記号表（従来型・ユニット型共通）'!$C$6:$L$47,10,FALSE))</f>
        <v/>
      </c>
      <c r="AU68" s="327" t="str">
        <f>IF(AU67="","",VLOOKUP(AU67,'シフト記号表（従来型・ユニット型共通）'!$C$6:$L$47,10,FALSE))</f>
        <v/>
      </c>
      <c r="AV68" s="325" t="str">
        <f>IF(AV67="","",VLOOKUP(AV67,'シフト記号表（従来型・ユニット型共通）'!$C$6:$L$47,10,FALSE))</f>
        <v/>
      </c>
      <c r="AW68" s="326" t="str">
        <f>IF(AW67="","",VLOOKUP(AW67,'シフト記号表（従来型・ユニット型共通）'!$C$6:$L$47,10,FALSE))</f>
        <v/>
      </c>
      <c r="AX68" s="326" t="str">
        <f>IF(AX67="","",VLOOKUP(AX67,'シフト記号表（従来型・ユニット型共通）'!$C$6:$L$47,10,FALSE))</f>
        <v/>
      </c>
      <c r="AY68" s="326" t="str">
        <f>IF(AY67="","",VLOOKUP(AY67,'シフト記号表（従来型・ユニット型共通）'!$C$6:$L$47,10,FALSE))</f>
        <v/>
      </c>
      <c r="AZ68" s="326" t="str">
        <f>IF(AZ67="","",VLOOKUP(AZ67,'シフト記号表（従来型・ユニット型共通）'!$C$6:$L$47,10,FALSE))</f>
        <v/>
      </c>
      <c r="BA68" s="326" t="str">
        <f>IF(BA67="","",VLOOKUP(BA67,'シフト記号表（従来型・ユニット型共通）'!$C$6:$L$47,10,FALSE))</f>
        <v/>
      </c>
      <c r="BB68" s="327" t="str">
        <f>IF(BB67="","",VLOOKUP(BB67,'シフト記号表（従来型・ユニット型共通）'!$C$6:$L$47,10,FALSE))</f>
        <v/>
      </c>
      <c r="BC68" s="325" t="str">
        <f>IF(BC67="","",VLOOKUP(BC67,'シフト記号表（従来型・ユニット型共通）'!$C$6:$L$47,10,FALSE))</f>
        <v/>
      </c>
      <c r="BD68" s="326" t="str">
        <f>IF(BD67="","",VLOOKUP(BD67,'シフト記号表（従来型・ユニット型共通）'!$C$6:$L$47,10,FALSE))</f>
        <v/>
      </c>
      <c r="BE68" s="326" t="str">
        <f>IF(BE67="","",VLOOKUP(BE67,'シフト記号表（従来型・ユニット型共通）'!$C$6:$L$47,10,FALSE))</f>
        <v/>
      </c>
      <c r="BF68" s="1156">
        <f>IF($BI$3="４週",SUM(AA68:BB68),IF($BI$3="暦月",SUM(AA68:BE68),""))</f>
        <v>0</v>
      </c>
      <c r="BG68" s="1157"/>
      <c r="BH68" s="1158">
        <f>IF($BI$3="４週",BF68/4,IF($BI$3="暦月",(BF68/($BI$8/7)),""))</f>
        <v>0</v>
      </c>
      <c r="BI68" s="1157"/>
      <c r="BJ68" s="1153"/>
      <c r="BK68" s="1154"/>
      <c r="BL68" s="1154"/>
      <c r="BM68" s="1154"/>
      <c r="BN68" s="1155"/>
    </row>
    <row r="69" spans="2:66" ht="20.25" customHeight="1" x14ac:dyDescent="0.15">
      <c r="B69" s="1118">
        <f>B67+1</f>
        <v>27</v>
      </c>
      <c r="C69" s="1230"/>
      <c r="D69" s="1232"/>
      <c r="E69" s="1196"/>
      <c r="F69" s="1233"/>
      <c r="G69" s="1120"/>
      <c r="H69" s="1121"/>
      <c r="I69" s="320"/>
      <c r="J69" s="321"/>
      <c r="K69" s="320"/>
      <c r="L69" s="321"/>
      <c r="M69" s="1124"/>
      <c r="N69" s="1125"/>
      <c r="O69" s="1128"/>
      <c r="P69" s="1129"/>
      <c r="Q69" s="1129"/>
      <c r="R69" s="1121"/>
      <c r="S69" s="1132"/>
      <c r="T69" s="1133"/>
      <c r="U69" s="1133"/>
      <c r="V69" s="1133"/>
      <c r="W69" s="1134"/>
      <c r="X69" s="340" t="s">
        <v>696</v>
      </c>
      <c r="Z69" s="341"/>
      <c r="AA69" s="333"/>
      <c r="AB69" s="334"/>
      <c r="AC69" s="334"/>
      <c r="AD69" s="334"/>
      <c r="AE69" s="334"/>
      <c r="AF69" s="334"/>
      <c r="AG69" s="335"/>
      <c r="AH69" s="333"/>
      <c r="AI69" s="334"/>
      <c r="AJ69" s="334"/>
      <c r="AK69" s="334"/>
      <c r="AL69" s="334"/>
      <c r="AM69" s="334"/>
      <c r="AN69" s="335"/>
      <c r="AO69" s="333"/>
      <c r="AP69" s="334"/>
      <c r="AQ69" s="334"/>
      <c r="AR69" s="334"/>
      <c r="AS69" s="334"/>
      <c r="AT69" s="334"/>
      <c r="AU69" s="335"/>
      <c r="AV69" s="333"/>
      <c r="AW69" s="334"/>
      <c r="AX69" s="334"/>
      <c r="AY69" s="334"/>
      <c r="AZ69" s="334"/>
      <c r="BA69" s="334"/>
      <c r="BB69" s="335"/>
      <c r="BC69" s="333"/>
      <c r="BD69" s="334"/>
      <c r="BE69" s="336"/>
      <c r="BF69" s="1138"/>
      <c r="BG69" s="1139"/>
      <c r="BH69" s="1105"/>
      <c r="BI69" s="1106"/>
      <c r="BJ69" s="1107"/>
      <c r="BK69" s="1108"/>
      <c r="BL69" s="1108"/>
      <c r="BM69" s="1108"/>
      <c r="BN69" s="1109"/>
    </row>
    <row r="70" spans="2:66" ht="20.25" customHeight="1" x14ac:dyDescent="0.15">
      <c r="B70" s="1140"/>
      <c r="C70" s="1237"/>
      <c r="D70" s="1238"/>
      <c r="E70" s="1196"/>
      <c r="F70" s="1233"/>
      <c r="G70" s="1159"/>
      <c r="H70" s="1160"/>
      <c r="I70" s="320"/>
      <c r="J70" s="321">
        <f>G69</f>
        <v>0</v>
      </c>
      <c r="K70" s="320"/>
      <c r="L70" s="321">
        <f>M69</f>
        <v>0</v>
      </c>
      <c r="M70" s="1161"/>
      <c r="N70" s="1162"/>
      <c r="O70" s="1163"/>
      <c r="P70" s="1164"/>
      <c r="Q70" s="1164"/>
      <c r="R70" s="1160"/>
      <c r="S70" s="1132"/>
      <c r="T70" s="1133"/>
      <c r="U70" s="1133"/>
      <c r="V70" s="1133"/>
      <c r="W70" s="1134"/>
      <c r="X70" s="337" t="s">
        <v>1050</v>
      </c>
      <c r="Y70" s="338"/>
      <c r="Z70" s="339"/>
      <c r="AA70" s="325" t="str">
        <f>IF(AA69="","",VLOOKUP(AA69,'シフト記号表（従来型・ユニット型共通）'!$C$6:$L$47,10,FALSE))</f>
        <v/>
      </c>
      <c r="AB70" s="326" t="str">
        <f>IF(AB69="","",VLOOKUP(AB69,'シフト記号表（従来型・ユニット型共通）'!$C$6:$L$47,10,FALSE))</f>
        <v/>
      </c>
      <c r="AC70" s="326" t="str">
        <f>IF(AC69="","",VLOOKUP(AC69,'シフト記号表（従来型・ユニット型共通）'!$C$6:$L$47,10,FALSE))</f>
        <v/>
      </c>
      <c r="AD70" s="326" t="str">
        <f>IF(AD69="","",VLOOKUP(AD69,'シフト記号表（従来型・ユニット型共通）'!$C$6:$L$47,10,FALSE))</f>
        <v/>
      </c>
      <c r="AE70" s="326" t="str">
        <f>IF(AE69="","",VLOOKUP(AE69,'シフト記号表（従来型・ユニット型共通）'!$C$6:$L$47,10,FALSE))</f>
        <v/>
      </c>
      <c r="AF70" s="326" t="str">
        <f>IF(AF69="","",VLOOKUP(AF69,'シフト記号表（従来型・ユニット型共通）'!$C$6:$L$47,10,FALSE))</f>
        <v/>
      </c>
      <c r="AG70" s="327" t="str">
        <f>IF(AG69="","",VLOOKUP(AG69,'シフト記号表（従来型・ユニット型共通）'!$C$6:$L$47,10,FALSE))</f>
        <v/>
      </c>
      <c r="AH70" s="325" t="str">
        <f>IF(AH69="","",VLOOKUP(AH69,'シフト記号表（従来型・ユニット型共通）'!$C$6:$L$47,10,FALSE))</f>
        <v/>
      </c>
      <c r="AI70" s="326" t="str">
        <f>IF(AI69="","",VLOOKUP(AI69,'シフト記号表（従来型・ユニット型共通）'!$C$6:$L$47,10,FALSE))</f>
        <v/>
      </c>
      <c r="AJ70" s="326" t="str">
        <f>IF(AJ69="","",VLOOKUP(AJ69,'シフト記号表（従来型・ユニット型共通）'!$C$6:$L$47,10,FALSE))</f>
        <v/>
      </c>
      <c r="AK70" s="326" t="str">
        <f>IF(AK69="","",VLOOKUP(AK69,'シフト記号表（従来型・ユニット型共通）'!$C$6:$L$47,10,FALSE))</f>
        <v/>
      </c>
      <c r="AL70" s="326" t="str">
        <f>IF(AL69="","",VLOOKUP(AL69,'シフト記号表（従来型・ユニット型共通）'!$C$6:$L$47,10,FALSE))</f>
        <v/>
      </c>
      <c r="AM70" s="326" t="str">
        <f>IF(AM69="","",VLOOKUP(AM69,'シフト記号表（従来型・ユニット型共通）'!$C$6:$L$47,10,FALSE))</f>
        <v/>
      </c>
      <c r="AN70" s="327" t="str">
        <f>IF(AN69="","",VLOOKUP(AN69,'シフト記号表（従来型・ユニット型共通）'!$C$6:$L$47,10,FALSE))</f>
        <v/>
      </c>
      <c r="AO70" s="325" t="str">
        <f>IF(AO69="","",VLOOKUP(AO69,'シフト記号表（従来型・ユニット型共通）'!$C$6:$L$47,10,FALSE))</f>
        <v/>
      </c>
      <c r="AP70" s="326" t="str">
        <f>IF(AP69="","",VLOOKUP(AP69,'シフト記号表（従来型・ユニット型共通）'!$C$6:$L$47,10,FALSE))</f>
        <v/>
      </c>
      <c r="AQ70" s="326" t="str">
        <f>IF(AQ69="","",VLOOKUP(AQ69,'シフト記号表（従来型・ユニット型共通）'!$C$6:$L$47,10,FALSE))</f>
        <v/>
      </c>
      <c r="AR70" s="326" t="str">
        <f>IF(AR69="","",VLOOKUP(AR69,'シフト記号表（従来型・ユニット型共通）'!$C$6:$L$47,10,FALSE))</f>
        <v/>
      </c>
      <c r="AS70" s="326" t="str">
        <f>IF(AS69="","",VLOOKUP(AS69,'シフト記号表（従来型・ユニット型共通）'!$C$6:$L$47,10,FALSE))</f>
        <v/>
      </c>
      <c r="AT70" s="326" t="str">
        <f>IF(AT69="","",VLOOKUP(AT69,'シフト記号表（従来型・ユニット型共通）'!$C$6:$L$47,10,FALSE))</f>
        <v/>
      </c>
      <c r="AU70" s="327" t="str">
        <f>IF(AU69="","",VLOOKUP(AU69,'シフト記号表（従来型・ユニット型共通）'!$C$6:$L$47,10,FALSE))</f>
        <v/>
      </c>
      <c r="AV70" s="325" t="str">
        <f>IF(AV69="","",VLOOKUP(AV69,'シフト記号表（従来型・ユニット型共通）'!$C$6:$L$47,10,FALSE))</f>
        <v/>
      </c>
      <c r="AW70" s="326" t="str">
        <f>IF(AW69="","",VLOOKUP(AW69,'シフト記号表（従来型・ユニット型共通）'!$C$6:$L$47,10,FALSE))</f>
        <v/>
      </c>
      <c r="AX70" s="326" t="str">
        <f>IF(AX69="","",VLOOKUP(AX69,'シフト記号表（従来型・ユニット型共通）'!$C$6:$L$47,10,FALSE))</f>
        <v/>
      </c>
      <c r="AY70" s="326" t="str">
        <f>IF(AY69="","",VLOOKUP(AY69,'シフト記号表（従来型・ユニット型共通）'!$C$6:$L$47,10,FALSE))</f>
        <v/>
      </c>
      <c r="AZ70" s="326" t="str">
        <f>IF(AZ69="","",VLOOKUP(AZ69,'シフト記号表（従来型・ユニット型共通）'!$C$6:$L$47,10,FALSE))</f>
        <v/>
      </c>
      <c r="BA70" s="326" t="str">
        <f>IF(BA69="","",VLOOKUP(BA69,'シフト記号表（従来型・ユニット型共通）'!$C$6:$L$47,10,FALSE))</f>
        <v/>
      </c>
      <c r="BB70" s="327" t="str">
        <f>IF(BB69="","",VLOOKUP(BB69,'シフト記号表（従来型・ユニット型共通）'!$C$6:$L$47,10,FALSE))</f>
        <v/>
      </c>
      <c r="BC70" s="325" t="str">
        <f>IF(BC69="","",VLOOKUP(BC69,'シフト記号表（従来型・ユニット型共通）'!$C$6:$L$47,10,FALSE))</f>
        <v/>
      </c>
      <c r="BD70" s="326" t="str">
        <f>IF(BD69="","",VLOOKUP(BD69,'シフト記号表（従来型・ユニット型共通）'!$C$6:$L$47,10,FALSE))</f>
        <v/>
      </c>
      <c r="BE70" s="326" t="str">
        <f>IF(BE69="","",VLOOKUP(BE69,'シフト記号表（従来型・ユニット型共通）'!$C$6:$L$47,10,FALSE))</f>
        <v/>
      </c>
      <c r="BF70" s="1156">
        <f>IF($BI$3="４週",SUM(AA70:BB70),IF($BI$3="暦月",SUM(AA70:BE70),""))</f>
        <v>0</v>
      </c>
      <c r="BG70" s="1157"/>
      <c r="BH70" s="1158">
        <f>IF($BI$3="４週",BF70/4,IF($BI$3="暦月",(BF70/($BI$8/7)),""))</f>
        <v>0</v>
      </c>
      <c r="BI70" s="1157"/>
      <c r="BJ70" s="1153"/>
      <c r="BK70" s="1154"/>
      <c r="BL70" s="1154"/>
      <c r="BM70" s="1154"/>
      <c r="BN70" s="1155"/>
    </row>
    <row r="71" spans="2:66" ht="20.25" customHeight="1" x14ac:dyDescent="0.15">
      <c r="B71" s="1118">
        <f>B69+1</f>
        <v>28</v>
      </c>
      <c r="C71" s="1230"/>
      <c r="D71" s="1232"/>
      <c r="E71" s="1196"/>
      <c r="F71" s="1233"/>
      <c r="G71" s="1120"/>
      <c r="H71" s="1121"/>
      <c r="I71" s="320"/>
      <c r="J71" s="321"/>
      <c r="K71" s="320"/>
      <c r="L71" s="321"/>
      <c r="M71" s="1124"/>
      <c r="N71" s="1125"/>
      <c r="O71" s="1128"/>
      <c r="P71" s="1129"/>
      <c r="Q71" s="1129"/>
      <c r="R71" s="1121"/>
      <c r="S71" s="1132"/>
      <c r="T71" s="1133"/>
      <c r="U71" s="1133"/>
      <c r="V71" s="1133"/>
      <c r="W71" s="1134"/>
      <c r="X71" s="340" t="s">
        <v>696</v>
      </c>
      <c r="Z71" s="341"/>
      <c r="AA71" s="333"/>
      <c r="AB71" s="334"/>
      <c r="AC71" s="334"/>
      <c r="AD71" s="334"/>
      <c r="AE71" s="334"/>
      <c r="AF71" s="334"/>
      <c r="AG71" s="335"/>
      <c r="AH71" s="333"/>
      <c r="AI71" s="334"/>
      <c r="AJ71" s="334"/>
      <c r="AK71" s="334"/>
      <c r="AL71" s="334"/>
      <c r="AM71" s="334"/>
      <c r="AN71" s="335"/>
      <c r="AO71" s="333"/>
      <c r="AP71" s="334"/>
      <c r="AQ71" s="334"/>
      <c r="AR71" s="334"/>
      <c r="AS71" s="334"/>
      <c r="AT71" s="334"/>
      <c r="AU71" s="335"/>
      <c r="AV71" s="333"/>
      <c r="AW71" s="334"/>
      <c r="AX71" s="334"/>
      <c r="AY71" s="334"/>
      <c r="AZ71" s="334"/>
      <c r="BA71" s="334"/>
      <c r="BB71" s="335"/>
      <c r="BC71" s="333"/>
      <c r="BD71" s="334"/>
      <c r="BE71" s="336"/>
      <c r="BF71" s="1138"/>
      <c r="BG71" s="1139"/>
      <c r="BH71" s="1105"/>
      <c r="BI71" s="1106"/>
      <c r="BJ71" s="1107"/>
      <c r="BK71" s="1108"/>
      <c r="BL71" s="1108"/>
      <c r="BM71" s="1108"/>
      <c r="BN71" s="1109"/>
    </row>
    <row r="72" spans="2:66" ht="20.25" customHeight="1" x14ac:dyDescent="0.15">
      <c r="B72" s="1140"/>
      <c r="C72" s="1237"/>
      <c r="D72" s="1238"/>
      <c r="E72" s="1196"/>
      <c r="F72" s="1233"/>
      <c r="G72" s="1159"/>
      <c r="H72" s="1160"/>
      <c r="I72" s="320"/>
      <c r="J72" s="321">
        <f>G71</f>
        <v>0</v>
      </c>
      <c r="K72" s="320"/>
      <c r="L72" s="321">
        <f>M71</f>
        <v>0</v>
      </c>
      <c r="M72" s="1161"/>
      <c r="N72" s="1162"/>
      <c r="O72" s="1163"/>
      <c r="P72" s="1164"/>
      <c r="Q72" s="1164"/>
      <c r="R72" s="1160"/>
      <c r="S72" s="1132"/>
      <c r="T72" s="1133"/>
      <c r="U72" s="1133"/>
      <c r="V72" s="1133"/>
      <c r="W72" s="1134"/>
      <c r="X72" s="337" t="s">
        <v>1050</v>
      </c>
      <c r="Y72" s="338"/>
      <c r="Z72" s="339"/>
      <c r="AA72" s="325" t="str">
        <f>IF(AA71="","",VLOOKUP(AA71,'シフト記号表（従来型・ユニット型共通）'!$C$6:$L$47,10,FALSE))</f>
        <v/>
      </c>
      <c r="AB72" s="326" t="str">
        <f>IF(AB71="","",VLOOKUP(AB71,'シフト記号表（従来型・ユニット型共通）'!$C$6:$L$47,10,FALSE))</f>
        <v/>
      </c>
      <c r="AC72" s="326" t="str">
        <f>IF(AC71="","",VLOOKUP(AC71,'シフト記号表（従来型・ユニット型共通）'!$C$6:$L$47,10,FALSE))</f>
        <v/>
      </c>
      <c r="AD72" s="326" t="str">
        <f>IF(AD71="","",VLOOKUP(AD71,'シフト記号表（従来型・ユニット型共通）'!$C$6:$L$47,10,FALSE))</f>
        <v/>
      </c>
      <c r="AE72" s="326" t="str">
        <f>IF(AE71="","",VLOOKUP(AE71,'シフト記号表（従来型・ユニット型共通）'!$C$6:$L$47,10,FALSE))</f>
        <v/>
      </c>
      <c r="AF72" s="326" t="str">
        <f>IF(AF71="","",VLOOKUP(AF71,'シフト記号表（従来型・ユニット型共通）'!$C$6:$L$47,10,FALSE))</f>
        <v/>
      </c>
      <c r="AG72" s="327" t="str">
        <f>IF(AG71="","",VLOOKUP(AG71,'シフト記号表（従来型・ユニット型共通）'!$C$6:$L$47,10,FALSE))</f>
        <v/>
      </c>
      <c r="AH72" s="325" t="str">
        <f>IF(AH71="","",VLOOKUP(AH71,'シフト記号表（従来型・ユニット型共通）'!$C$6:$L$47,10,FALSE))</f>
        <v/>
      </c>
      <c r="AI72" s="326" t="str">
        <f>IF(AI71="","",VLOOKUP(AI71,'シフト記号表（従来型・ユニット型共通）'!$C$6:$L$47,10,FALSE))</f>
        <v/>
      </c>
      <c r="AJ72" s="326" t="str">
        <f>IF(AJ71="","",VLOOKUP(AJ71,'シフト記号表（従来型・ユニット型共通）'!$C$6:$L$47,10,FALSE))</f>
        <v/>
      </c>
      <c r="AK72" s="326" t="str">
        <f>IF(AK71="","",VLOOKUP(AK71,'シフト記号表（従来型・ユニット型共通）'!$C$6:$L$47,10,FALSE))</f>
        <v/>
      </c>
      <c r="AL72" s="326" t="str">
        <f>IF(AL71="","",VLOOKUP(AL71,'シフト記号表（従来型・ユニット型共通）'!$C$6:$L$47,10,FALSE))</f>
        <v/>
      </c>
      <c r="AM72" s="326" t="str">
        <f>IF(AM71="","",VLOOKUP(AM71,'シフト記号表（従来型・ユニット型共通）'!$C$6:$L$47,10,FALSE))</f>
        <v/>
      </c>
      <c r="AN72" s="327" t="str">
        <f>IF(AN71="","",VLOOKUP(AN71,'シフト記号表（従来型・ユニット型共通）'!$C$6:$L$47,10,FALSE))</f>
        <v/>
      </c>
      <c r="AO72" s="325" t="str">
        <f>IF(AO71="","",VLOOKUP(AO71,'シフト記号表（従来型・ユニット型共通）'!$C$6:$L$47,10,FALSE))</f>
        <v/>
      </c>
      <c r="AP72" s="326" t="str">
        <f>IF(AP71="","",VLOOKUP(AP71,'シフト記号表（従来型・ユニット型共通）'!$C$6:$L$47,10,FALSE))</f>
        <v/>
      </c>
      <c r="AQ72" s="326" t="str">
        <f>IF(AQ71="","",VLOOKUP(AQ71,'シフト記号表（従来型・ユニット型共通）'!$C$6:$L$47,10,FALSE))</f>
        <v/>
      </c>
      <c r="AR72" s="326" t="str">
        <f>IF(AR71="","",VLOOKUP(AR71,'シフト記号表（従来型・ユニット型共通）'!$C$6:$L$47,10,FALSE))</f>
        <v/>
      </c>
      <c r="AS72" s="326" t="str">
        <f>IF(AS71="","",VLOOKUP(AS71,'シフト記号表（従来型・ユニット型共通）'!$C$6:$L$47,10,FALSE))</f>
        <v/>
      </c>
      <c r="AT72" s="326" t="str">
        <f>IF(AT71="","",VLOOKUP(AT71,'シフト記号表（従来型・ユニット型共通）'!$C$6:$L$47,10,FALSE))</f>
        <v/>
      </c>
      <c r="AU72" s="327" t="str">
        <f>IF(AU71="","",VLOOKUP(AU71,'シフト記号表（従来型・ユニット型共通）'!$C$6:$L$47,10,FALSE))</f>
        <v/>
      </c>
      <c r="AV72" s="325" t="str">
        <f>IF(AV71="","",VLOOKUP(AV71,'シフト記号表（従来型・ユニット型共通）'!$C$6:$L$47,10,FALSE))</f>
        <v/>
      </c>
      <c r="AW72" s="326" t="str">
        <f>IF(AW71="","",VLOOKUP(AW71,'シフト記号表（従来型・ユニット型共通）'!$C$6:$L$47,10,FALSE))</f>
        <v/>
      </c>
      <c r="AX72" s="326" t="str">
        <f>IF(AX71="","",VLOOKUP(AX71,'シフト記号表（従来型・ユニット型共通）'!$C$6:$L$47,10,FALSE))</f>
        <v/>
      </c>
      <c r="AY72" s="326" t="str">
        <f>IF(AY71="","",VLOOKUP(AY71,'シフト記号表（従来型・ユニット型共通）'!$C$6:$L$47,10,FALSE))</f>
        <v/>
      </c>
      <c r="AZ72" s="326" t="str">
        <f>IF(AZ71="","",VLOOKUP(AZ71,'シフト記号表（従来型・ユニット型共通）'!$C$6:$L$47,10,FALSE))</f>
        <v/>
      </c>
      <c r="BA72" s="326" t="str">
        <f>IF(BA71="","",VLOOKUP(BA71,'シフト記号表（従来型・ユニット型共通）'!$C$6:$L$47,10,FALSE))</f>
        <v/>
      </c>
      <c r="BB72" s="327" t="str">
        <f>IF(BB71="","",VLOOKUP(BB71,'シフト記号表（従来型・ユニット型共通）'!$C$6:$L$47,10,FALSE))</f>
        <v/>
      </c>
      <c r="BC72" s="325" t="str">
        <f>IF(BC71="","",VLOOKUP(BC71,'シフト記号表（従来型・ユニット型共通）'!$C$6:$L$47,10,FALSE))</f>
        <v/>
      </c>
      <c r="BD72" s="326" t="str">
        <f>IF(BD71="","",VLOOKUP(BD71,'シフト記号表（従来型・ユニット型共通）'!$C$6:$L$47,10,FALSE))</f>
        <v/>
      </c>
      <c r="BE72" s="326" t="str">
        <f>IF(BE71="","",VLOOKUP(BE71,'シフト記号表（従来型・ユニット型共通）'!$C$6:$L$47,10,FALSE))</f>
        <v/>
      </c>
      <c r="BF72" s="1156">
        <f>IF($BI$3="４週",SUM(AA72:BB72),IF($BI$3="暦月",SUM(AA72:BE72),""))</f>
        <v>0</v>
      </c>
      <c r="BG72" s="1157"/>
      <c r="BH72" s="1158">
        <f>IF($BI$3="４週",BF72/4,IF($BI$3="暦月",(BF72/($BI$8/7)),""))</f>
        <v>0</v>
      </c>
      <c r="BI72" s="1157"/>
      <c r="BJ72" s="1153"/>
      <c r="BK72" s="1154"/>
      <c r="BL72" s="1154"/>
      <c r="BM72" s="1154"/>
      <c r="BN72" s="1155"/>
    </row>
    <row r="73" spans="2:66" ht="20.25" customHeight="1" x14ac:dyDescent="0.15">
      <c r="B73" s="1118">
        <f>B71+1</f>
        <v>29</v>
      </c>
      <c r="C73" s="1230"/>
      <c r="D73" s="1232"/>
      <c r="E73" s="1196"/>
      <c r="F73" s="1233"/>
      <c r="G73" s="1120"/>
      <c r="H73" s="1121"/>
      <c r="I73" s="320"/>
      <c r="J73" s="321"/>
      <c r="K73" s="320"/>
      <c r="L73" s="321"/>
      <c r="M73" s="1124"/>
      <c r="N73" s="1125"/>
      <c r="O73" s="1128"/>
      <c r="P73" s="1129"/>
      <c r="Q73" s="1129"/>
      <c r="R73" s="1121"/>
      <c r="S73" s="1132"/>
      <c r="T73" s="1133"/>
      <c r="U73" s="1133"/>
      <c r="V73" s="1133"/>
      <c r="W73" s="1134"/>
      <c r="X73" s="340" t="s">
        <v>696</v>
      </c>
      <c r="Z73" s="341"/>
      <c r="AA73" s="333"/>
      <c r="AB73" s="334"/>
      <c r="AC73" s="334"/>
      <c r="AD73" s="334"/>
      <c r="AE73" s="334"/>
      <c r="AF73" s="334"/>
      <c r="AG73" s="335"/>
      <c r="AH73" s="333"/>
      <c r="AI73" s="334"/>
      <c r="AJ73" s="334"/>
      <c r="AK73" s="334"/>
      <c r="AL73" s="334"/>
      <c r="AM73" s="334"/>
      <c r="AN73" s="335"/>
      <c r="AO73" s="333"/>
      <c r="AP73" s="334"/>
      <c r="AQ73" s="334"/>
      <c r="AR73" s="334"/>
      <c r="AS73" s="334"/>
      <c r="AT73" s="334"/>
      <c r="AU73" s="335"/>
      <c r="AV73" s="333"/>
      <c r="AW73" s="334"/>
      <c r="AX73" s="334"/>
      <c r="AY73" s="334"/>
      <c r="AZ73" s="334"/>
      <c r="BA73" s="334"/>
      <c r="BB73" s="335"/>
      <c r="BC73" s="333"/>
      <c r="BD73" s="334"/>
      <c r="BE73" s="336"/>
      <c r="BF73" s="1138"/>
      <c r="BG73" s="1139"/>
      <c r="BH73" s="1105"/>
      <c r="BI73" s="1106"/>
      <c r="BJ73" s="1107"/>
      <c r="BK73" s="1108"/>
      <c r="BL73" s="1108"/>
      <c r="BM73" s="1108"/>
      <c r="BN73" s="1109"/>
    </row>
    <row r="74" spans="2:66" ht="20.25" customHeight="1" x14ac:dyDescent="0.15">
      <c r="B74" s="1140"/>
      <c r="C74" s="1237"/>
      <c r="D74" s="1238"/>
      <c r="E74" s="1196"/>
      <c r="F74" s="1233"/>
      <c r="G74" s="1141"/>
      <c r="H74" s="1142"/>
      <c r="I74" s="342"/>
      <c r="J74" s="343">
        <f>G73</f>
        <v>0</v>
      </c>
      <c r="K74" s="342"/>
      <c r="L74" s="343">
        <f>M73</f>
        <v>0</v>
      </c>
      <c r="M74" s="1143"/>
      <c r="N74" s="1144"/>
      <c r="O74" s="1145"/>
      <c r="P74" s="1146"/>
      <c r="Q74" s="1146"/>
      <c r="R74" s="1142"/>
      <c r="S74" s="1132"/>
      <c r="T74" s="1133"/>
      <c r="U74" s="1133"/>
      <c r="V74" s="1133"/>
      <c r="W74" s="1134"/>
      <c r="X74" s="337" t="s">
        <v>1050</v>
      </c>
      <c r="Y74" s="338"/>
      <c r="Z74" s="339"/>
      <c r="AA74" s="325" t="str">
        <f>IF(AA73="","",VLOOKUP(AA73,'シフト記号表（従来型・ユニット型共通）'!$C$6:$L$47,10,FALSE))</f>
        <v/>
      </c>
      <c r="AB74" s="326" t="str">
        <f>IF(AB73="","",VLOOKUP(AB73,'シフト記号表（従来型・ユニット型共通）'!$C$6:$L$47,10,FALSE))</f>
        <v/>
      </c>
      <c r="AC74" s="326" t="str">
        <f>IF(AC73="","",VLOOKUP(AC73,'シフト記号表（従来型・ユニット型共通）'!$C$6:$L$47,10,FALSE))</f>
        <v/>
      </c>
      <c r="AD74" s="326" t="str">
        <f>IF(AD73="","",VLOOKUP(AD73,'シフト記号表（従来型・ユニット型共通）'!$C$6:$L$47,10,FALSE))</f>
        <v/>
      </c>
      <c r="AE74" s="326" t="str">
        <f>IF(AE73="","",VLOOKUP(AE73,'シフト記号表（従来型・ユニット型共通）'!$C$6:$L$47,10,FALSE))</f>
        <v/>
      </c>
      <c r="AF74" s="326" t="str">
        <f>IF(AF73="","",VLOOKUP(AF73,'シフト記号表（従来型・ユニット型共通）'!$C$6:$L$47,10,FALSE))</f>
        <v/>
      </c>
      <c r="AG74" s="327" t="str">
        <f>IF(AG73="","",VLOOKUP(AG73,'シフト記号表（従来型・ユニット型共通）'!$C$6:$L$47,10,FALSE))</f>
        <v/>
      </c>
      <c r="AH74" s="325" t="str">
        <f>IF(AH73="","",VLOOKUP(AH73,'シフト記号表（従来型・ユニット型共通）'!$C$6:$L$47,10,FALSE))</f>
        <v/>
      </c>
      <c r="AI74" s="326" t="str">
        <f>IF(AI73="","",VLOOKUP(AI73,'シフト記号表（従来型・ユニット型共通）'!$C$6:$L$47,10,FALSE))</f>
        <v/>
      </c>
      <c r="AJ74" s="326" t="str">
        <f>IF(AJ73="","",VLOOKUP(AJ73,'シフト記号表（従来型・ユニット型共通）'!$C$6:$L$47,10,FALSE))</f>
        <v/>
      </c>
      <c r="AK74" s="326" t="str">
        <f>IF(AK73="","",VLOOKUP(AK73,'シフト記号表（従来型・ユニット型共通）'!$C$6:$L$47,10,FALSE))</f>
        <v/>
      </c>
      <c r="AL74" s="326" t="str">
        <f>IF(AL73="","",VLOOKUP(AL73,'シフト記号表（従来型・ユニット型共通）'!$C$6:$L$47,10,FALSE))</f>
        <v/>
      </c>
      <c r="AM74" s="326" t="str">
        <f>IF(AM73="","",VLOOKUP(AM73,'シフト記号表（従来型・ユニット型共通）'!$C$6:$L$47,10,FALSE))</f>
        <v/>
      </c>
      <c r="AN74" s="327" t="str">
        <f>IF(AN73="","",VLOOKUP(AN73,'シフト記号表（従来型・ユニット型共通）'!$C$6:$L$47,10,FALSE))</f>
        <v/>
      </c>
      <c r="AO74" s="325" t="str">
        <f>IF(AO73="","",VLOOKUP(AO73,'シフト記号表（従来型・ユニット型共通）'!$C$6:$L$47,10,FALSE))</f>
        <v/>
      </c>
      <c r="AP74" s="326" t="str">
        <f>IF(AP73="","",VLOOKUP(AP73,'シフト記号表（従来型・ユニット型共通）'!$C$6:$L$47,10,FALSE))</f>
        <v/>
      </c>
      <c r="AQ74" s="326" t="str">
        <f>IF(AQ73="","",VLOOKUP(AQ73,'シフト記号表（従来型・ユニット型共通）'!$C$6:$L$47,10,FALSE))</f>
        <v/>
      </c>
      <c r="AR74" s="326" t="str">
        <f>IF(AR73="","",VLOOKUP(AR73,'シフト記号表（従来型・ユニット型共通）'!$C$6:$L$47,10,FALSE))</f>
        <v/>
      </c>
      <c r="AS74" s="326" t="str">
        <f>IF(AS73="","",VLOOKUP(AS73,'シフト記号表（従来型・ユニット型共通）'!$C$6:$L$47,10,FALSE))</f>
        <v/>
      </c>
      <c r="AT74" s="326" t="str">
        <f>IF(AT73="","",VLOOKUP(AT73,'シフト記号表（従来型・ユニット型共通）'!$C$6:$L$47,10,FALSE))</f>
        <v/>
      </c>
      <c r="AU74" s="327" t="str">
        <f>IF(AU73="","",VLOOKUP(AU73,'シフト記号表（従来型・ユニット型共通）'!$C$6:$L$47,10,FALSE))</f>
        <v/>
      </c>
      <c r="AV74" s="325" t="str">
        <f>IF(AV73="","",VLOOKUP(AV73,'シフト記号表（従来型・ユニット型共通）'!$C$6:$L$47,10,FALSE))</f>
        <v/>
      </c>
      <c r="AW74" s="326" t="str">
        <f>IF(AW73="","",VLOOKUP(AW73,'シフト記号表（従来型・ユニット型共通）'!$C$6:$L$47,10,FALSE))</f>
        <v/>
      </c>
      <c r="AX74" s="326" t="str">
        <f>IF(AX73="","",VLOOKUP(AX73,'シフト記号表（従来型・ユニット型共通）'!$C$6:$L$47,10,FALSE))</f>
        <v/>
      </c>
      <c r="AY74" s="326" t="str">
        <f>IF(AY73="","",VLOOKUP(AY73,'シフト記号表（従来型・ユニット型共通）'!$C$6:$L$47,10,FALSE))</f>
        <v/>
      </c>
      <c r="AZ74" s="326" t="str">
        <f>IF(AZ73="","",VLOOKUP(AZ73,'シフト記号表（従来型・ユニット型共通）'!$C$6:$L$47,10,FALSE))</f>
        <v/>
      </c>
      <c r="BA74" s="326" t="str">
        <f>IF(BA73="","",VLOOKUP(BA73,'シフト記号表（従来型・ユニット型共通）'!$C$6:$L$47,10,FALSE))</f>
        <v/>
      </c>
      <c r="BB74" s="327" t="str">
        <f>IF(BB73="","",VLOOKUP(BB73,'シフト記号表（従来型・ユニット型共通）'!$C$6:$L$47,10,FALSE))</f>
        <v/>
      </c>
      <c r="BC74" s="325" t="str">
        <f>IF(BC73="","",VLOOKUP(BC73,'シフト記号表（従来型・ユニット型共通）'!$C$6:$L$47,10,FALSE))</f>
        <v/>
      </c>
      <c r="BD74" s="326" t="str">
        <f>IF(BD73="","",VLOOKUP(BD73,'シフト記号表（従来型・ユニット型共通）'!$C$6:$L$47,10,FALSE))</f>
        <v/>
      </c>
      <c r="BE74" s="326" t="str">
        <f>IF(BE73="","",VLOOKUP(BE73,'シフト記号表（従来型・ユニット型共通）'!$C$6:$L$47,10,FALSE))</f>
        <v/>
      </c>
      <c r="BF74" s="1113">
        <f>IF($BI$3="４週",SUM(AA74:BB74),IF($BI$3="暦月",SUM(AA74:BE74),""))</f>
        <v>0</v>
      </c>
      <c r="BG74" s="1114"/>
      <c r="BH74" s="1115">
        <f>IF($BI$3="４週",BF74/4,IF($BI$3="暦月",(BF74/($BI$8/7)),""))</f>
        <v>0</v>
      </c>
      <c r="BI74" s="1114"/>
      <c r="BJ74" s="1110"/>
      <c r="BK74" s="1111"/>
      <c r="BL74" s="1111"/>
      <c r="BM74" s="1111"/>
      <c r="BN74" s="1112"/>
    </row>
    <row r="75" spans="2:66" ht="20.25" customHeight="1" x14ac:dyDescent="0.15">
      <c r="B75" s="1118">
        <f>B73+1</f>
        <v>30</v>
      </c>
      <c r="C75" s="1230"/>
      <c r="D75" s="1232"/>
      <c r="E75" s="1196"/>
      <c r="F75" s="1233"/>
      <c r="G75" s="1120"/>
      <c r="H75" s="1121"/>
      <c r="I75" s="320"/>
      <c r="J75" s="321"/>
      <c r="K75" s="320"/>
      <c r="L75" s="321"/>
      <c r="M75" s="1124"/>
      <c r="N75" s="1125"/>
      <c r="O75" s="1128"/>
      <c r="P75" s="1129"/>
      <c r="Q75" s="1129"/>
      <c r="R75" s="1121"/>
      <c r="S75" s="1132"/>
      <c r="T75" s="1133"/>
      <c r="U75" s="1133"/>
      <c r="V75" s="1133"/>
      <c r="W75" s="1134"/>
      <c r="X75" s="340" t="s">
        <v>696</v>
      </c>
      <c r="Z75" s="341"/>
      <c r="AA75" s="333"/>
      <c r="AB75" s="334"/>
      <c r="AC75" s="334"/>
      <c r="AD75" s="334"/>
      <c r="AE75" s="334"/>
      <c r="AF75" s="334"/>
      <c r="AG75" s="335"/>
      <c r="AH75" s="333"/>
      <c r="AI75" s="334"/>
      <c r="AJ75" s="334"/>
      <c r="AK75" s="334"/>
      <c r="AL75" s="334"/>
      <c r="AM75" s="334"/>
      <c r="AN75" s="335"/>
      <c r="AO75" s="333"/>
      <c r="AP75" s="334"/>
      <c r="AQ75" s="334"/>
      <c r="AR75" s="334"/>
      <c r="AS75" s="334"/>
      <c r="AT75" s="334"/>
      <c r="AU75" s="335"/>
      <c r="AV75" s="333"/>
      <c r="AW75" s="334"/>
      <c r="AX75" s="334"/>
      <c r="AY75" s="334"/>
      <c r="AZ75" s="334"/>
      <c r="BA75" s="334"/>
      <c r="BB75" s="335"/>
      <c r="BC75" s="333"/>
      <c r="BD75" s="334"/>
      <c r="BE75" s="336"/>
      <c r="BF75" s="1138"/>
      <c r="BG75" s="1139"/>
      <c r="BH75" s="1105"/>
      <c r="BI75" s="1106"/>
      <c r="BJ75" s="1107"/>
      <c r="BK75" s="1108"/>
      <c r="BL75" s="1108"/>
      <c r="BM75" s="1108"/>
      <c r="BN75" s="1109"/>
    </row>
    <row r="76" spans="2:66" ht="20.25" customHeight="1" x14ac:dyDescent="0.15">
      <c r="B76" s="1140"/>
      <c r="C76" s="1237"/>
      <c r="D76" s="1238"/>
      <c r="E76" s="1196"/>
      <c r="F76" s="1233"/>
      <c r="G76" s="1141"/>
      <c r="H76" s="1142"/>
      <c r="I76" s="342"/>
      <c r="J76" s="343">
        <f>G75</f>
        <v>0</v>
      </c>
      <c r="K76" s="342"/>
      <c r="L76" s="343">
        <f>M75</f>
        <v>0</v>
      </c>
      <c r="M76" s="1143"/>
      <c r="N76" s="1144"/>
      <c r="O76" s="1145"/>
      <c r="P76" s="1146"/>
      <c r="Q76" s="1146"/>
      <c r="R76" s="1142"/>
      <c r="S76" s="1132"/>
      <c r="T76" s="1133"/>
      <c r="U76" s="1133"/>
      <c r="V76" s="1133"/>
      <c r="W76" s="1134"/>
      <c r="X76" s="337" t="s">
        <v>1050</v>
      </c>
      <c r="Y76" s="338"/>
      <c r="Z76" s="339"/>
      <c r="AA76" s="325" t="str">
        <f>IF(AA75="","",VLOOKUP(AA75,'シフト記号表（従来型・ユニット型共通）'!$C$6:$L$47,10,FALSE))</f>
        <v/>
      </c>
      <c r="AB76" s="326" t="str">
        <f>IF(AB75="","",VLOOKUP(AB75,'シフト記号表（従来型・ユニット型共通）'!$C$6:$L$47,10,FALSE))</f>
        <v/>
      </c>
      <c r="AC76" s="326" t="str">
        <f>IF(AC75="","",VLOOKUP(AC75,'シフト記号表（従来型・ユニット型共通）'!$C$6:$L$47,10,FALSE))</f>
        <v/>
      </c>
      <c r="AD76" s="326" t="str">
        <f>IF(AD75="","",VLOOKUP(AD75,'シフト記号表（従来型・ユニット型共通）'!$C$6:$L$47,10,FALSE))</f>
        <v/>
      </c>
      <c r="AE76" s="326" t="str">
        <f>IF(AE75="","",VLOOKUP(AE75,'シフト記号表（従来型・ユニット型共通）'!$C$6:$L$47,10,FALSE))</f>
        <v/>
      </c>
      <c r="AF76" s="326" t="str">
        <f>IF(AF75="","",VLOOKUP(AF75,'シフト記号表（従来型・ユニット型共通）'!$C$6:$L$47,10,FALSE))</f>
        <v/>
      </c>
      <c r="AG76" s="327" t="str">
        <f>IF(AG75="","",VLOOKUP(AG75,'シフト記号表（従来型・ユニット型共通）'!$C$6:$L$47,10,FALSE))</f>
        <v/>
      </c>
      <c r="AH76" s="325" t="str">
        <f>IF(AH75="","",VLOOKUP(AH75,'シフト記号表（従来型・ユニット型共通）'!$C$6:$L$47,10,FALSE))</f>
        <v/>
      </c>
      <c r="AI76" s="326" t="str">
        <f>IF(AI75="","",VLOOKUP(AI75,'シフト記号表（従来型・ユニット型共通）'!$C$6:$L$47,10,FALSE))</f>
        <v/>
      </c>
      <c r="AJ76" s="326" t="str">
        <f>IF(AJ75="","",VLOOKUP(AJ75,'シフト記号表（従来型・ユニット型共通）'!$C$6:$L$47,10,FALSE))</f>
        <v/>
      </c>
      <c r="AK76" s="326" t="str">
        <f>IF(AK75="","",VLOOKUP(AK75,'シフト記号表（従来型・ユニット型共通）'!$C$6:$L$47,10,FALSE))</f>
        <v/>
      </c>
      <c r="AL76" s="326" t="str">
        <f>IF(AL75="","",VLOOKUP(AL75,'シフト記号表（従来型・ユニット型共通）'!$C$6:$L$47,10,FALSE))</f>
        <v/>
      </c>
      <c r="AM76" s="326" t="str">
        <f>IF(AM75="","",VLOOKUP(AM75,'シフト記号表（従来型・ユニット型共通）'!$C$6:$L$47,10,FALSE))</f>
        <v/>
      </c>
      <c r="AN76" s="327" t="str">
        <f>IF(AN75="","",VLOOKUP(AN75,'シフト記号表（従来型・ユニット型共通）'!$C$6:$L$47,10,FALSE))</f>
        <v/>
      </c>
      <c r="AO76" s="325" t="str">
        <f>IF(AO75="","",VLOOKUP(AO75,'シフト記号表（従来型・ユニット型共通）'!$C$6:$L$47,10,FALSE))</f>
        <v/>
      </c>
      <c r="AP76" s="326" t="str">
        <f>IF(AP75="","",VLOOKUP(AP75,'シフト記号表（従来型・ユニット型共通）'!$C$6:$L$47,10,FALSE))</f>
        <v/>
      </c>
      <c r="AQ76" s="326" t="str">
        <f>IF(AQ75="","",VLOOKUP(AQ75,'シフト記号表（従来型・ユニット型共通）'!$C$6:$L$47,10,FALSE))</f>
        <v/>
      </c>
      <c r="AR76" s="326" t="str">
        <f>IF(AR75="","",VLOOKUP(AR75,'シフト記号表（従来型・ユニット型共通）'!$C$6:$L$47,10,FALSE))</f>
        <v/>
      </c>
      <c r="AS76" s="326" t="str">
        <f>IF(AS75="","",VLOOKUP(AS75,'シフト記号表（従来型・ユニット型共通）'!$C$6:$L$47,10,FALSE))</f>
        <v/>
      </c>
      <c r="AT76" s="326" t="str">
        <f>IF(AT75="","",VLOOKUP(AT75,'シフト記号表（従来型・ユニット型共通）'!$C$6:$L$47,10,FALSE))</f>
        <v/>
      </c>
      <c r="AU76" s="327" t="str">
        <f>IF(AU75="","",VLOOKUP(AU75,'シフト記号表（従来型・ユニット型共通）'!$C$6:$L$47,10,FALSE))</f>
        <v/>
      </c>
      <c r="AV76" s="325" t="str">
        <f>IF(AV75="","",VLOOKUP(AV75,'シフト記号表（従来型・ユニット型共通）'!$C$6:$L$47,10,FALSE))</f>
        <v/>
      </c>
      <c r="AW76" s="326" t="str">
        <f>IF(AW75="","",VLOOKUP(AW75,'シフト記号表（従来型・ユニット型共通）'!$C$6:$L$47,10,FALSE))</f>
        <v/>
      </c>
      <c r="AX76" s="326" t="str">
        <f>IF(AX75="","",VLOOKUP(AX75,'シフト記号表（従来型・ユニット型共通）'!$C$6:$L$47,10,FALSE))</f>
        <v/>
      </c>
      <c r="AY76" s="326" t="str">
        <f>IF(AY75="","",VLOOKUP(AY75,'シフト記号表（従来型・ユニット型共通）'!$C$6:$L$47,10,FALSE))</f>
        <v/>
      </c>
      <c r="AZ76" s="326" t="str">
        <f>IF(AZ75="","",VLOOKUP(AZ75,'シフト記号表（従来型・ユニット型共通）'!$C$6:$L$47,10,FALSE))</f>
        <v/>
      </c>
      <c r="BA76" s="326" t="str">
        <f>IF(BA75="","",VLOOKUP(BA75,'シフト記号表（従来型・ユニット型共通）'!$C$6:$L$47,10,FALSE))</f>
        <v/>
      </c>
      <c r="BB76" s="327" t="str">
        <f>IF(BB75="","",VLOOKUP(BB75,'シフト記号表（従来型・ユニット型共通）'!$C$6:$L$47,10,FALSE))</f>
        <v/>
      </c>
      <c r="BC76" s="325" t="str">
        <f>IF(BC75="","",VLOOKUP(BC75,'シフト記号表（従来型・ユニット型共通）'!$C$6:$L$47,10,FALSE))</f>
        <v/>
      </c>
      <c r="BD76" s="326" t="str">
        <f>IF(BD75="","",VLOOKUP(BD75,'シフト記号表（従来型・ユニット型共通）'!$C$6:$L$47,10,FALSE))</f>
        <v/>
      </c>
      <c r="BE76" s="326" t="str">
        <f>IF(BE75="","",VLOOKUP(BE75,'シフト記号表（従来型・ユニット型共通）'!$C$6:$L$47,10,FALSE))</f>
        <v/>
      </c>
      <c r="BF76" s="1113">
        <f>IF($BI$3="４週",SUM(AA76:BB76),IF($BI$3="暦月",SUM(AA76:BE76),""))</f>
        <v>0</v>
      </c>
      <c r="BG76" s="1114"/>
      <c r="BH76" s="1115">
        <f>IF($BI$3="４週",BF76/4,IF($BI$3="暦月",(BF76/($BI$8/7)),""))</f>
        <v>0</v>
      </c>
      <c r="BI76" s="1114"/>
      <c r="BJ76" s="1110"/>
      <c r="BK76" s="1111"/>
      <c r="BL76" s="1111"/>
      <c r="BM76" s="1111"/>
      <c r="BN76" s="1112"/>
    </row>
    <row r="77" spans="2:66" ht="20.25" customHeight="1" x14ac:dyDescent="0.15">
      <c r="B77" s="1118">
        <f>B75+1</f>
        <v>31</v>
      </c>
      <c r="C77" s="1230"/>
      <c r="D77" s="1232"/>
      <c r="E77" s="1196"/>
      <c r="F77" s="1233"/>
      <c r="G77" s="1120"/>
      <c r="H77" s="1121"/>
      <c r="I77" s="320"/>
      <c r="J77" s="321"/>
      <c r="K77" s="320"/>
      <c r="L77" s="321"/>
      <c r="M77" s="1124"/>
      <c r="N77" s="1125"/>
      <c r="O77" s="1128"/>
      <c r="P77" s="1129"/>
      <c r="Q77" s="1129"/>
      <c r="R77" s="1121"/>
      <c r="S77" s="1132"/>
      <c r="T77" s="1133"/>
      <c r="U77" s="1133"/>
      <c r="V77" s="1133"/>
      <c r="W77" s="1134"/>
      <c r="X77" s="340" t="s">
        <v>696</v>
      </c>
      <c r="Z77" s="341"/>
      <c r="AA77" s="333"/>
      <c r="AB77" s="334"/>
      <c r="AC77" s="334"/>
      <c r="AD77" s="334"/>
      <c r="AE77" s="334"/>
      <c r="AF77" s="334"/>
      <c r="AG77" s="335"/>
      <c r="AH77" s="333"/>
      <c r="AI77" s="334"/>
      <c r="AJ77" s="334"/>
      <c r="AK77" s="334"/>
      <c r="AL77" s="334"/>
      <c r="AM77" s="334"/>
      <c r="AN77" s="335"/>
      <c r="AO77" s="333"/>
      <c r="AP77" s="334"/>
      <c r="AQ77" s="334"/>
      <c r="AR77" s="334"/>
      <c r="AS77" s="334"/>
      <c r="AT77" s="334"/>
      <c r="AU77" s="335"/>
      <c r="AV77" s="333"/>
      <c r="AW77" s="334"/>
      <c r="AX77" s="334"/>
      <c r="AY77" s="334"/>
      <c r="AZ77" s="334"/>
      <c r="BA77" s="334"/>
      <c r="BB77" s="335"/>
      <c r="BC77" s="333"/>
      <c r="BD77" s="334"/>
      <c r="BE77" s="336"/>
      <c r="BF77" s="1138"/>
      <c r="BG77" s="1139"/>
      <c r="BH77" s="1105"/>
      <c r="BI77" s="1106"/>
      <c r="BJ77" s="1107"/>
      <c r="BK77" s="1108"/>
      <c r="BL77" s="1108"/>
      <c r="BM77" s="1108"/>
      <c r="BN77" s="1109"/>
    </row>
    <row r="78" spans="2:66" ht="20.25" customHeight="1" x14ac:dyDescent="0.15">
      <c r="B78" s="1140"/>
      <c r="C78" s="1237"/>
      <c r="D78" s="1238"/>
      <c r="E78" s="1196"/>
      <c r="F78" s="1233"/>
      <c r="G78" s="1141"/>
      <c r="H78" s="1142"/>
      <c r="I78" s="342"/>
      <c r="J78" s="343">
        <f>G77</f>
        <v>0</v>
      </c>
      <c r="K78" s="342"/>
      <c r="L78" s="343">
        <f>M77</f>
        <v>0</v>
      </c>
      <c r="M78" s="1143"/>
      <c r="N78" s="1144"/>
      <c r="O78" s="1145"/>
      <c r="P78" s="1146"/>
      <c r="Q78" s="1146"/>
      <c r="R78" s="1142"/>
      <c r="S78" s="1132"/>
      <c r="T78" s="1133"/>
      <c r="U78" s="1133"/>
      <c r="V78" s="1133"/>
      <c r="W78" s="1134"/>
      <c r="X78" s="337" t="s">
        <v>1050</v>
      </c>
      <c r="Y78" s="338"/>
      <c r="Z78" s="339"/>
      <c r="AA78" s="325" t="str">
        <f>IF(AA77="","",VLOOKUP(AA77,'シフト記号表（従来型・ユニット型共通）'!$C$6:$L$47,10,FALSE))</f>
        <v/>
      </c>
      <c r="AB78" s="326" t="str">
        <f>IF(AB77="","",VLOOKUP(AB77,'シフト記号表（従来型・ユニット型共通）'!$C$6:$L$47,10,FALSE))</f>
        <v/>
      </c>
      <c r="AC78" s="326" t="str">
        <f>IF(AC77="","",VLOOKUP(AC77,'シフト記号表（従来型・ユニット型共通）'!$C$6:$L$47,10,FALSE))</f>
        <v/>
      </c>
      <c r="AD78" s="326" t="str">
        <f>IF(AD77="","",VLOOKUP(AD77,'シフト記号表（従来型・ユニット型共通）'!$C$6:$L$47,10,FALSE))</f>
        <v/>
      </c>
      <c r="AE78" s="326" t="str">
        <f>IF(AE77="","",VLOOKUP(AE77,'シフト記号表（従来型・ユニット型共通）'!$C$6:$L$47,10,FALSE))</f>
        <v/>
      </c>
      <c r="AF78" s="326" t="str">
        <f>IF(AF77="","",VLOOKUP(AF77,'シフト記号表（従来型・ユニット型共通）'!$C$6:$L$47,10,FALSE))</f>
        <v/>
      </c>
      <c r="AG78" s="327" t="str">
        <f>IF(AG77="","",VLOOKUP(AG77,'シフト記号表（従来型・ユニット型共通）'!$C$6:$L$47,10,FALSE))</f>
        <v/>
      </c>
      <c r="AH78" s="325" t="str">
        <f>IF(AH77="","",VLOOKUP(AH77,'シフト記号表（従来型・ユニット型共通）'!$C$6:$L$47,10,FALSE))</f>
        <v/>
      </c>
      <c r="AI78" s="326" t="str">
        <f>IF(AI77="","",VLOOKUP(AI77,'シフト記号表（従来型・ユニット型共通）'!$C$6:$L$47,10,FALSE))</f>
        <v/>
      </c>
      <c r="AJ78" s="326" t="str">
        <f>IF(AJ77="","",VLOOKUP(AJ77,'シフト記号表（従来型・ユニット型共通）'!$C$6:$L$47,10,FALSE))</f>
        <v/>
      </c>
      <c r="AK78" s="326" t="str">
        <f>IF(AK77="","",VLOOKUP(AK77,'シフト記号表（従来型・ユニット型共通）'!$C$6:$L$47,10,FALSE))</f>
        <v/>
      </c>
      <c r="AL78" s="326" t="str">
        <f>IF(AL77="","",VLOOKUP(AL77,'シフト記号表（従来型・ユニット型共通）'!$C$6:$L$47,10,FALSE))</f>
        <v/>
      </c>
      <c r="AM78" s="326" t="str">
        <f>IF(AM77="","",VLOOKUP(AM77,'シフト記号表（従来型・ユニット型共通）'!$C$6:$L$47,10,FALSE))</f>
        <v/>
      </c>
      <c r="AN78" s="327" t="str">
        <f>IF(AN77="","",VLOOKUP(AN77,'シフト記号表（従来型・ユニット型共通）'!$C$6:$L$47,10,FALSE))</f>
        <v/>
      </c>
      <c r="AO78" s="325" t="str">
        <f>IF(AO77="","",VLOOKUP(AO77,'シフト記号表（従来型・ユニット型共通）'!$C$6:$L$47,10,FALSE))</f>
        <v/>
      </c>
      <c r="AP78" s="326" t="str">
        <f>IF(AP77="","",VLOOKUP(AP77,'シフト記号表（従来型・ユニット型共通）'!$C$6:$L$47,10,FALSE))</f>
        <v/>
      </c>
      <c r="AQ78" s="326" t="str">
        <f>IF(AQ77="","",VLOOKUP(AQ77,'シフト記号表（従来型・ユニット型共通）'!$C$6:$L$47,10,FALSE))</f>
        <v/>
      </c>
      <c r="AR78" s="326" t="str">
        <f>IF(AR77="","",VLOOKUP(AR77,'シフト記号表（従来型・ユニット型共通）'!$C$6:$L$47,10,FALSE))</f>
        <v/>
      </c>
      <c r="AS78" s="326" t="str">
        <f>IF(AS77="","",VLOOKUP(AS77,'シフト記号表（従来型・ユニット型共通）'!$C$6:$L$47,10,FALSE))</f>
        <v/>
      </c>
      <c r="AT78" s="326" t="str">
        <f>IF(AT77="","",VLOOKUP(AT77,'シフト記号表（従来型・ユニット型共通）'!$C$6:$L$47,10,FALSE))</f>
        <v/>
      </c>
      <c r="AU78" s="327" t="str">
        <f>IF(AU77="","",VLOOKUP(AU77,'シフト記号表（従来型・ユニット型共通）'!$C$6:$L$47,10,FALSE))</f>
        <v/>
      </c>
      <c r="AV78" s="325" t="str">
        <f>IF(AV77="","",VLOOKUP(AV77,'シフト記号表（従来型・ユニット型共通）'!$C$6:$L$47,10,FALSE))</f>
        <v/>
      </c>
      <c r="AW78" s="326" t="str">
        <f>IF(AW77="","",VLOOKUP(AW77,'シフト記号表（従来型・ユニット型共通）'!$C$6:$L$47,10,FALSE))</f>
        <v/>
      </c>
      <c r="AX78" s="326" t="str">
        <f>IF(AX77="","",VLOOKUP(AX77,'シフト記号表（従来型・ユニット型共通）'!$C$6:$L$47,10,FALSE))</f>
        <v/>
      </c>
      <c r="AY78" s="326" t="str">
        <f>IF(AY77="","",VLOOKUP(AY77,'シフト記号表（従来型・ユニット型共通）'!$C$6:$L$47,10,FALSE))</f>
        <v/>
      </c>
      <c r="AZ78" s="326" t="str">
        <f>IF(AZ77="","",VLOOKUP(AZ77,'シフト記号表（従来型・ユニット型共通）'!$C$6:$L$47,10,FALSE))</f>
        <v/>
      </c>
      <c r="BA78" s="326" t="str">
        <f>IF(BA77="","",VLOOKUP(BA77,'シフト記号表（従来型・ユニット型共通）'!$C$6:$L$47,10,FALSE))</f>
        <v/>
      </c>
      <c r="BB78" s="327" t="str">
        <f>IF(BB77="","",VLOOKUP(BB77,'シフト記号表（従来型・ユニット型共通）'!$C$6:$L$47,10,FALSE))</f>
        <v/>
      </c>
      <c r="BC78" s="325" t="str">
        <f>IF(BC77="","",VLOOKUP(BC77,'シフト記号表（従来型・ユニット型共通）'!$C$6:$L$47,10,FALSE))</f>
        <v/>
      </c>
      <c r="BD78" s="326" t="str">
        <f>IF(BD77="","",VLOOKUP(BD77,'シフト記号表（従来型・ユニット型共通）'!$C$6:$L$47,10,FALSE))</f>
        <v/>
      </c>
      <c r="BE78" s="326" t="str">
        <f>IF(BE77="","",VLOOKUP(BE77,'シフト記号表（従来型・ユニット型共通）'!$C$6:$L$47,10,FALSE))</f>
        <v/>
      </c>
      <c r="BF78" s="1113">
        <f>IF($BI$3="４週",SUM(AA78:BB78),IF($BI$3="暦月",SUM(AA78:BE78),""))</f>
        <v>0</v>
      </c>
      <c r="BG78" s="1114"/>
      <c r="BH78" s="1115">
        <f>IF($BI$3="４週",BF78/4,IF($BI$3="暦月",(BF78/($BI$8/7)),""))</f>
        <v>0</v>
      </c>
      <c r="BI78" s="1114"/>
      <c r="BJ78" s="1110"/>
      <c r="BK78" s="1111"/>
      <c r="BL78" s="1111"/>
      <c r="BM78" s="1111"/>
      <c r="BN78" s="1112"/>
    </row>
    <row r="79" spans="2:66" ht="20.25" customHeight="1" x14ac:dyDescent="0.15">
      <c r="B79" s="1118">
        <f>B77+1</f>
        <v>32</v>
      </c>
      <c r="C79" s="1230"/>
      <c r="D79" s="1232"/>
      <c r="E79" s="1196"/>
      <c r="F79" s="1233"/>
      <c r="G79" s="1120"/>
      <c r="H79" s="1121"/>
      <c r="I79" s="320"/>
      <c r="J79" s="321"/>
      <c r="K79" s="320"/>
      <c r="L79" s="321"/>
      <c r="M79" s="1124"/>
      <c r="N79" s="1125"/>
      <c r="O79" s="1128"/>
      <c r="P79" s="1129"/>
      <c r="Q79" s="1129"/>
      <c r="R79" s="1121"/>
      <c r="S79" s="1132"/>
      <c r="T79" s="1133"/>
      <c r="U79" s="1133"/>
      <c r="V79" s="1133"/>
      <c r="W79" s="1134"/>
      <c r="X79" s="340" t="s">
        <v>696</v>
      </c>
      <c r="Z79" s="341"/>
      <c r="AA79" s="333"/>
      <c r="AB79" s="334"/>
      <c r="AC79" s="334"/>
      <c r="AD79" s="334"/>
      <c r="AE79" s="334"/>
      <c r="AF79" s="334"/>
      <c r="AG79" s="335"/>
      <c r="AH79" s="333"/>
      <c r="AI79" s="334"/>
      <c r="AJ79" s="334"/>
      <c r="AK79" s="334"/>
      <c r="AL79" s="334"/>
      <c r="AM79" s="334"/>
      <c r="AN79" s="335"/>
      <c r="AO79" s="333"/>
      <c r="AP79" s="334"/>
      <c r="AQ79" s="334"/>
      <c r="AR79" s="334"/>
      <c r="AS79" s="334"/>
      <c r="AT79" s="334"/>
      <c r="AU79" s="335"/>
      <c r="AV79" s="333"/>
      <c r="AW79" s="334"/>
      <c r="AX79" s="334"/>
      <c r="AY79" s="334"/>
      <c r="AZ79" s="334"/>
      <c r="BA79" s="334"/>
      <c r="BB79" s="335"/>
      <c r="BC79" s="333"/>
      <c r="BD79" s="334"/>
      <c r="BE79" s="336"/>
      <c r="BF79" s="1138"/>
      <c r="BG79" s="1139"/>
      <c r="BH79" s="1105"/>
      <c r="BI79" s="1106"/>
      <c r="BJ79" s="1107"/>
      <c r="BK79" s="1108"/>
      <c r="BL79" s="1108"/>
      <c r="BM79" s="1108"/>
      <c r="BN79" s="1109"/>
    </row>
    <row r="80" spans="2:66" ht="20.25" customHeight="1" x14ac:dyDescent="0.15">
      <c r="B80" s="1140"/>
      <c r="C80" s="1237"/>
      <c r="D80" s="1238"/>
      <c r="E80" s="1196"/>
      <c r="F80" s="1233"/>
      <c r="G80" s="1141"/>
      <c r="H80" s="1142"/>
      <c r="I80" s="342"/>
      <c r="J80" s="343">
        <f>G79</f>
        <v>0</v>
      </c>
      <c r="K80" s="342"/>
      <c r="L80" s="343">
        <f>M79</f>
        <v>0</v>
      </c>
      <c r="M80" s="1143"/>
      <c r="N80" s="1144"/>
      <c r="O80" s="1145"/>
      <c r="P80" s="1146"/>
      <c r="Q80" s="1146"/>
      <c r="R80" s="1142"/>
      <c r="S80" s="1132"/>
      <c r="T80" s="1133"/>
      <c r="U80" s="1133"/>
      <c r="V80" s="1133"/>
      <c r="W80" s="1134"/>
      <c r="X80" s="337" t="s">
        <v>1050</v>
      </c>
      <c r="Y80" s="338"/>
      <c r="Z80" s="339"/>
      <c r="AA80" s="325" t="str">
        <f>IF(AA79="","",VLOOKUP(AA79,'シフト記号表（従来型・ユニット型共通）'!$C$6:$L$47,10,FALSE))</f>
        <v/>
      </c>
      <c r="AB80" s="326" t="str">
        <f>IF(AB79="","",VLOOKUP(AB79,'シフト記号表（従来型・ユニット型共通）'!$C$6:$L$47,10,FALSE))</f>
        <v/>
      </c>
      <c r="AC80" s="326" t="str">
        <f>IF(AC79="","",VLOOKUP(AC79,'シフト記号表（従来型・ユニット型共通）'!$C$6:$L$47,10,FALSE))</f>
        <v/>
      </c>
      <c r="AD80" s="326" t="str">
        <f>IF(AD79="","",VLOOKUP(AD79,'シフト記号表（従来型・ユニット型共通）'!$C$6:$L$47,10,FALSE))</f>
        <v/>
      </c>
      <c r="AE80" s="326" t="str">
        <f>IF(AE79="","",VLOOKUP(AE79,'シフト記号表（従来型・ユニット型共通）'!$C$6:$L$47,10,FALSE))</f>
        <v/>
      </c>
      <c r="AF80" s="326" t="str">
        <f>IF(AF79="","",VLOOKUP(AF79,'シフト記号表（従来型・ユニット型共通）'!$C$6:$L$47,10,FALSE))</f>
        <v/>
      </c>
      <c r="AG80" s="327" t="str">
        <f>IF(AG79="","",VLOOKUP(AG79,'シフト記号表（従来型・ユニット型共通）'!$C$6:$L$47,10,FALSE))</f>
        <v/>
      </c>
      <c r="AH80" s="325" t="str">
        <f>IF(AH79="","",VLOOKUP(AH79,'シフト記号表（従来型・ユニット型共通）'!$C$6:$L$47,10,FALSE))</f>
        <v/>
      </c>
      <c r="AI80" s="326" t="str">
        <f>IF(AI79="","",VLOOKUP(AI79,'シフト記号表（従来型・ユニット型共通）'!$C$6:$L$47,10,FALSE))</f>
        <v/>
      </c>
      <c r="AJ80" s="326" t="str">
        <f>IF(AJ79="","",VLOOKUP(AJ79,'シフト記号表（従来型・ユニット型共通）'!$C$6:$L$47,10,FALSE))</f>
        <v/>
      </c>
      <c r="AK80" s="326" t="str">
        <f>IF(AK79="","",VLOOKUP(AK79,'シフト記号表（従来型・ユニット型共通）'!$C$6:$L$47,10,FALSE))</f>
        <v/>
      </c>
      <c r="AL80" s="326" t="str">
        <f>IF(AL79="","",VLOOKUP(AL79,'シフト記号表（従来型・ユニット型共通）'!$C$6:$L$47,10,FALSE))</f>
        <v/>
      </c>
      <c r="AM80" s="326" t="str">
        <f>IF(AM79="","",VLOOKUP(AM79,'シフト記号表（従来型・ユニット型共通）'!$C$6:$L$47,10,FALSE))</f>
        <v/>
      </c>
      <c r="AN80" s="327" t="str">
        <f>IF(AN79="","",VLOOKUP(AN79,'シフト記号表（従来型・ユニット型共通）'!$C$6:$L$47,10,FALSE))</f>
        <v/>
      </c>
      <c r="AO80" s="325" t="str">
        <f>IF(AO79="","",VLOOKUP(AO79,'シフト記号表（従来型・ユニット型共通）'!$C$6:$L$47,10,FALSE))</f>
        <v/>
      </c>
      <c r="AP80" s="326" t="str">
        <f>IF(AP79="","",VLOOKUP(AP79,'シフト記号表（従来型・ユニット型共通）'!$C$6:$L$47,10,FALSE))</f>
        <v/>
      </c>
      <c r="AQ80" s="326" t="str">
        <f>IF(AQ79="","",VLOOKUP(AQ79,'シフト記号表（従来型・ユニット型共通）'!$C$6:$L$47,10,FALSE))</f>
        <v/>
      </c>
      <c r="AR80" s="326" t="str">
        <f>IF(AR79="","",VLOOKUP(AR79,'シフト記号表（従来型・ユニット型共通）'!$C$6:$L$47,10,FALSE))</f>
        <v/>
      </c>
      <c r="AS80" s="326" t="str">
        <f>IF(AS79="","",VLOOKUP(AS79,'シフト記号表（従来型・ユニット型共通）'!$C$6:$L$47,10,FALSE))</f>
        <v/>
      </c>
      <c r="AT80" s="326" t="str">
        <f>IF(AT79="","",VLOOKUP(AT79,'シフト記号表（従来型・ユニット型共通）'!$C$6:$L$47,10,FALSE))</f>
        <v/>
      </c>
      <c r="AU80" s="327" t="str">
        <f>IF(AU79="","",VLOOKUP(AU79,'シフト記号表（従来型・ユニット型共通）'!$C$6:$L$47,10,FALSE))</f>
        <v/>
      </c>
      <c r="AV80" s="325" t="str">
        <f>IF(AV79="","",VLOOKUP(AV79,'シフト記号表（従来型・ユニット型共通）'!$C$6:$L$47,10,FALSE))</f>
        <v/>
      </c>
      <c r="AW80" s="326" t="str">
        <f>IF(AW79="","",VLOOKUP(AW79,'シフト記号表（従来型・ユニット型共通）'!$C$6:$L$47,10,FALSE))</f>
        <v/>
      </c>
      <c r="AX80" s="326" t="str">
        <f>IF(AX79="","",VLOOKUP(AX79,'シフト記号表（従来型・ユニット型共通）'!$C$6:$L$47,10,FALSE))</f>
        <v/>
      </c>
      <c r="AY80" s="326" t="str">
        <f>IF(AY79="","",VLOOKUP(AY79,'シフト記号表（従来型・ユニット型共通）'!$C$6:$L$47,10,FALSE))</f>
        <v/>
      </c>
      <c r="AZ80" s="326" t="str">
        <f>IF(AZ79="","",VLOOKUP(AZ79,'シフト記号表（従来型・ユニット型共通）'!$C$6:$L$47,10,FALSE))</f>
        <v/>
      </c>
      <c r="BA80" s="326" t="str">
        <f>IF(BA79="","",VLOOKUP(BA79,'シフト記号表（従来型・ユニット型共通）'!$C$6:$L$47,10,FALSE))</f>
        <v/>
      </c>
      <c r="BB80" s="327" t="str">
        <f>IF(BB79="","",VLOOKUP(BB79,'シフト記号表（従来型・ユニット型共通）'!$C$6:$L$47,10,FALSE))</f>
        <v/>
      </c>
      <c r="BC80" s="325" t="str">
        <f>IF(BC79="","",VLOOKUP(BC79,'シフト記号表（従来型・ユニット型共通）'!$C$6:$L$47,10,FALSE))</f>
        <v/>
      </c>
      <c r="BD80" s="326" t="str">
        <f>IF(BD79="","",VLOOKUP(BD79,'シフト記号表（従来型・ユニット型共通）'!$C$6:$L$47,10,FALSE))</f>
        <v/>
      </c>
      <c r="BE80" s="326" t="str">
        <f>IF(BE79="","",VLOOKUP(BE79,'シフト記号表（従来型・ユニット型共通）'!$C$6:$L$47,10,FALSE))</f>
        <v/>
      </c>
      <c r="BF80" s="1113">
        <f>IF($BI$3="４週",SUM(AA80:BB80),IF($BI$3="暦月",SUM(AA80:BE80),""))</f>
        <v>0</v>
      </c>
      <c r="BG80" s="1114"/>
      <c r="BH80" s="1115">
        <f>IF($BI$3="４週",BF80/4,IF($BI$3="暦月",(BF80/($BI$8/7)),""))</f>
        <v>0</v>
      </c>
      <c r="BI80" s="1114"/>
      <c r="BJ80" s="1110"/>
      <c r="BK80" s="1111"/>
      <c r="BL80" s="1111"/>
      <c r="BM80" s="1111"/>
      <c r="BN80" s="1112"/>
    </row>
    <row r="81" spans="2:66" ht="20.25" customHeight="1" x14ac:dyDescent="0.15">
      <c r="B81" s="1118">
        <f>B79+1</f>
        <v>33</v>
      </c>
      <c r="C81" s="1230"/>
      <c r="D81" s="1232"/>
      <c r="E81" s="1196"/>
      <c r="F81" s="1233"/>
      <c r="G81" s="1120"/>
      <c r="H81" s="1121"/>
      <c r="I81" s="320"/>
      <c r="J81" s="321"/>
      <c r="K81" s="320"/>
      <c r="L81" s="321"/>
      <c r="M81" s="1124"/>
      <c r="N81" s="1125"/>
      <c r="O81" s="1128"/>
      <c r="P81" s="1129"/>
      <c r="Q81" s="1129"/>
      <c r="R81" s="1121"/>
      <c r="S81" s="1132"/>
      <c r="T81" s="1133"/>
      <c r="U81" s="1133"/>
      <c r="V81" s="1133"/>
      <c r="W81" s="1134"/>
      <c r="X81" s="340" t="s">
        <v>696</v>
      </c>
      <c r="Z81" s="341"/>
      <c r="AA81" s="333"/>
      <c r="AB81" s="334"/>
      <c r="AC81" s="334"/>
      <c r="AD81" s="334"/>
      <c r="AE81" s="334"/>
      <c r="AF81" s="334"/>
      <c r="AG81" s="335"/>
      <c r="AH81" s="333"/>
      <c r="AI81" s="334"/>
      <c r="AJ81" s="334"/>
      <c r="AK81" s="334"/>
      <c r="AL81" s="334"/>
      <c r="AM81" s="334"/>
      <c r="AN81" s="335"/>
      <c r="AO81" s="333"/>
      <c r="AP81" s="334"/>
      <c r="AQ81" s="334"/>
      <c r="AR81" s="334"/>
      <c r="AS81" s="334"/>
      <c r="AT81" s="334"/>
      <c r="AU81" s="335"/>
      <c r="AV81" s="333"/>
      <c r="AW81" s="334"/>
      <c r="AX81" s="334"/>
      <c r="AY81" s="334"/>
      <c r="AZ81" s="334"/>
      <c r="BA81" s="334"/>
      <c r="BB81" s="335"/>
      <c r="BC81" s="333"/>
      <c r="BD81" s="334"/>
      <c r="BE81" s="336"/>
      <c r="BF81" s="1138"/>
      <c r="BG81" s="1139"/>
      <c r="BH81" s="1105"/>
      <c r="BI81" s="1106"/>
      <c r="BJ81" s="1107"/>
      <c r="BK81" s="1108"/>
      <c r="BL81" s="1108"/>
      <c r="BM81" s="1108"/>
      <c r="BN81" s="1109"/>
    </row>
    <row r="82" spans="2:66" ht="20.25" customHeight="1" x14ac:dyDescent="0.15">
      <c r="B82" s="1140"/>
      <c r="C82" s="1237"/>
      <c r="D82" s="1238"/>
      <c r="E82" s="1196"/>
      <c r="F82" s="1233"/>
      <c r="G82" s="1141"/>
      <c r="H82" s="1142"/>
      <c r="I82" s="342"/>
      <c r="J82" s="343">
        <f>G81</f>
        <v>0</v>
      </c>
      <c r="K82" s="342"/>
      <c r="L82" s="343">
        <f>M81</f>
        <v>0</v>
      </c>
      <c r="M82" s="1143"/>
      <c r="N82" s="1144"/>
      <c r="O82" s="1145"/>
      <c r="P82" s="1146"/>
      <c r="Q82" s="1146"/>
      <c r="R82" s="1142"/>
      <c r="S82" s="1132"/>
      <c r="T82" s="1133"/>
      <c r="U82" s="1133"/>
      <c r="V82" s="1133"/>
      <c r="W82" s="1134"/>
      <c r="X82" s="337" t="s">
        <v>1050</v>
      </c>
      <c r="Y82" s="338"/>
      <c r="Z82" s="339"/>
      <c r="AA82" s="325" t="str">
        <f>IF(AA81="","",VLOOKUP(AA81,'シフト記号表（従来型・ユニット型共通）'!$C$6:$L$47,10,FALSE))</f>
        <v/>
      </c>
      <c r="AB82" s="326" t="str">
        <f>IF(AB81="","",VLOOKUP(AB81,'シフト記号表（従来型・ユニット型共通）'!$C$6:$L$47,10,FALSE))</f>
        <v/>
      </c>
      <c r="AC82" s="326" t="str">
        <f>IF(AC81="","",VLOOKUP(AC81,'シフト記号表（従来型・ユニット型共通）'!$C$6:$L$47,10,FALSE))</f>
        <v/>
      </c>
      <c r="AD82" s="326" t="str">
        <f>IF(AD81="","",VLOOKUP(AD81,'シフト記号表（従来型・ユニット型共通）'!$C$6:$L$47,10,FALSE))</f>
        <v/>
      </c>
      <c r="AE82" s="326" t="str">
        <f>IF(AE81="","",VLOOKUP(AE81,'シフト記号表（従来型・ユニット型共通）'!$C$6:$L$47,10,FALSE))</f>
        <v/>
      </c>
      <c r="AF82" s="326" t="str">
        <f>IF(AF81="","",VLOOKUP(AF81,'シフト記号表（従来型・ユニット型共通）'!$C$6:$L$47,10,FALSE))</f>
        <v/>
      </c>
      <c r="AG82" s="327" t="str">
        <f>IF(AG81="","",VLOOKUP(AG81,'シフト記号表（従来型・ユニット型共通）'!$C$6:$L$47,10,FALSE))</f>
        <v/>
      </c>
      <c r="AH82" s="325" t="str">
        <f>IF(AH81="","",VLOOKUP(AH81,'シフト記号表（従来型・ユニット型共通）'!$C$6:$L$47,10,FALSE))</f>
        <v/>
      </c>
      <c r="AI82" s="326" t="str">
        <f>IF(AI81="","",VLOOKUP(AI81,'シフト記号表（従来型・ユニット型共通）'!$C$6:$L$47,10,FALSE))</f>
        <v/>
      </c>
      <c r="AJ82" s="326" t="str">
        <f>IF(AJ81="","",VLOOKUP(AJ81,'シフト記号表（従来型・ユニット型共通）'!$C$6:$L$47,10,FALSE))</f>
        <v/>
      </c>
      <c r="AK82" s="326" t="str">
        <f>IF(AK81="","",VLOOKUP(AK81,'シフト記号表（従来型・ユニット型共通）'!$C$6:$L$47,10,FALSE))</f>
        <v/>
      </c>
      <c r="AL82" s="326" t="str">
        <f>IF(AL81="","",VLOOKUP(AL81,'シフト記号表（従来型・ユニット型共通）'!$C$6:$L$47,10,FALSE))</f>
        <v/>
      </c>
      <c r="AM82" s="326" t="str">
        <f>IF(AM81="","",VLOOKUP(AM81,'シフト記号表（従来型・ユニット型共通）'!$C$6:$L$47,10,FALSE))</f>
        <v/>
      </c>
      <c r="AN82" s="327" t="str">
        <f>IF(AN81="","",VLOOKUP(AN81,'シフト記号表（従来型・ユニット型共通）'!$C$6:$L$47,10,FALSE))</f>
        <v/>
      </c>
      <c r="AO82" s="325" t="str">
        <f>IF(AO81="","",VLOOKUP(AO81,'シフト記号表（従来型・ユニット型共通）'!$C$6:$L$47,10,FALSE))</f>
        <v/>
      </c>
      <c r="AP82" s="326" t="str">
        <f>IF(AP81="","",VLOOKUP(AP81,'シフト記号表（従来型・ユニット型共通）'!$C$6:$L$47,10,FALSE))</f>
        <v/>
      </c>
      <c r="AQ82" s="326" t="str">
        <f>IF(AQ81="","",VLOOKUP(AQ81,'シフト記号表（従来型・ユニット型共通）'!$C$6:$L$47,10,FALSE))</f>
        <v/>
      </c>
      <c r="AR82" s="326" t="str">
        <f>IF(AR81="","",VLOOKUP(AR81,'シフト記号表（従来型・ユニット型共通）'!$C$6:$L$47,10,FALSE))</f>
        <v/>
      </c>
      <c r="AS82" s="326" t="str">
        <f>IF(AS81="","",VLOOKUP(AS81,'シフト記号表（従来型・ユニット型共通）'!$C$6:$L$47,10,FALSE))</f>
        <v/>
      </c>
      <c r="AT82" s="326" t="str">
        <f>IF(AT81="","",VLOOKUP(AT81,'シフト記号表（従来型・ユニット型共通）'!$C$6:$L$47,10,FALSE))</f>
        <v/>
      </c>
      <c r="AU82" s="327" t="str">
        <f>IF(AU81="","",VLOOKUP(AU81,'シフト記号表（従来型・ユニット型共通）'!$C$6:$L$47,10,FALSE))</f>
        <v/>
      </c>
      <c r="AV82" s="325" t="str">
        <f>IF(AV81="","",VLOOKUP(AV81,'シフト記号表（従来型・ユニット型共通）'!$C$6:$L$47,10,FALSE))</f>
        <v/>
      </c>
      <c r="AW82" s="326" t="str">
        <f>IF(AW81="","",VLOOKUP(AW81,'シフト記号表（従来型・ユニット型共通）'!$C$6:$L$47,10,FALSE))</f>
        <v/>
      </c>
      <c r="AX82" s="326" t="str">
        <f>IF(AX81="","",VLOOKUP(AX81,'シフト記号表（従来型・ユニット型共通）'!$C$6:$L$47,10,FALSE))</f>
        <v/>
      </c>
      <c r="AY82" s="326" t="str">
        <f>IF(AY81="","",VLOOKUP(AY81,'シフト記号表（従来型・ユニット型共通）'!$C$6:$L$47,10,FALSE))</f>
        <v/>
      </c>
      <c r="AZ82" s="326" t="str">
        <f>IF(AZ81="","",VLOOKUP(AZ81,'シフト記号表（従来型・ユニット型共通）'!$C$6:$L$47,10,FALSE))</f>
        <v/>
      </c>
      <c r="BA82" s="326" t="str">
        <f>IF(BA81="","",VLOOKUP(BA81,'シフト記号表（従来型・ユニット型共通）'!$C$6:$L$47,10,FALSE))</f>
        <v/>
      </c>
      <c r="BB82" s="327" t="str">
        <f>IF(BB81="","",VLOOKUP(BB81,'シフト記号表（従来型・ユニット型共通）'!$C$6:$L$47,10,FALSE))</f>
        <v/>
      </c>
      <c r="BC82" s="325" t="str">
        <f>IF(BC81="","",VLOOKUP(BC81,'シフト記号表（従来型・ユニット型共通）'!$C$6:$L$47,10,FALSE))</f>
        <v/>
      </c>
      <c r="BD82" s="326" t="str">
        <f>IF(BD81="","",VLOOKUP(BD81,'シフト記号表（従来型・ユニット型共通）'!$C$6:$L$47,10,FALSE))</f>
        <v/>
      </c>
      <c r="BE82" s="326" t="str">
        <f>IF(BE81="","",VLOOKUP(BE81,'シフト記号表（従来型・ユニット型共通）'!$C$6:$L$47,10,FALSE))</f>
        <v/>
      </c>
      <c r="BF82" s="1113">
        <f>IF($BI$3="４週",SUM(AA82:BB82),IF($BI$3="暦月",SUM(AA82:BE82),""))</f>
        <v>0</v>
      </c>
      <c r="BG82" s="1114"/>
      <c r="BH82" s="1115">
        <f>IF($BI$3="４週",BF82/4,IF($BI$3="暦月",(BF82/($BI$8/7)),""))</f>
        <v>0</v>
      </c>
      <c r="BI82" s="1114"/>
      <c r="BJ82" s="1110"/>
      <c r="BK82" s="1111"/>
      <c r="BL82" s="1111"/>
      <c r="BM82" s="1111"/>
      <c r="BN82" s="1112"/>
    </row>
    <row r="83" spans="2:66" ht="20.25" customHeight="1" x14ac:dyDescent="0.15">
      <c r="B83" s="1118">
        <f>B81+1</f>
        <v>34</v>
      </c>
      <c r="C83" s="1230"/>
      <c r="D83" s="1232"/>
      <c r="E83" s="1196"/>
      <c r="F83" s="1233"/>
      <c r="G83" s="1120"/>
      <c r="H83" s="1121"/>
      <c r="I83" s="320"/>
      <c r="J83" s="321"/>
      <c r="K83" s="320"/>
      <c r="L83" s="321"/>
      <c r="M83" s="1124"/>
      <c r="N83" s="1125"/>
      <c r="O83" s="1128"/>
      <c r="P83" s="1129"/>
      <c r="Q83" s="1129"/>
      <c r="R83" s="1121"/>
      <c r="S83" s="1132"/>
      <c r="T83" s="1133"/>
      <c r="U83" s="1133"/>
      <c r="V83" s="1133"/>
      <c r="W83" s="1134"/>
      <c r="X83" s="340" t="s">
        <v>696</v>
      </c>
      <c r="Z83" s="341"/>
      <c r="AA83" s="333"/>
      <c r="AB83" s="334"/>
      <c r="AC83" s="334"/>
      <c r="AD83" s="334"/>
      <c r="AE83" s="334"/>
      <c r="AF83" s="334"/>
      <c r="AG83" s="335"/>
      <c r="AH83" s="333"/>
      <c r="AI83" s="334"/>
      <c r="AJ83" s="334"/>
      <c r="AK83" s="334"/>
      <c r="AL83" s="334"/>
      <c r="AM83" s="334"/>
      <c r="AN83" s="335"/>
      <c r="AO83" s="333"/>
      <c r="AP83" s="334"/>
      <c r="AQ83" s="334"/>
      <c r="AR83" s="334"/>
      <c r="AS83" s="334"/>
      <c r="AT83" s="334"/>
      <c r="AU83" s="335"/>
      <c r="AV83" s="333"/>
      <c r="AW83" s="334"/>
      <c r="AX83" s="334"/>
      <c r="AY83" s="334"/>
      <c r="AZ83" s="334"/>
      <c r="BA83" s="334"/>
      <c r="BB83" s="335"/>
      <c r="BC83" s="333"/>
      <c r="BD83" s="334"/>
      <c r="BE83" s="336"/>
      <c r="BF83" s="1138"/>
      <c r="BG83" s="1139"/>
      <c r="BH83" s="1105"/>
      <c r="BI83" s="1106"/>
      <c r="BJ83" s="1107"/>
      <c r="BK83" s="1108"/>
      <c r="BL83" s="1108"/>
      <c r="BM83" s="1108"/>
      <c r="BN83" s="1109"/>
    </row>
    <row r="84" spans="2:66" ht="20.25" customHeight="1" x14ac:dyDescent="0.15">
      <c r="B84" s="1140"/>
      <c r="C84" s="1237"/>
      <c r="D84" s="1238"/>
      <c r="E84" s="1196"/>
      <c r="F84" s="1233"/>
      <c r="G84" s="1141"/>
      <c r="H84" s="1142"/>
      <c r="I84" s="342"/>
      <c r="J84" s="343">
        <f>G83</f>
        <v>0</v>
      </c>
      <c r="K84" s="342"/>
      <c r="L84" s="343">
        <f>M83</f>
        <v>0</v>
      </c>
      <c r="M84" s="1143"/>
      <c r="N84" s="1144"/>
      <c r="O84" s="1145"/>
      <c r="P84" s="1146"/>
      <c r="Q84" s="1146"/>
      <c r="R84" s="1142"/>
      <c r="S84" s="1132"/>
      <c r="T84" s="1133"/>
      <c r="U84" s="1133"/>
      <c r="V84" s="1133"/>
      <c r="W84" s="1134"/>
      <c r="X84" s="337" t="s">
        <v>1050</v>
      </c>
      <c r="Y84" s="338"/>
      <c r="Z84" s="339"/>
      <c r="AA84" s="325" t="str">
        <f>IF(AA83="","",VLOOKUP(AA83,'シフト記号表（従来型・ユニット型共通）'!$C$6:$L$47,10,FALSE))</f>
        <v/>
      </c>
      <c r="AB84" s="326" t="str">
        <f>IF(AB83="","",VLOOKUP(AB83,'シフト記号表（従来型・ユニット型共通）'!$C$6:$L$47,10,FALSE))</f>
        <v/>
      </c>
      <c r="AC84" s="326" t="str">
        <f>IF(AC83="","",VLOOKUP(AC83,'シフト記号表（従来型・ユニット型共通）'!$C$6:$L$47,10,FALSE))</f>
        <v/>
      </c>
      <c r="AD84" s="326" t="str">
        <f>IF(AD83="","",VLOOKUP(AD83,'シフト記号表（従来型・ユニット型共通）'!$C$6:$L$47,10,FALSE))</f>
        <v/>
      </c>
      <c r="AE84" s="326" t="str">
        <f>IF(AE83="","",VLOOKUP(AE83,'シフト記号表（従来型・ユニット型共通）'!$C$6:$L$47,10,FALSE))</f>
        <v/>
      </c>
      <c r="AF84" s="326" t="str">
        <f>IF(AF83="","",VLOOKUP(AF83,'シフト記号表（従来型・ユニット型共通）'!$C$6:$L$47,10,FALSE))</f>
        <v/>
      </c>
      <c r="AG84" s="327" t="str">
        <f>IF(AG83="","",VLOOKUP(AG83,'シフト記号表（従来型・ユニット型共通）'!$C$6:$L$47,10,FALSE))</f>
        <v/>
      </c>
      <c r="AH84" s="325" t="str">
        <f>IF(AH83="","",VLOOKUP(AH83,'シフト記号表（従来型・ユニット型共通）'!$C$6:$L$47,10,FALSE))</f>
        <v/>
      </c>
      <c r="AI84" s="326" t="str">
        <f>IF(AI83="","",VLOOKUP(AI83,'シフト記号表（従来型・ユニット型共通）'!$C$6:$L$47,10,FALSE))</f>
        <v/>
      </c>
      <c r="AJ84" s="326" t="str">
        <f>IF(AJ83="","",VLOOKUP(AJ83,'シフト記号表（従来型・ユニット型共通）'!$C$6:$L$47,10,FALSE))</f>
        <v/>
      </c>
      <c r="AK84" s="326" t="str">
        <f>IF(AK83="","",VLOOKUP(AK83,'シフト記号表（従来型・ユニット型共通）'!$C$6:$L$47,10,FALSE))</f>
        <v/>
      </c>
      <c r="AL84" s="326" t="str">
        <f>IF(AL83="","",VLOOKUP(AL83,'シフト記号表（従来型・ユニット型共通）'!$C$6:$L$47,10,FALSE))</f>
        <v/>
      </c>
      <c r="AM84" s="326" t="str">
        <f>IF(AM83="","",VLOOKUP(AM83,'シフト記号表（従来型・ユニット型共通）'!$C$6:$L$47,10,FALSE))</f>
        <v/>
      </c>
      <c r="AN84" s="327" t="str">
        <f>IF(AN83="","",VLOOKUP(AN83,'シフト記号表（従来型・ユニット型共通）'!$C$6:$L$47,10,FALSE))</f>
        <v/>
      </c>
      <c r="AO84" s="325" t="str">
        <f>IF(AO83="","",VLOOKUP(AO83,'シフト記号表（従来型・ユニット型共通）'!$C$6:$L$47,10,FALSE))</f>
        <v/>
      </c>
      <c r="AP84" s="326" t="str">
        <f>IF(AP83="","",VLOOKUP(AP83,'シフト記号表（従来型・ユニット型共通）'!$C$6:$L$47,10,FALSE))</f>
        <v/>
      </c>
      <c r="AQ84" s="326" t="str">
        <f>IF(AQ83="","",VLOOKUP(AQ83,'シフト記号表（従来型・ユニット型共通）'!$C$6:$L$47,10,FALSE))</f>
        <v/>
      </c>
      <c r="AR84" s="326" t="str">
        <f>IF(AR83="","",VLOOKUP(AR83,'シフト記号表（従来型・ユニット型共通）'!$C$6:$L$47,10,FALSE))</f>
        <v/>
      </c>
      <c r="AS84" s="326" t="str">
        <f>IF(AS83="","",VLOOKUP(AS83,'シフト記号表（従来型・ユニット型共通）'!$C$6:$L$47,10,FALSE))</f>
        <v/>
      </c>
      <c r="AT84" s="326" t="str">
        <f>IF(AT83="","",VLOOKUP(AT83,'シフト記号表（従来型・ユニット型共通）'!$C$6:$L$47,10,FALSE))</f>
        <v/>
      </c>
      <c r="AU84" s="327" t="str">
        <f>IF(AU83="","",VLOOKUP(AU83,'シフト記号表（従来型・ユニット型共通）'!$C$6:$L$47,10,FALSE))</f>
        <v/>
      </c>
      <c r="AV84" s="325" t="str">
        <f>IF(AV83="","",VLOOKUP(AV83,'シフト記号表（従来型・ユニット型共通）'!$C$6:$L$47,10,FALSE))</f>
        <v/>
      </c>
      <c r="AW84" s="326" t="str">
        <f>IF(AW83="","",VLOOKUP(AW83,'シフト記号表（従来型・ユニット型共通）'!$C$6:$L$47,10,FALSE))</f>
        <v/>
      </c>
      <c r="AX84" s="326" t="str">
        <f>IF(AX83="","",VLOOKUP(AX83,'シフト記号表（従来型・ユニット型共通）'!$C$6:$L$47,10,FALSE))</f>
        <v/>
      </c>
      <c r="AY84" s="326" t="str">
        <f>IF(AY83="","",VLOOKUP(AY83,'シフト記号表（従来型・ユニット型共通）'!$C$6:$L$47,10,FALSE))</f>
        <v/>
      </c>
      <c r="AZ84" s="326" t="str">
        <f>IF(AZ83="","",VLOOKUP(AZ83,'シフト記号表（従来型・ユニット型共通）'!$C$6:$L$47,10,FALSE))</f>
        <v/>
      </c>
      <c r="BA84" s="326" t="str">
        <f>IF(BA83="","",VLOOKUP(BA83,'シフト記号表（従来型・ユニット型共通）'!$C$6:$L$47,10,FALSE))</f>
        <v/>
      </c>
      <c r="BB84" s="327" t="str">
        <f>IF(BB83="","",VLOOKUP(BB83,'シフト記号表（従来型・ユニット型共通）'!$C$6:$L$47,10,FALSE))</f>
        <v/>
      </c>
      <c r="BC84" s="325" t="str">
        <f>IF(BC83="","",VLOOKUP(BC83,'シフト記号表（従来型・ユニット型共通）'!$C$6:$L$47,10,FALSE))</f>
        <v/>
      </c>
      <c r="BD84" s="326" t="str">
        <f>IF(BD83="","",VLOOKUP(BD83,'シフト記号表（従来型・ユニット型共通）'!$C$6:$L$47,10,FALSE))</f>
        <v/>
      </c>
      <c r="BE84" s="326" t="str">
        <f>IF(BE83="","",VLOOKUP(BE83,'シフト記号表（従来型・ユニット型共通）'!$C$6:$L$47,10,FALSE))</f>
        <v/>
      </c>
      <c r="BF84" s="1113">
        <f>IF($BI$3="４週",SUM(AA84:BB84),IF($BI$3="暦月",SUM(AA84:BE84),""))</f>
        <v>0</v>
      </c>
      <c r="BG84" s="1114"/>
      <c r="BH84" s="1115">
        <f>IF($BI$3="４週",BF84/4,IF($BI$3="暦月",(BF84/($BI$8/7)),""))</f>
        <v>0</v>
      </c>
      <c r="BI84" s="1114"/>
      <c r="BJ84" s="1110"/>
      <c r="BK84" s="1111"/>
      <c r="BL84" s="1111"/>
      <c r="BM84" s="1111"/>
      <c r="BN84" s="1112"/>
    </row>
    <row r="85" spans="2:66" ht="20.25" customHeight="1" x14ac:dyDescent="0.15">
      <c r="B85" s="1118">
        <f>B83+1</f>
        <v>35</v>
      </c>
      <c r="C85" s="1230"/>
      <c r="D85" s="1232"/>
      <c r="E85" s="1196"/>
      <c r="F85" s="1233"/>
      <c r="G85" s="1120"/>
      <c r="H85" s="1121"/>
      <c r="I85" s="320"/>
      <c r="J85" s="321"/>
      <c r="K85" s="320"/>
      <c r="L85" s="321"/>
      <c r="M85" s="1124"/>
      <c r="N85" s="1125"/>
      <c r="O85" s="1128"/>
      <c r="P85" s="1129"/>
      <c r="Q85" s="1129"/>
      <c r="R85" s="1121"/>
      <c r="S85" s="1132"/>
      <c r="T85" s="1133"/>
      <c r="U85" s="1133"/>
      <c r="V85" s="1133"/>
      <c r="W85" s="1134"/>
      <c r="X85" s="340" t="s">
        <v>696</v>
      </c>
      <c r="Z85" s="341"/>
      <c r="AA85" s="333"/>
      <c r="AB85" s="334"/>
      <c r="AC85" s="334"/>
      <c r="AD85" s="334"/>
      <c r="AE85" s="334"/>
      <c r="AF85" s="334"/>
      <c r="AG85" s="335"/>
      <c r="AH85" s="333"/>
      <c r="AI85" s="334"/>
      <c r="AJ85" s="334"/>
      <c r="AK85" s="334"/>
      <c r="AL85" s="334"/>
      <c r="AM85" s="334"/>
      <c r="AN85" s="335"/>
      <c r="AO85" s="333"/>
      <c r="AP85" s="334"/>
      <c r="AQ85" s="334"/>
      <c r="AR85" s="334"/>
      <c r="AS85" s="334"/>
      <c r="AT85" s="334"/>
      <c r="AU85" s="335"/>
      <c r="AV85" s="333"/>
      <c r="AW85" s="334"/>
      <c r="AX85" s="334"/>
      <c r="AY85" s="334"/>
      <c r="AZ85" s="334"/>
      <c r="BA85" s="334"/>
      <c r="BB85" s="335"/>
      <c r="BC85" s="333"/>
      <c r="BD85" s="334"/>
      <c r="BE85" s="336"/>
      <c r="BF85" s="1138"/>
      <c r="BG85" s="1139"/>
      <c r="BH85" s="1105"/>
      <c r="BI85" s="1106"/>
      <c r="BJ85" s="1107"/>
      <c r="BK85" s="1108"/>
      <c r="BL85" s="1108"/>
      <c r="BM85" s="1108"/>
      <c r="BN85" s="1109"/>
    </row>
    <row r="86" spans="2:66" ht="20.25" customHeight="1" x14ac:dyDescent="0.15">
      <c r="B86" s="1140"/>
      <c r="C86" s="1237"/>
      <c r="D86" s="1238"/>
      <c r="E86" s="1196"/>
      <c r="F86" s="1233"/>
      <c r="G86" s="1141"/>
      <c r="H86" s="1142"/>
      <c r="I86" s="342"/>
      <c r="J86" s="343">
        <f>G85</f>
        <v>0</v>
      </c>
      <c r="K86" s="342"/>
      <c r="L86" s="343">
        <f>M85</f>
        <v>0</v>
      </c>
      <c r="M86" s="1143"/>
      <c r="N86" s="1144"/>
      <c r="O86" s="1145"/>
      <c r="P86" s="1146"/>
      <c r="Q86" s="1146"/>
      <c r="R86" s="1142"/>
      <c r="S86" s="1132"/>
      <c r="T86" s="1133"/>
      <c r="U86" s="1133"/>
      <c r="V86" s="1133"/>
      <c r="W86" s="1134"/>
      <c r="X86" s="337" t="s">
        <v>1050</v>
      </c>
      <c r="Y86" s="338"/>
      <c r="Z86" s="339"/>
      <c r="AA86" s="325" t="str">
        <f>IF(AA85="","",VLOOKUP(AA85,'シフト記号表（従来型・ユニット型共通）'!$C$6:$L$47,10,FALSE))</f>
        <v/>
      </c>
      <c r="AB86" s="326" t="str">
        <f>IF(AB85="","",VLOOKUP(AB85,'シフト記号表（従来型・ユニット型共通）'!$C$6:$L$47,10,FALSE))</f>
        <v/>
      </c>
      <c r="AC86" s="326" t="str">
        <f>IF(AC85="","",VLOOKUP(AC85,'シフト記号表（従来型・ユニット型共通）'!$C$6:$L$47,10,FALSE))</f>
        <v/>
      </c>
      <c r="AD86" s="326" t="str">
        <f>IF(AD85="","",VLOOKUP(AD85,'シフト記号表（従来型・ユニット型共通）'!$C$6:$L$47,10,FALSE))</f>
        <v/>
      </c>
      <c r="AE86" s="326" t="str">
        <f>IF(AE85="","",VLOOKUP(AE85,'シフト記号表（従来型・ユニット型共通）'!$C$6:$L$47,10,FALSE))</f>
        <v/>
      </c>
      <c r="AF86" s="326" t="str">
        <f>IF(AF85="","",VLOOKUP(AF85,'シフト記号表（従来型・ユニット型共通）'!$C$6:$L$47,10,FALSE))</f>
        <v/>
      </c>
      <c r="AG86" s="327" t="str">
        <f>IF(AG85="","",VLOOKUP(AG85,'シフト記号表（従来型・ユニット型共通）'!$C$6:$L$47,10,FALSE))</f>
        <v/>
      </c>
      <c r="AH86" s="325" t="str">
        <f>IF(AH85="","",VLOOKUP(AH85,'シフト記号表（従来型・ユニット型共通）'!$C$6:$L$47,10,FALSE))</f>
        <v/>
      </c>
      <c r="AI86" s="326" t="str">
        <f>IF(AI85="","",VLOOKUP(AI85,'シフト記号表（従来型・ユニット型共通）'!$C$6:$L$47,10,FALSE))</f>
        <v/>
      </c>
      <c r="AJ86" s="326" t="str">
        <f>IF(AJ85="","",VLOOKUP(AJ85,'シフト記号表（従来型・ユニット型共通）'!$C$6:$L$47,10,FALSE))</f>
        <v/>
      </c>
      <c r="AK86" s="326" t="str">
        <f>IF(AK85="","",VLOOKUP(AK85,'シフト記号表（従来型・ユニット型共通）'!$C$6:$L$47,10,FALSE))</f>
        <v/>
      </c>
      <c r="AL86" s="326" t="str">
        <f>IF(AL85="","",VLOOKUP(AL85,'シフト記号表（従来型・ユニット型共通）'!$C$6:$L$47,10,FALSE))</f>
        <v/>
      </c>
      <c r="AM86" s="326" t="str">
        <f>IF(AM85="","",VLOOKUP(AM85,'シフト記号表（従来型・ユニット型共通）'!$C$6:$L$47,10,FALSE))</f>
        <v/>
      </c>
      <c r="AN86" s="327" t="str">
        <f>IF(AN85="","",VLOOKUP(AN85,'シフト記号表（従来型・ユニット型共通）'!$C$6:$L$47,10,FALSE))</f>
        <v/>
      </c>
      <c r="AO86" s="325" t="str">
        <f>IF(AO85="","",VLOOKUP(AO85,'シフト記号表（従来型・ユニット型共通）'!$C$6:$L$47,10,FALSE))</f>
        <v/>
      </c>
      <c r="AP86" s="326" t="str">
        <f>IF(AP85="","",VLOOKUP(AP85,'シフト記号表（従来型・ユニット型共通）'!$C$6:$L$47,10,FALSE))</f>
        <v/>
      </c>
      <c r="AQ86" s="326" t="str">
        <f>IF(AQ85="","",VLOOKUP(AQ85,'シフト記号表（従来型・ユニット型共通）'!$C$6:$L$47,10,FALSE))</f>
        <v/>
      </c>
      <c r="AR86" s="326" t="str">
        <f>IF(AR85="","",VLOOKUP(AR85,'シフト記号表（従来型・ユニット型共通）'!$C$6:$L$47,10,FALSE))</f>
        <v/>
      </c>
      <c r="AS86" s="326" t="str">
        <f>IF(AS85="","",VLOOKUP(AS85,'シフト記号表（従来型・ユニット型共通）'!$C$6:$L$47,10,FALSE))</f>
        <v/>
      </c>
      <c r="AT86" s="326" t="str">
        <f>IF(AT85="","",VLOOKUP(AT85,'シフト記号表（従来型・ユニット型共通）'!$C$6:$L$47,10,FALSE))</f>
        <v/>
      </c>
      <c r="AU86" s="327" t="str">
        <f>IF(AU85="","",VLOOKUP(AU85,'シフト記号表（従来型・ユニット型共通）'!$C$6:$L$47,10,FALSE))</f>
        <v/>
      </c>
      <c r="AV86" s="325" t="str">
        <f>IF(AV85="","",VLOOKUP(AV85,'シフト記号表（従来型・ユニット型共通）'!$C$6:$L$47,10,FALSE))</f>
        <v/>
      </c>
      <c r="AW86" s="326" t="str">
        <f>IF(AW85="","",VLOOKUP(AW85,'シフト記号表（従来型・ユニット型共通）'!$C$6:$L$47,10,FALSE))</f>
        <v/>
      </c>
      <c r="AX86" s="326" t="str">
        <f>IF(AX85="","",VLOOKUP(AX85,'シフト記号表（従来型・ユニット型共通）'!$C$6:$L$47,10,FALSE))</f>
        <v/>
      </c>
      <c r="AY86" s="326" t="str">
        <f>IF(AY85="","",VLOOKUP(AY85,'シフト記号表（従来型・ユニット型共通）'!$C$6:$L$47,10,FALSE))</f>
        <v/>
      </c>
      <c r="AZ86" s="326" t="str">
        <f>IF(AZ85="","",VLOOKUP(AZ85,'シフト記号表（従来型・ユニット型共通）'!$C$6:$L$47,10,FALSE))</f>
        <v/>
      </c>
      <c r="BA86" s="326" t="str">
        <f>IF(BA85="","",VLOOKUP(BA85,'シフト記号表（従来型・ユニット型共通）'!$C$6:$L$47,10,FALSE))</f>
        <v/>
      </c>
      <c r="BB86" s="327" t="str">
        <f>IF(BB85="","",VLOOKUP(BB85,'シフト記号表（従来型・ユニット型共通）'!$C$6:$L$47,10,FALSE))</f>
        <v/>
      </c>
      <c r="BC86" s="325" t="str">
        <f>IF(BC85="","",VLOOKUP(BC85,'シフト記号表（従来型・ユニット型共通）'!$C$6:$L$47,10,FALSE))</f>
        <v/>
      </c>
      <c r="BD86" s="326" t="str">
        <f>IF(BD85="","",VLOOKUP(BD85,'シフト記号表（従来型・ユニット型共通）'!$C$6:$L$47,10,FALSE))</f>
        <v/>
      </c>
      <c r="BE86" s="326" t="str">
        <f>IF(BE85="","",VLOOKUP(BE85,'シフト記号表（従来型・ユニット型共通）'!$C$6:$L$47,10,FALSE))</f>
        <v/>
      </c>
      <c r="BF86" s="1113">
        <f>IF($BI$3="４週",SUM(AA86:BB86),IF($BI$3="暦月",SUM(AA86:BE86),""))</f>
        <v>0</v>
      </c>
      <c r="BG86" s="1114"/>
      <c r="BH86" s="1115">
        <f>IF($BI$3="４週",BF86/4,IF($BI$3="暦月",(BF86/($BI$8/7)),""))</f>
        <v>0</v>
      </c>
      <c r="BI86" s="1114"/>
      <c r="BJ86" s="1110"/>
      <c r="BK86" s="1111"/>
      <c r="BL86" s="1111"/>
      <c r="BM86" s="1111"/>
      <c r="BN86" s="1112"/>
    </row>
    <row r="87" spans="2:66" ht="20.25" customHeight="1" x14ac:dyDescent="0.15">
      <c r="B87" s="1118">
        <f>B85+1</f>
        <v>36</v>
      </c>
      <c r="C87" s="1230"/>
      <c r="D87" s="1232"/>
      <c r="E87" s="1196"/>
      <c r="F87" s="1233"/>
      <c r="G87" s="1120"/>
      <c r="H87" s="1121"/>
      <c r="I87" s="320"/>
      <c r="J87" s="321"/>
      <c r="K87" s="320"/>
      <c r="L87" s="321"/>
      <c r="M87" s="1124"/>
      <c r="N87" s="1125"/>
      <c r="O87" s="1128"/>
      <c r="P87" s="1129"/>
      <c r="Q87" s="1129"/>
      <c r="R87" s="1121"/>
      <c r="S87" s="1132"/>
      <c r="T87" s="1133"/>
      <c r="U87" s="1133"/>
      <c r="V87" s="1133"/>
      <c r="W87" s="1134"/>
      <c r="X87" s="340" t="s">
        <v>696</v>
      </c>
      <c r="Z87" s="341"/>
      <c r="AA87" s="333"/>
      <c r="AB87" s="334"/>
      <c r="AC87" s="334"/>
      <c r="AD87" s="334"/>
      <c r="AE87" s="334"/>
      <c r="AF87" s="334"/>
      <c r="AG87" s="335"/>
      <c r="AH87" s="333"/>
      <c r="AI87" s="334"/>
      <c r="AJ87" s="334"/>
      <c r="AK87" s="334"/>
      <c r="AL87" s="334"/>
      <c r="AM87" s="334"/>
      <c r="AN87" s="335"/>
      <c r="AO87" s="333"/>
      <c r="AP87" s="334"/>
      <c r="AQ87" s="334"/>
      <c r="AR87" s="334"/>
      <c r="AS87" s="334"/>
      <c r="AT87" s="334"/>
      <c r="AU87" s="335"/>
      <c r="AV87" s="333"/>
      <c r="AW87" s="334"/>
      <c r="AX87" s="334"/>
      <c r="AY87" s="334"/>
      <c r="AZ87" s="334"/>
      <c r="BA87" s="334"/>
      <c r="BB87" s="335"/>
      <c r="BC87" s="333"/>
      <c r="BD87" s="334"/>
      <c r="BE87" s="336"/>
      <c r="BF87" s="1138"/>
      <c r="BG87" s="1139"/>
      <c r="BH87" s="1105"/>
      <c r="BI87" s="1106"/>
      <c r="BJ87" s="1107"/>
      <c r="BK87" s="1108"/>
      <c r="BL87" s="1108"/>
      <c r="BM87" s="1108"/>
      <c r="BN87" s="1109"/>
    </row>
    <row r="88" spans="2:66" ht="20.25" customHeight="1" x14ac:dyDescent="0.15">
      <c r="B88" s="1140"/>
      <c r="C88" s="1237"/>
      <c r="D88" s="1238"/>
      <c r="E88" s="1196"/>
      <c r="F88" s="1233"/>
      <c r="G88" s="1141"/>
      <c r="H88" s="1142"/>
      <c r="I88" s="342"/>
      <c r="J88" s="343">
        <f>G87</f>
        <v>0</v>
      </c>
      <c r="K88" s="342"/>
      <c r="L88" s="343">
        <f>M87</f>
        <v>0</v>
      </c>
      <c r="M88" s="1143"/>
      <c r="N88" s="1144"/>
      <c r="O88" s="1145"/>
      <c r="P88" s="1146"/>
      <c r="Q88" s="1146"/>
      <c r="R88" s="1142"/>
      <c r="S88" s="1132"/>
      <c r="T88" s="1133"/>
      <c r="U88" s="1133"/>
      <c r="V88" s="1133"/>
      <c r="W88" s="1134"/>
      <c r="X88" s="337" t="s">
        <v>1050</v>
      </c>
      <c r="Y88" s="338"/>
      <c r="Z88" s="339"/>
      <c r="AA88" s="325" t="str">
        <f>IF(AA87="","",VLOOKUP(AA87,'シフト記号表（従来型・ユニット型共通）'!$C$6:$L$47,10,FALSE))</f>
        <v/>
      </c>
      <c r="AB88" s="326" t="str">
        <f>IF(AB87="","",VLOOKUP(AB87,'シフト記号表（従来型・ユニット型共通）'!$C$6:$L$47,10,FALSE))</f>
        <v/>
      </c>
      <c r="AC88" s="326" t="str">
        <f>IF(AC87="","",VLOOKUP(AC87,'シフト記号表（従来型・ユニット型共通）'!$C$6:$L$47,10,FALSE))</f>
        <v/>
      </c>
      <c r="AD88" s="326" t="str">
        <f>IF(AD87="","",VLOOKUP(AD87,'シフト記号表（従来型・ユニット型共通）'!$C$6:$L$47,10,FALSE))</f>
        <v/>
      </c>
      <c r="AE88" s="326" t="str">
        <f>IF(AE87="","",VLOOKUP(AE87,'シフト記号表（従来型・ユニット型共通）'!$C$6:$L$47,10,FALSE))</f>
        <v/>
      </c>
      <c r="AF88" s="326" t="str">
        <f>IF(AF87="","",VLOOKUP(AF87,'シフト記号表（従来型・ユニット型共通）'!$C$6:$L$47,10,FALSE))</f>
        <v/>
      </c>
      <c r="AG88" s="327" t="str">
        <f>IF(AG87="","",VLOOKUP(AG87,'シフト記号表（従来型・ユニット型共通）'!$C$6:$L$47,10,FALSE))</f>
        <v/>
      </c>
      <c r="AH88" s="325" t="str">
        <f>IF(AH87="","",VLOOKUP(AH87,'シフト記号表（従来型・ユニット型共通）'!$C$6:$L$47,10,FALSE))</f>
        <v/>
      </c>
      <c r="AI88" s="326" t="str">
        <f>IF(AI87="","",VLOOKUP(AI87,'シフト記号表（従来型・ユニット型共通）'!$C$6:$L$47,10,FALSE))</f>
        <v/>
      </c>
      <c r="AJ88" s="326" t="str">
        <f>IF(AJ87="","",VLOOKUP(AJ87,'シフト記号表（従来型・ユニット型共通）'!$C$6:$L$47,10,FALSE))</f>
        <v/>
      </c>
      <c r="AK88" s="326" t="str">
        <f>IF(AK87="","",VLOOKUP(AK87,'シフト記号表（従来型・ユニット型共通）'!$C$6:$L$47,10,FALSE))</f>
        <v/>
      </c>
      <c r="AL88" s="326" t="str">
        <f>IF(AL87="","",VLOOKUP(AL87,'シフト記号表（従来型・ユニット型共通）'!$C$6:$L$47,10,FALSE))</f>
        <v/>
      </c>
      <c r="AM88" s="326" t="str">
        <f>IF(AM87="","",VLOOKUP(AM87,'シフト記号表（従来型・ユニット型共通）'!$C$6:$L$47,10,FALSE))</f>
        <v/>
      </c>
      <c r="AN88" s="327" t="str">
        <f>IF(AN87="","",VLOOKUP(AN87,'シフト記号表（従来型・ユニット型共通）'!$C$6:$L$47,10,FALSE))</f>
        <v/>
      </c>
      <c r="AO88" s="325" t="str">
        <f>IF(AO87="","",VLOOKUP(AO87,'シフト記号表（従来型・ユニット型共通）'!$C$6:$L$47,10,FALSE))</f>
        <v/>
      </c>
      <c r="AP88" s="326" t="str">
        <f>IF(AP87="","",VLOOKUP(AP87,'シフト記号表（従来型・ユニット型共通）'!$C$6:$L$47,10,FALSE))</f>
        <v/>
      </c>
      <c r="AQ88" s="326" t="str">
        <f>IF(AQ87="","",VLOOKUP(AQ87,'シフト記号表（従来型・ユニット型共通）'!$C$6:$L$47,10,FALSE))</f>
        <v/>
      </c>
      <c r="AR88" s="326" t="str">
        <f>IF(AR87="","",VLOOKUP(AR87,'シフト記号表（従来型・ユニット型共通）'!$C$6:$L$47,10,FALSE))</f>
        <v/>
      </c>
      <c r="AS88" s="326" t="str">
        <f>IF(AS87="","",VLOOKUP(AS87,'シフト記号表（従来型・ユニット型共通）'!$C$6:$L$47,10,FALSE))</f>
        <v/>
      </c>
      <c r="AT88" s="326" t="str">
        <f>IF(AT87="","",VLOOKUP(AT87,'シフト記号表（従来型・ユニット型共通）'!$C$6:$L$47,10,FALSE))</f>
        <v/>
      </c>
      <c r="AU88" s="327" t="str">
        <f>IF(AU87="","",VLOOKUP(AU87,'シフト記号表（従来型・ユニット型共通）'!$C$6:$L$47,10,FALSE))</f>
        <v/>
      </c>
      <c r="AV88" s="325" t="str">
        <f>IF(AV87="","",VLOOKUP(AV87,'シフト記号表（従来型・ユニット型共通）'!$C$6:$L$47,10,FALSE))</f>
        <v/>
      </c>
      <c r="AW88" s="326" t="str">
        <f>IF(AW87="","",VLOOKUP(AW87,'シフト記号表（従来型・ユニット型共通）'!$C$6:$L$47,10,FALSE))</f>
        <v/>
      </c>
      <c r="AX88" s="326" t="str">
        <f>IF(AX87="","",VLOOKUP(AX87,'シフト記号表（従来型・ユニット型共通）'!$C$6:$L$47,10,FALSE))</f>
        <v/>
      </c>
      <c r="AY88" s="326" t="str">
        <f>IF(AY87="","",VLOOKUP(AY87,'シフト記号表（従来型・ユニット型共通）'!$C$6:$L$47,10,FALSE))</f>
        <v/>
      </c>
      <c r="AZ88" s="326" t="str">
        <f>IF(AZ87="","",VLOOKUP(AZ87,'シフト記号表（従来型・ユニット型共通）'!$C$6:$L$47,10,FALSE))</f>
        <v/>
      </c>
      <c r="BA88" s="326" t="str">
        <f>IF(BA87="","",VLOOKUP(BA87,'シフト記号表（従来型・ユニット型共通）'!$C$6:$L$47,10,FALSE))</f>
        <v/>
      </c>
      <c r="BB88" s="327" t="str">
        <f>IF(BB87="","",VLOOKUP(BB87,'シフト記号表（従来型・ユニット型共通）'!$C$6:$L$47,10,FALSE))</f>
        <v/>
      </c>
      <c r="BC88" s="325" t="str">
        <f>IF(BC87="","",VLOOKUP(BC87,'シフト記号表（従来型・ユニット型共通）'!$C$6:$L$47,10,FALSE))</f>
        <v/>
      </c>
      <c r="BD88" s="326" t="str">
        <f>IF(BD87="","",VLOOKUP(BD87,'シフト記号表（従来型・ユニット型共通）'!$C$6:$L$47,10,FALSE))</f>
        <v/>
      </c>
      <c r="BE88" s="326" t="str">
        <f>IF(BE87="","",VLOOKUP(BE87,'シフト記号表（従来型・ユニット型共通）'!$C$6:$L$47,10,FALSE))</f>
        <v/>
      </c>
      <c r="BF88" s="1113">
        <f>IF($BI$3="４週",SUM(AA88:BB88),IF($BI$3="暦月",SUM(AA88:BE88),""))</f>
        <v>0</v>
      </c>
      <c r="BG88" s="1114"/>
      <c r="BH88" s="1115">
        <f>IF($BI$3="４週",BF88/4,IF($BI$3="暦月",(BF88/($BI$8/7)),""))</f>
        <v>0</v>
      </c>
      <c r="BI88" s="1114"/>
      <c r="BJ88" s="1110"/>
      <c r="BK88" s="1111"/>
      <c r="BL88" s="1111"/>
      <c r="BM88" s="1111"/>
      <c r="BN88" s="1112"/>
    </row>
    <row r="89" spans="2:66" ht="20.25" customHeight="1" x14ac:dyDescent="0.15">
      <c r="B89" s="1118">
        <f>B87+1</f>
        <v>37</v>
      </c>
      <c r="C89" s="1230"/>
      <c r="D89" s="1232"/>
      <c r="E89" s="1196"/>
      <c r="F89" s="1233"/>
      <c r="G89" s="1120"/>
      <c r="H89" s="1121"/>
      <c r="I89" s="320"/>
      <c r="J89" s="321"/>
      <c r="K89" s="320"/>
      <c r="L89" s="321"/>
      <c r="M89" s="1124"/>
      <c r="N89" s="1125"/>
      <c r="O89" s="1128"/>
      <c r="P89" s="1129"/>
      <c r="Q89" s="1129"/>
      <c r="R89" s="1121"/>
      <c r="S89" s="1132"/>
      <c r="T89" s="1133"/>
      <c r="U89" s="1133"/>
      <c r="V89" s="1133"/>
      <c r="W89" s="1134"/>
      <c r="X89" s="340" t="s">
        <v>696</v>
      </c>
      <c r="Z89" s="341"/>
      <c r="AA89" s="333"/>
      <c r="AB89" s="334"/>
      <c r="AC89" s="334"/>
      <c r="AD89" s="334"/>
      <c r="AE89" s="334"/>
      <c r="AF89" s="334"/>
      <c r="AG89" s="335"/>
      <c r="AH89" s="333"/>
      <c r="AI89" s="334"/>
      <c r="AJ89" s="334"/>
      <c r="AK89" s="334"/>
      <c r="AL89" s="334"/>
      <c r="AM89" s="334"/>
      <c r="AN89" s="335"/>
      <c r="AO89" s="333"/>
      <c r="AP89" s="334"/>
      <c r="AQ89" s="334"/>
      <c r="AR89" s="334"/>
      <c r="AS89" s="334"/>
      <c r="AT89" s="334"/>
      <c r="AU89" s="335"/>
      <c r="AV89" s="333"/>
      <c r="AW89" s="334"/>
      <c r="AX89" s="334"/>
      <c r="AY89" s="334"/>
      <c r="AZ89" s="334"/>
      <c r="BA89" s="334"/>
      <c r="BB89" s="335"/>
      <c r="BC89" s="333"/>
      <c r="BD89" s="334"/>
      <c r="BE89" s="336"/>
      <c r="BF89" s="1138"/>
      <c r="BG89" s="1139"/>
      <c r="BH89" s="1105"/>
      <c r="BI89" s="1106"/>
      <c r="BJ89" s="1107"/>
      <c r="BK89" s="1108"/>
      <c r="BL89" s="1108"/>
      <c r="BM89" s="1108"/>
      <c r="BN89" s="1109"/>
    </row>
    <row r="90" spans="2:66" ht="20.25" customHeight="1" x14ac:dyDescent="0.15">
      <c r="B90" s="1140"/>
      <c r="C90" s="1237"/>
      <c r="D90" s="1238"/>
      <c r="E90" s="1196"/>
      <c r="F90" s="1233"/>
      <c r="G90" s="1141"/>
      <c r="H90" s="1142"/>
      <c r="I90" s="342"/>
      <c r="J90" s="343">
        <f>G89</f>
        <v>0</v>
      </c>
      <c r="K90" s="342"/>
      <c r="L90" s="343">
        <f>M89</f>
        <v>0</v>
      </c>
      <c r="M90" s="1143"/>
      <c r="N90" s="1144"/>
      <c r="O90" s="1145"/>
      <c r="P90" s="1146"/>
      <c r="Q90" s="1146"/>
      <c r="R90" s="1142"/>
      <c r="S90" s="1132"/>
      <c r="T90" s="1133"/>
      <c r="U90" s="1133"/>
      <c r="V90" s="1133"/>
      <c r="W90" s="1134"/>
      <c r="X90" s="337" t="s">
        <v>1050</v>
      </c>
      <c r="Y90" s="338"/>
      <c r="Z90" s="339"/>
      <c r="AA90" s="325" t="str">
        <f>IF(AA89="","",VLOOKUP(AA89,'シフト記号表（従来型・ユニット型共通）'!$C$6:$L$47,10,FALSE))</f>
        <v/>
      </c>
      <c r="AB90" s="326" t="str">
        <f>IF(AB89="","",VLOOKUP(AB89,'シフト記号表（従来型・ユニット型共通）'!$C$6:$L$47,10,FALSE))</f>
        <v/>
      </c>
      <c r="AC90" s="326" t="str">
        <f>IF(AC89="","",VLOOKUP(AC89,'シフト記号表（従来型・ユニット型共通）'!$C$6:$L$47,10,FALSE))</f>
        <v/>
      </c>
      <c r="AD90" s="326" t="str">
        <f>IF(AD89="","",VLOOKUP(AD89,'シフト記号表（従来型・ユニット型共通）'!$C$6:$L$47,10,FALSE))</f>
        <v/>
      </c>
      <c r="AE90" s="326" t="str">
        <f>IF(AE89="","",VLOOKUP(AE89,'シフト記号表（従来型・ユニット型共通）'!$C$6:$L$47,10,FALSE))</f>
        <v/>
      </c>
      <c r="AF90" s="326" t="str">
        <f>IF(AF89="","",VLOOKUP(AF89,'シフト記号表（従来型・ユニット型共通）'!$C$6:$L$47,10,FALSE))</f>
        <v/>
      </c>
      <c r="AG90" s="327" t="str">
        <f>IF(AG89="","",VLOOKUP(AG89,'シフト記号表（従来型・ユニット型共通）'!$C$6:$L$47,10,FALSE))</f>
        <v/>
      </c>
      <c r="AH90" s="325" t="str">
        <f>IF(AH89="","",VLOOKUP(AH89,'シフト記号表（従来型・ユニット型共通）'!$C$6:$L$47,10,FALSE))</f>
        <v/>
      </c>
      <c r="AI90" s="326" t="str">
        <f>IF(AI89="","",VLOOKUP(AI89,'シフト記号表（従来型・ユニット型共通）'!$C$6:$L$47,10,FALSE))</f>
        <v/>
      </c>
      <c r="AJ90" s="326" t="str">
        <f>IF(AJ89="","",VLOOKUP(AJ89,'シフト記号表（従来型・ユニット型共通）'!$C$6:$L$47,10,FALSE))</f>
        <v/>
      </c>
      <c r="AK90" s="326" t="str">
        <f>IF(AK89="","",VLOOKUP(AK89,'シフト記号表（従来型・ユニット型共通）'!$C$6:$L$47,10,FALSE))</f>
        <v/>
      </c>
      <c r="AL90" s="326" t="str">
        <f>IF(AL89="","",VLOOKUP(AL89,'シフト記号表（従来型・ユニット型共通）'!$C$6:$L$47,10,FALSE))</f>
        <v/>
      </c>
      <c r="AM90" s="326" t="str">
        <f>IF(AM89="","",VLOOKUP(AM89,'シフト記号表（従来型・ユニット型共通）'!$C$6:$L$47,10,FALSE))</f>
        <v/>
      </c>
      <c r="AN90" s="327" t="str">
        <f>IF(AN89="","",VLOOKUP(AN89,'シフト記号表（従来型・ユニット型共通）'!$C$6:$L$47,10,FALSE))</f>
        <v/>
      </c>
      <c r="AO90" s="325" t="str">
        <f>IF(AO89="","",VLOOKUP(AO89,'シフト記号表（従来型・ユニット型共通）'!$C$6:$L$47,10,FALSE))</f>
        <v/>
      </c>
      <c r="AP90" s="326" t="str">
        <f>IF(AP89="","",VLOOKUP(AP89,'シフト記号表（従来型・ユニット型共通）'!$C$6:$L$47,10,FALSE))</f>
        <v/>
      </c>
      <c r="AQ90" s="326" t="str">
        <f>IF(AQ89="","",VLOOKUP(AQ89,'シフト記号表（従来型・ユニット型共通）'!$C$6:$L$47,10,FALSE))</f>
        <v/>
      </c>
      <c r="AR90" s="326" t="str">
        <f>IF(AR89="","",VLOOKUP(AR89,'シフト記号表（従来型・ユニット型共通）'!$C$6:$L$47,10,FALSE))</f>
        <v/>
      </c>
      <c r="AS90" s="326" t="str">
        <f>IF(AS89="","",VLOOKUP(AS89,'シフト記号表（従来型・ユニット型共通）'!$C$6:$L$47,10,FALSE))</f>
        <v/>
      </c>
      <c r="AT90" s="326" t="str">
        <f>IF(AT89="","",VLOOKUP(AT89,'シフト記号表（従来型・ユニット型共通）'!$C$6:$L$47,10,FALSE))</f>
        <v/>
      </c>
      <c r="AU90" s="327" t="str">
        <f>IF(AU89="","",VLOOKUP(AU89,'シフト記号表（従来型・ユニット型共通）'!$C$6:$L$47,10,FALSE))</f>
        <v/>
      </c>
      <c r="AV90" s="325" t="str">
        <f>IF(AV89="","",VLOOKUP(AV89,'シフト記号表（従来型・ユニット型共通）'!$C$6:$L$47,10,FALSE))</f>
        <v/>
      </c>
      <c r="AW90" s="326" t="str">
        <f>IF(AW89="","",VLOOKUP(AW89,'シフト記号表（従来型・ユニット型共通）'!$C$6:$L$47,10,FALSE))</f>
        <v/>
      </c>
      <c r="AX90" s="326" t="str">
        <f>IF(AX89="","",VLOOKUP(AX89,'シフト記号表（従来型・ユニット型共通）'!$C$6:$L$47,10,FALSE))</f>
        <v/>
      </c>
      <c r="AY90" s="326" t="str">
        <f>IF(AY89="","",VLOOKUP(AY89,'シフト記号表（従来型・ユニット型共通）'!$C$6:$L$47,10,FALSE))</f>
        <v/>
      </c>
      <c r="AZ90" s="326" t="str">
        <f>IF(AZ89="","",VLOOKUP(AZ89,'シフト記号表（従来型・ユニット型共通）'!$C$6:$L$47,10,FALSE))</f>
        <v/>
      </c>
      <c r="BA90" s="326" t="str">
        <f>IF(BA89="","",VLOOKUP(BA89,'シフト記号表（従来型・ユニット型共通）'!$C$6:$L$47,10,FALSE))</f>
        <v/>
      </c>
      <c r="BB90" s="327" t="str">
        <f>IF(BB89="","",VLOOKUP(BB89,'シフト記号表（従来型・ユニット型共通）'!$C$6:$L$47,10,FALSE))</f>
        <v/>
      </c>
      <c r="BC90" s="325" t="str">
        <f>IF(BC89="","",VLOOKUP(BC89,'シフト記号表（従来型・ユニット型共通）'!$C$6:$L$47,10,FALSE))</f>
        <v/>
      </c>
      <c r="BD90" s="326" t="str">
        <f>IF(BD89="","",VLOOKUP(BD89,'シフト記号表（従来型・ユニット型共通）'!$C$6:$L$47,10,FALSE))</f>
        <v/>
      </c>
      <c r="BE90" s="326" t="str">
        <f>IF(BE89="","",VLOOKUP(BE89,'シフト記号表（従来型・ユニット型共通）'!$C$6:$L$47,10,FALSE))</f>
        <v/>
      </c>
      <c r="BF90" s="1113">
        <f>IF($BI$3="４週",SUM(AA90:BB90),IF($BI$3="暦月",SUM(AA90:BE90),""))</f>
        <v>0</v>
      </c>
      <c r="BG90" s="1114"/>
      <c r="BH90" s="1115">
        <f>IF($BI$3="４週",BF90/4,IF($BI$3="暦月",(BF90/($BI$8/7)),""))</f>
        <v>0</v>
      </c>
      <c r="BI90" s="1114"/>
      <c r="BJ90" s="1110"/>
      <c r="BK90" s="1111"/>
      <c r="BL90" s="1111"/>
      <c r="BM90" s="1111"/>
      <c r="BN90" s="1112"/>
    </row>
    <row r="91" spans="2:66" ht="20.25" customHeight="1" x14ac:dyDescent="0.15">
      <c r="B91" s="1118">
        <f>B89+1</f>
        <v>38</v>
      </c>
      <c r="C91" s="1230"/>
      <c r="D91" s="1232"/>
      <c r="E91" s="1196"/>
      <c r="F91" s="1233"/>
      <c r="G91" s="1120"/>
      <c r="H91" s="1121"/>
      <c r="I91" s="320"/>
      <c r="J91" s="321"/>
      <c r="K91" s="320"/>
      <c r="L91" s="321"/>
      <c r="M91" s="1124"/>
      <c r="N91" s="1125"/>
      <c r="O91" s="1128"/>
      <c r="P91" s="1129"/>
      <c r="Q91" s="1129"/>
      <c r="R91" s="1121"/>
      <c r="S91" s="1132"/>
      <c r="T91" s="1133"/>
      <c r="U91" s="1133"/>
      <c r="V91" s="1133"/>
      <c r="W91" s="1134"/>
      <c r="X91" s="340" t="s">
        <v>696</v>
      </c>
      <c r="Z91" s="341"/>
      <c r="AA91" s="333"/>
      <c r="AB91" s="334"/>
      <c r="AC91" s="334"/>
      <c r="AD91" s="334"/>
      <c r="AE91" s="334"/>
      <c r="AF91" s="334"/>
      <c r="AG91" s="335"/>
      <c r="AH91" s="333"/>
      <c r="AI91" s="334"/>
      <c r="AJ91" s="334"/>
      <c r="AK91" s="334"/>
      <c r="AL91" s="334"/>
      <c r="AM91" s="334"/>
      <c r="AN91" s="335"/>
      <c r="AO91" s="333"/>
      <c r="AP91" s="334"/>
      <c r="AQ91" s="334"/>
      <c r="AR91" s="334"/>
      <c r="AS91" s="334"/>
      <c r="AT91" s="334"/>
      <c r="AU91" s="335"/>
      <c r="AV91" s="333"/>
      <c r="AW91" s="334"/>
      <c r="AX91" s="334"/>
      <c r="AY91" s="334"/>
      <c r="AZ91" s="334"/>
      <c r="BA91" s="334"/>
      <c r="BB91" s="335"/>
      <c r="BC91" s="333"/>
      <c r="BD91" s="334"/>
      <c r="BE91" s="336"/>
      <c r="BF91" s="1138"/>
      <c r="BG91" s="1139"/>
      <c r="BH91" s="1105"/>
      <c r="BI91" s="1106"/>
      <c r="BJ91" s="1107"/>
      <c r="BK91" s="1108"/>
      <c r="BL91" s="1108"/>
      <c r="BM91" s="1108"/>
      <c r="BN91" s="1109"/>
    </row>
    <row r="92" spans="2:66" ht="20.25" customHeight="1" x14ac:dyDescent="0.15">
      <c r="B92" s="1140"/>
      <c r="C92" s="1237"/>
      <c r="D92" s="1238"/>
      <c r="E92" s="1196"/>
      <c r="F92" s="1233"/>
      <c r="G92" s="1141"/>
      <c r="H92" s="1142"/>
      <c r="I92" s="342"/>
      <c r="J92" s="343">
        <f>G91</f>
        <v>0</v>
      </c>
      <c r="K92" s="342"/>
      <c r="L92" s="343">
        <f>M91</f>
        <v>0</v>
      </c>
      <c r="M92" s="1143"/>
      <c r="N92" s="1144"/>
      <c r="O92" s="1145"/>
      <c r="P92" s="1146"/>
      <c r="Q92" s="1146"/>
      <c r="R92" s="1142"/>
      <c r="S92" s="1132"/>
      <c r="T92" s="1133"/>
      <c r="U92" s="1133"/>
      <c r="V92" s="1133"/>
      <c r="W92" s="1134"/>
      <c r="X92" s="337" t="s">
        <v>1050</v>
      </c>
      <c r="Y92" s="338"/>
      <c r="Z92" s="339"/>
      <c r="AA92" s="325" t="str">
        <f>IF(AA91="","",VLOOKUP(AA91,'シフト記号表（従来型・ユニット型共通）'!$C$6:$L$47,10,FALSE))</f>
        <v/>
      </c>
      <c r="AB92" s="326" t="str">
        <f>IF(AB91="","",VLOOKUP(AB91,'シフト記号表（従来型・ユニット型共通）'!$C$6:$L$47,10,FALSE))</f>
        <v/>
      </c>
      <c r="AC92" s="326" t="str">
        <f>IF(AC91="","",VLOOKUP(AC91,'シフト記号表（従来型・ユニット型共通）'!$C$6:$L$47,10,FALSE))</f>
        <v/>
      </c>
      <c r="AD92" s="326" t="str">
        <f>IF(AD91="","",VLOOKUP(AD91,'シフト記号表（従来型・ユニット型共通）'!$C$6:$L$47,10,FALSE))</f>
        <v/>
      </c>
      <c r="AE92" s="326" t="str">
        <f>IF(AE91="","",VLOOKUP(AE91,'シフト記号表（従来型・ユニット型共通）'!$C$6:$L$47,10,FALSE))</f>
        <v/>
      </c>
      <c r="AF92" s="326" t="str">
        <f>IF(AF91="","",VLOOKUP(AF91,'シフト記号表（従来型・ユニット型共通）'!$C$6:$L$47,10,FALSE))</f>
        <v/>
      </c>
      <c r="AG92" s="327" t="str">
        <f>IF(AG91="","",VLOOKUP(AG91,'シフト記号表（従来型・ユニット型共通）'!$C$6:$L$47,10,FALSE))</f>
        <v/>
      </c>
      <c r="AH92" s="325" t="str">
        <f>IF(AH91="","",VLOOKUP(AH91,'シフト記号表（従来型・ユニット型共通）'!$C$6:$L$47,10,FALSE))</f>
        <v/>
      </c>
      <c r="AI92" s="326" t="str">
        <f>IF(AI91="","",VLOOKUP(AI91,'シフト記号表（従来型・ユニット型共通）'!$C$6:$L$47,10,FALSE))</f>
        <v/>
      </c>
      <c r="AJ92" s="326" t="str">
        <f>IF(AJ91="","",VLOOKUP(AJ91,'シフト記号表（従来型・ユニット型共通）'!$C$6:$L$47,10,FALSE))</f>
        <v/>
      </c>
      <c r="AK92" s="326" t="str">
        <f>IF(AK91="","",VLOOKUP(AK91,'シフト記号表（従来型・ユニット型共通）'!$C$6:$L$47,10,FALSE))</f>
        <v/>
      </c>
      <c r="AL92" s="326" t="str">
        <f>IF(AL91="","",VLOOKUP(AL91,'シフト記号表（従来型・ユニット型共通）'!$C$6:$L$47,10,FALSE))</f>
        <v/>
      </c>
      <c r="AM92" s="326" t="str">
        <f>IF(AM91="","",VLOOKUP(AM91,'シフト記号表（従来型・ユニット型共通）'!$C$6:$L$47,10,FALSE))</f>
        <v/>
      </c>
      <c r="AN92" s="327" t="str">
        <f>IF(AN91="","",VLOOKUP(AN91,'シフト記号表（従来型・ユニット型共通）'!$C$6:$L$47,10,FALSE))</f>
        <v/>
      </c>
      <c r="AO92" s="325" t="str">
        <f>IF(AO91="","",VLOOKUP(AO91,'シフト記号表（従来型・ユニット型共通）'!$C$6:$L$47,10,FALSE))</f>
        <v/>
      </c>
      <c r="AP92" s="326" t="str">
        <f>IF(AP91="","",VLOOKUP(AP91,'シフト記号表（従来型・ユニット型共通）'!$C$6:$L$47,10,FALSE))</f>
        <v/>
      </c>
      <c r="AQ92" s="326" t="str">
        <f>IF(AQ91="","",VLOOKUP(AQ91,'シフト記号表（従来型・ユニット型共通）'!$C$6:$L$47,10,FALSE))</f>
        <v/>
      </c>
      <c r="AR92" s="326" t="str">
        <f>IF(AR91="","",VLOOKUP(AR91,'シフト記号表（従来型・ユニット型共通）'!$C$6:$L$47,10,FALSE))</f>
        <v/>
      </c>
      <c r="AS92" s="326" t="str">
        <f>IF(AS91="","",VLOOKUP(AS91,'シフト記号表（従来型・ユニット型共通）'!$C$6:$L$47,10,FALSE))</f>
        <v/>
      </c>
      <c r="AT92" s="326" t="str">
        <f>IF(AT91="","",VLOOKUP(AT91,'シフト記号表（従来型・ユニット型共通）'!$C$6:$L$47,10,FALSE))</f>
        <v/>
      </c>
      <c r="AU92" s="327" t="str">
        <f>IF(AU91="","",VLOOKUP(AU91,'シフト記号表（従来型・ユニット型共通）'!$C$6:$L$47,10,FALSE))</f>
        <v/>
      </c>
      <c r="AV92" s="325" t="str">
        <f>IF(AV91="","",VLOOKUP(AV91,'シフト記号表（従来型・ユニット型共通）'!$C$6:$L$47,10,FALSE))</f>
        <v/>
      </c>
      <c r="AW92" s="326" t="str">
        <f>IF(AW91="","",VLOOKUP(AW91,'シフト記号表（従来型・ユニット型共通）'!$C$6:$L$47,10,FALSE))</f>
        <v/>
      </c>
      <c r="AX92" s="326" t="str">
        <f>IF(AX91="","",VLOOKUP(AX91,'シフト記号表（従来型・ユニット型共通）'!$C$6:$L$47,10,FALSE))</f>
        <v/>
      </c>
      <c r="AY92" s="326" t="str">
        <f>IF(AY91="","",VLOOKUP(AY91,'シフト記号表（従来型・ユニット型共通）'!$C$6:$L$47,10,FALSE))</f>
        <v/>
      </c>
      <c r="AZ92" s="326" t="str">
        <f>IF(AZ91="","",VLOOKUP(AZ91,'シフト記号表（従来型・ユニット型共通）'!$C$6:$L$47,10,FALSE))</f>
        <v/>
      </c>
      <c r="BA92" s="326" t="str">
        <f>IF(BA91="","",VLOOKUP(BA91,'シフト記号表（従来型・ユニット型共通）'!$C$6:$L$47,10,FALSE))</f>
        <v/>
      </c>
      <c r="BB92" s="327" t="str">
        <f>IF(BB91="","",VLOOKUP(BB91,'シフト記号表（従来型・ユニット型共通）'!$C$6:$L$47,10,FALSE))</f>
        <v/>
      </c>
      <c r="BC92" s="325" t="str">
        <f>IF(BC91="","",VLOOKUP(BC91,'シフト記号表（従来型・ユニット型共通）'!$C$6:$L$47,10,FALSE))</f>
        <v/>
      </c>
      <c r="BD92" s="326" t="str">
        <f>IF(BD91="","",VLOOKUP(BD91,'シフト記号表（従来型・ユニット型共通）'!$C$6:$L$47,10,FALSE))</f>
        <v/>
      </c>
      <c r="BE92" s="326" t="str">
        <f>IF(BE91="","",VLOOKUP(BE91,'シフト記号表（従来型・ユニット型共通）'!$C$6:$L$47,10,FALSE))</f>
        <v/>
      </c>
      <c r="BF92" s="1113">
        <f>IF($BI$3="４週",SUM(AA92:BB92),IF($BI$3="暦月",SUM(AA92:BE92),""))</f>
        <v>0</v>
      </c>
      <c r="BG92" s="1114"/>
      <c r="BH92" s="1115">
        <f>IF($BI$3="４週",BF92/4,IF($BI$3="暦月",(BF92/($BI$8/7)),""))</f>
        <v>0</v>
      </c>
      <c r="BI92" s="1114"/>
      <c r="BJ92" s="1110"/>
      <c r="BK92" s="1111"/>
      <c r="BL92" s="1111"/>
      <c r="BM92" s="1111"/>
      <c r="BN92" s="1112"/>
    </row>
    <row r="93" spans="2:66" ht="20.25" customHeight="1" x14ac:dyDescent="0.15">
      <c r="B93" s="1118">
        <f>B91+1</f>
        <v>39</v>
      </c>
      <c r="C93" s="1230"/>
      <c r="D93" s="1232"/>
      <c r="E93" s="1196"/>
      <c r="F93" s="1233"/>
      <c r="G93" s="1120"/>
      <c r="H93" s="1121"/>
      <c r="I93" s="320"/>
      <c r="J93" s="321"/>
      <c r="K93" s="320"/>
      <c r="L93" s="321"/>
      <c r="M93" s="1124"/>
      <c r="N93" s="1125"/>
      <c r="O93" s="1128"/>
      <c r="P93" s="1129"/>
      <c r="Q93" s="1129"/>
      <c r="R93" s="1121"/>
      <c r="S93" s="1132"/>
      <c r="T93" s="1133"/>
      <c r="U93" s="1133"/>
      <c r="V93" s="1133"/>
      <c r="W93" s="1134"/>
      <c r="X93" s="340" t="s">
        <v>696</v>
      </c>
      <c r="Z93" s="341"/>
      <c r="AA93" s="333"/>
      <c r="AB93" s="334"/>
      <c r="AC93" s="334"/>
      <c r="AD93" s="334"/>
      <c r="AE93" s="334"/>
      <c r="AF93" s="334"/>
      <c r="AG93" s="335"/>
      <c r="AH93" s="333"/>
      <c r="AI93" s="334"/>
      <c r="AJ93" s="334"/>
      <c r="AK93" s="334"/>
      <c r="AL93" s="334"/>
      <c r="AM93" s="334"/>
      <c r="AN93" s="335"/>
      <c r="AO93" s="333"/>
      <c r="AP93" s="334"/>
      <c r="AQ93" s="334"/>
      <c r="AR93" s="334"/>
      <c r="AS93" s="334"/>
      <c r="AT93" s="334"/>
      <c r="AU93" s="335"/>
      <c r="AV93" s="333"/>
      <c r="AW93" s="334"/>
      <c r="AX93" s="334"/>
      <c r="AY93" s="334"/>
      <c r="AZ93" s="334"/>
      <c r="BA93" s="334"/>
      <c r="BB93" s="335"/>
      <c r="BC93" s="333"/>
      <c r="BD93" s="334"/>
      <c r="BE93" s="336"/>
      <c r="BF93" s="1138"/>
      <c r="BG93" s="1139"/>
      <c r="BH93" s="1105"/>
      <c r="BI93" s="1106"/>
      <c r="BJ93" s="1107"/>
      <c r="BK93" s="1108"/>
      <c r="BL93" s="1108"/>
      <c r="BM93" s="1108"/>
      <c r="BN93" s="1109"/>
    </row>
    <row r="94" spans="2:66" ht="20.25" customHeight="1" x14ac:dyDescent="0.15">
      <c r="B94" s="1140"/>
      <c r="C94" s="1237"/>
      <c r="D94" s="1238"/>
      <c r="E94" s="1196"/>
      <c r="F94" s="1233"/>
      <c r="G94" s="1141"/>
      <c r="H94" s="1142"/>
      <c r="I94" s="342"/>
      <c r="J94" s="343">
        <f>G93</f>
        <v>0</v>
      </c>
      <c r="K94" s="342"/>
      <c r="L94" s="343">
        <f>M93</f>
        <v>0</v>
      </c>
      <c r="M94" s="1143"/>
      <c r="N94" s="1144"/>
      <c r="O94" s="1145"/>
      <c r="P94" s="1146"/>
      <c r="Q94" s="1146"/>
      <c r="R94" s="1142"/>
      <c r="S94" s="1132"/>
      <c r="T94" s="1133"/>
      <c r="U94" s="1133"/>
      <c r="V94" s="1133"/>
      <c r="W94" s="1134"/>
      <c r="X94" s="337" t="s">
        <v>1050</v>
      </c>
      <c r="Y94" s="338"/>
      <c r="Z94" s="339"/>
      <c r="AA94" s="325" t="str">
        <f>IF(AA93="","",VLOOKUP(AA93,'シフト記号表（従来型・ユニット型共通）'!$C$6:$L$47,10,FALSE))</f>
        <v/>
      </c>
      <c r="AB94" s="326" t="str">
        <f>IF(AB93="","",VLOOKUP(AB93,'シフト記号表（従来型・ユニット型共通）'!$C$6:$L$47,10,FALSE))</f>
        <v/>
      </c>
      <c r="AC94" s="326" t="str">
        <f>IF(AC93="","",VLOOKUP(AC93,'シフト記号表（従来型・ユニット型共通）'!$C$6:$L$47,10,FALSE))</f>
        <v/>
      </c>
      <c r="AD94" s="326" t="str">
        <f>IF(AD93="","",VLOOKUP(AD93,'シフト記号表（従来型・ユニット型共通）'!$C$6:$L$47,10,FALSE))</f>
        <v/>
      </c>
      <c r="AE94" s="326" t="str">
        <f>IF(AE93="","",VLOOKUP(AE93,'シフト記号表（従来型・ユニット型共通）'!$C$6:$L$47,10,FALSE))</f>
        <v/>
      </c>
      <c r="AF94" s="326" t="str">
        <f>IF(AF93="","",VLOOKUP(AF93,'シフト記号表（従来型・ユニット型共通）'!$C$6:$L$47,10,FALSE))</f>
        <v/>
      </c>
      <c r="AG94" s="327" t="str">
        <f>IF(AG93="","",VLOOKUP(AG93,'シフト記号表（従来型・ユニット型共通）'!$C$6:$L$47,10,FALSE))</f>
        <v/>
      </c>
      <c r="AH94" s="325" t="str">
        <f>IF(AH93="","",VLOOKUP(AH93,'シフト記号表（従来型・ユニット型共通）'!$C$6:$L$47,10,FALSE))</f>
        <v/>
      </c>
      <c r="AI94" s="326" t="str">
        <f>IF(AI93="","",VLOOKUP(AI93,'シフト記号表（従来型・ユニット型共通）'!$C$6:$L$47,10,FALSE))</f>
        <v/>
      </c>
      <c r="AJ94" s="326" t="str">
        <f>IF(AJ93="","",VLOOKUP(AJ93,'シフト記号表（従来型・ユニット型共通）'!$C$6:$L$47,10,FALSE))</f>
        <v/>
      </c>
      <c r="AK94" s="326" t="str">
        <f>IF(AK93="","",VLOOKUP(AK93,'シフト記号表（従来型・ユニット型共通）'!$C$6:$L$47,10,FALSE))</f>
        <v/>
      </c>
      <c r="AL94" s="326" t="str">
        <f>IF(AL93="","",VLOOKUP(AL93,'シフト記号表（従来型・ユニット型共通）'!$C$6:$L$47,10,FALSE))</f>
        <v/>
      </c>
      <c r="AM94" s="326" t="str">
        <f>IF(AM93="","",VLOOKUP(AM93,'シフト記号表（従来型・ユニット型共通）'!$C$6:$L$47,10,FALSE))</f>
        <v/>
      </c>
      <c r="AN94" s="327" t="str">
        <f>IF(AN93="","",VLOOKUP(AN93,'シフト記号表（従来型・ユニット型共通）'!$C$6:$L$47,10,FALSE))</f>
        <v/>
      </c>
      <c r="AO94" s="325" t="str">
        <f>IF(AO93="","",VLOOKUP(AO93,'シフト記号表（従来型・ユニット型共通）'!$C$6:$L$47,10,FALSE))</f>
        <v/>
      </c>
      <c r="AP94" s="326" t="str">
        <f>IF(AP93="","",VLOOKUP(AP93,'シフト記号表（従来型・ユニット型共通）'!$C$6:$L$47,10,FALSE))</f>
        <v/>
      </c>
      <c r="AQ94" s="326" t="str">
        <f>IF(AQ93="","",VLOOKUP(AQ93,'シフト記号表（従来型・ユニット型共通）'!$C$6:$L$47,10,FALSE))</f>
        <v/>
      </c>
      <c r="AR94" s="326" t="str">
        <f>IF(AR93="","",VLOOKUP(AR93,'シフト記号表（従来型・ユニット型共通）'!$C$6:$L$47,10,FALSE))</f>
        <v/>
      </c>
      <c r="AS94" s="326" t="str">
        <f>IF(AS93="","",VLOOKUP(AS93,'シフト記号表（従来型・ユニット型共通）'!$C$6:$L$47,10,FALSE))</f>
        <v/>
      </c>
      <c r="AT94" s="326" t="str">
        <f>IF(AT93="","",VLOOKUP(AT93,'シフト記号表（従来型・ユニット型共通）'!$C$6:$L$47,10,FALSE))</f>
        <v/>
      </c>
      <c r="AU94" s="327" t="str">
        <f>IF(AU93="","",VLOOKUP(AU93,'シフト記号表（従来型・ユニット型共通）'!$C$6:$L$47,10,FALSE))</f>
        <v/>
      </c>
      <c r="AV94" s="325" t="str">
        <f>IF(AV93="","",VLOOKUP(AV93,'シフト記号表（従来型・ユニット型共通）'!$C$6:$L$47,10,FALSE))</f>
        <v/>
      </c>
      <c r="AW94" s="326" t="str">
        <f>IF(AW93="","",VLOOKUP(AW93,'シフト記号表（従来型・ユニット型共通）'!$C$6:$L$47,10,FALSE))</f>
        <v/>
      </c>
      <c r="AX94" s="326" t="str">
        <f>IF(AX93="","",VLOOKUP(AX93,'シフト記号表（従来型・ユニット型共通）'!$C$6:$L$47,10,FALSE))</f>
        <v/>
      </c>
      <c r="AY94" s="326" t="str">
        <f>IF(AY93="","",VLOOKUP(AY93,'シフト記号表（従来型・ユニット型共通）'!$C$6:$L$47,10,FALSE))</f>
        <v/>
      </c>
      <c r="AZ94" s="326" t="str">
        <f>IF(AZ93="","",VLOOKUP(AZ93,'シフト記号表（従来型・ユニット型共通）'!$C$6:$L$47,10,FALSE))</f>
        <v/>
      </c>
      <c r="BA94" s="326" t="str">
        <f>IF(BA93="","",VLOOKUP(BA93,'シフト記号表（従来型・ユニット型共通）'!$C$6:$L$47,10,FALSE))</f>
        <v/>
      </c>
      <c r="BB94" s="327" t="str">
        <f>IF(BB93="","",VLOOKUP(BB93,'シフト記号表（従来型・ユニット型共通）'!$C$6:$L$47,10,FALSE))</f>
        <v/>
      </c>
      <c r="BC94" s="325" t="str">
        <f>IF(BC93="","",VLOOKUP(BC93,'シフト記号表（従来型・ユニット型共通）'!$C$6:$L$47,10,FALSE))</f>
        <v/>
      </c>
      <c r="BD94" s="326" t="str">
        <f>IF(BD93="","",VLOOKUP(BD93,'シフト記号表（従来型・ユニット型共通）'!$C$6:$L$47,10,FALSE))</f>
        <v/>
      </c>
      <c r="BE94" s="326" t="str">
        <f>IF(BE93="","",VLOOKUP(BE93,'シフト記号表（従来型・ユニット型共通）'!$C$6:$L$47,10,FALSE))</f>
        <v/>
      </c>
      <c r="BF94" s="1113">
        <f>IF($BI$3="４週",SUM(AA94:BB94),IF($BI$3="暦月",SUM(AA94:BE94),""))</f>
        <v>0</v>
      </c>
      <c r="BG94" s="1114"/>
      <c r="BH94" s="1115">
        <f>IF($BI$3="４週",BF94/4,IF($BI$3="暦月",(BF94/($BI$8/7)),""))</f>
        <v>0</v>
      </c>
      <c r="BI94" s="1114"/>
      <c r="BJ94" s="1110"/>
      <c r="BK94" s="1111"/>
      <c r="BL94" s="1111"/>
      <c r="BM94" s="1111"/>
      <c r="BN94" s="1112"/>
    </row>
    <row r="95" spans="2:66" ht="20.25" customHeight="1" x14ac:dyDescent="0.15">
      <c r="B95" s="1118">
        <f>B93+1</f>
        <v>40</v>
      </c>
      <c r="C95" s="1230"/>
      <c r="D95" s="1232"/>
      <c r="E95" s="1196"/>
      <c r="F95" s="1233"/>
      <c r="G95" s="1120"/>
      <c r="H95" s="1121"/>
      <c r="I95" s="320"/>
      <c r="J95" s="321"/>
      <c r="K95" s="320"/>
      <c r="L95" s="321"/>
      <c r="M95" s="1124"/>
      <c r="N95" s="1125"/>
      <c r="O95" s="1128"/>
      <c r="P95" s="1129"/>
      <c r="Q95" s="1129"/>
      <c r="R95" s="1121"/>
      <c r="S95" s="1132"/>
      <c r="T95" s="1133"/>
      <c r="U95" s="1133"/>
      <c r="V95" s="1133"/>
      <c r="W95" s="1134"/>
      <c r="X95" s="340" t="s">
        <v>696</v>
      </c>
      <c r="Z95" s="341"/>
      <c r="AA95" s="333"/>
      <c r="AB95" s="334"/>
      <c r="AC95" s="334"/>
      <c r="AD95" s="334"/>
      <c r="AE95" s="334"/>
      <c r="AF95" s="334"/>
      <c r="AG95" s="335"/>
      <c r="AH95" s="333"/>
      <c r="AI95" s="334"/>
      <c r="AJ95" s="334"/>
      <c r="AK95" s="334"/>
      <c r="AL95" s="334"/>
      <c r="AM95" s="334"/>
      <c r="AN95" s="335"/>
      <c r="AO95" s="333"/>
      <c r="AP95" s="334"/>
      <c r="AQ95" s="334"/>
      <c r="AR95" s="334"/>
      <c r="AS95" s="334"/>
      <c r="AT95" s="334"/>
      <c r="AU95" s="335"/>
      <c r="AV95" s="333"/>
      <c r="AW95" s="334"/>
      <c r="AX95" s="334"/>
      <c r="AY95" s="334"/>
      <c r="AZ95" s="334"/>
      <c r="BA95" s="334"/>
      <c r="BB95" s="335"/>
      <c r="BC95" s="333"/>
      <c r="BD95" s="334"/>
      <c r="BE95" s="336"/>
      <c r="BF95" s="1138"/>
      <c r="BG95" s="1139"/>
      <c r="BH95" s="1105"/>
      <c r="BI95" s="1106"/>
      <c r="BJ95" s="1107"/>
      <c r="BK95" s="1108"/>
      <c r="BL95" s="1108"/>
      <c r="BM95" s="1108"/>
      <c r="BN95" s="1109"/>
    </row>
    <row r="96" spans="2:66" ht="20.25" customHeight="1" x14ac:dyDescent="0.15">
      <c r="B96" s="1140"/>
      <c r="C96" s="1237"/>
      <c r="D96" s="1238"/>
      <c r="E96" s="1196"/>
      <c r="F96" s="1233"/>
      <c r="G96" s="1141"/>
      <c r="H96" s="1142"/>
      <c r="I96" s="342"/>
      <c r="J96" s="343">
        <f>G95</f>
        <v>0</v>
      </c>
      <c r="K96" s="342"/>
      <c r="L96" s="343">
        <f>M95</f>
        <v>0</v>
      </c>
      <c r="M96" s="1143"/>
      <c r="N96" s="1144"/>
      <c r="O96" s="1145"/>
      <c r="P96" s="1146"/>
      <c r="Q96" s="1146"/>
      <c r="R96" s="1142"/>
      <c r="S96" s="1132"/>
      <c r="T96" s="1133"/>
      <c r="U96" s="1133"/>
      <c r="V96" s="1133"/>
      <c r="W96" s="1134"/>
      <c r="X96" s="337" t="s">
        <v>1050</v>
      </c>
      <c r="Y96" s="338"/>
      <c r="Z96" s="339"/>
      <c r="AA96" s="325" t="str">
        <f>IF(AA95="","",VLOOKUP(AA95,'シフト記号表（従来型・ユニット型共通）'!$C$6:$L$47,10,FALSE))</f>
        <v/>
      </c>
      <c r="AB96" s="326" t="str">
        <f>IF(AB95="","",VLOOKUP(AB95,'シフト記号表（従来型・ユニット型共通）'!$C$6:$L$47,10,FALSE))</f>
        <v/>
      </c>
      <c r="AC96" s="326" t="str">
        <f>IF(AC95="","",VLOOKUP(AC95,'シフト記号表（従来型・ユニット型共通）'!$C$6:$L$47,10,FALSE))</f>
        <v/>
      </c>
      <c r="AD96" s="326" t="str">
        <f>IF(AD95="","",VLOOKUP(AD95,'シフト記号表（従来型・ユニット型共通）'!$C$6:$L$47,10,FALSE))</f>
        <v/>
      </c>
      <c r="AE96" s="326" t="str">
        <f>IF(AE95="","",VLOOKUP(AE95,'シフト記号表（従来型・ユニット型共通）'!$C$6:$L$47,10,FALSE))</f>
        <v/>
      </c>
      <c r="AF96" s="326" t="str">
        <f>IF(AF95="","",VLOOKUP(AF95,'シフト記号表（従来型・ユニット型共通）'!$C$6:$L$47,10,FALSE))</f>
        <v/>
      </c>
      <c r="AG96" s="327" t="str">
        <f>IF(AG95="","",VLOOKUP(AG95,'シフト記号表（従来型・ユニット型共通）'!$C$6:$L$47,10,FALSE))</f>
        <v/>
      </c>
      <c r="AH96" s="325" t="str">
        <f>IF(AH95="","",VLOOKUP(AH95,'シフト記号表（従来型・ユニット型共通）'!$C$6:$L$47,10,FALSE))</f>
        <v/>
      </c>
      <c r="AI96" s="326" t="str">
        <f>IF(AI95="","",VLOOKUP(AI95,'シフト記号表（従来型・ユニット型共通）'!$C$6:$L$47,10,FALSE))</f>
        <v/>
      </c>
      <c r="AJ96" s="326" t="str">
        <f>IF(AJ95="","",VLOOKUP(AJ95,'シフト記号表（従来型・ユニット型共通）'!$C$6:$L$47,10,FALSE))</f>
        <v/>
      </c>
      <c r="AK96" s="326" t="str">
        <f>IF(AK95="","",VLOOKUP(AK95,'シフト記号表（従来型・ユニット型共通）'!$C$6:$L$47,10,FALSE))</f>
        <v/>
      </c>
      <c r="AL96" s="326" t="str">
        <f>IF(AL95="","",VLOOKUP(AL95,'シフト記号表（従来型・ユニット型共通）'!$C$6:$L$47,10,FALSE))</f>
        <v/>
      </c>
      <c r="AM96" s="326" t="str">
        <f>IF(AM95="","",VLOOKUP(AM95,'シフト記号表（従来型・ユニット型共通）'!$C$6:$L$47,10,FALSE))</f>
        <v/>
      </c>
      <c r="AN96" s="327" t="str">
        <f>IF(AN95="","",VLOOKUP(AN95,'シフト記号表（従来型・ユニット型共通）'!$C$6:$L$47,10,FALSE))</f>
        <v/>
      </c>
      <c r="AO96" s="325" t="str">
        <f>IF(AO95="","",VLOOKUP(AO95,'シフト記号表（従来型・ユニット型共通）'!$C$6:$L$47,10,FALSE))</f>
        <v/>
      </c>
      <c r="AP96" s="326" t="str">
        <f>IF(AP95="","",VLOOKUP(AP95,'シフト記号表（従来型・ユニット型共通）'!$C$6:$L$47,10,FALSE))</f>
        <v/>
      </c>
      <c r="AQ96" s="326" t="str">
        <f>IF(AQ95="","",VLOOKUP(AQ95,'シフト記号表（従来型・ユニット型共通）'!$C$6:$L$47,10,FALSE))</f>
        <v/>
      </c>
      <c r="AR96" s="326" t="str">
        <f>IF(AR95="","",VLOOKUP(AR95,'シフト記号表（従来型・ユニット型共通）'!$C$6:$L$47,10,FALSE))</f>
        <v/>
      </c>
      <c r="AS96" s="326" t="str">
        <f>IF(AS95="","",VLOOKUP(AS95,'シフト記号表（従来型・ユニット型共通）'!$C$6:$L$47,10,FALSE))</f>
        <v/>
      </c>
      <c r="AT96" s="326" t="str">
        <f>IF(AT95="","",VLOOKUP(AT95,'シフト記号表（従来型・ユニット型共通）'!$C$6:$L$47,10,FALSE))</f>
        <v/>
      </c>
      <c r="AU96" s="327" t="str">
        <f>IF(AU95="","",VLOOKUP(AU95,'シフト記号表（従来型・ユニット型共通）'!$C$6:$L$47,10,FALSE))</f>
        <v/>
      </c>
      <c r="AV96" s="325" t="str">
        <f>IF(AV95="","",VLOOKUP(AV95,'シフト記号表（従来型・ユニット型共通）'!$C$6:$L$47,10,FALSE))</f>
        <v/>
      </c>
      <c r="AW96" s="326" t="str">
        <f>IF(AW95="","",VLOOKUP(AW95,'シフト記号表（従来型・ユニット型共通）'!$C$6:$L$47,10,FALSE))</f>
        <v/>
      </c>
      <c r="AX96" s="326" t="str">
        <f>IF(AX95="","",VLOOKUP(AX95,'シフト記号表（従来型・ユニット型共通）'!$C$6:$L$47,10,FALSE))</f>
        <v/>
      </c>
      <c r="AY96" s="326" t="str">
        <f>IF(AY95="","",VLOOKUP(AY95,'シフト記号表（従来型・ユニット型共通）'!$C$6:$L$47,10,FALSE))</f>
        <v/>
      </c>
      <c r="AZ96" s="326" t="str">
        <f>IF(AZ95="","",VLOOKUP(AZ95,'シフト記号表（従来型・ユニット型共通）'!$C$6:$L$47,10,FALSE))</f>
        <v/>
      </c>
      <c r="BA96" s="326" t="str">
        <f>IF(BA95="","",VLOOKUP(BA95,'シフト記号表（従来型・ユニット型共通）'!$C$6:$L$47,10,FALSE))</f>
        <v/>
      </c>
      <c r="BB96" s="327" t="str">
        <f>IF(BB95="","",VLOOKUP(BB95,'シフト記号表（従来型・ユニット型共通）'!$C$6:$L$47,10,FALSE))</f>
        <v/>
      </c>
      <c r="BC96" s="325" t="str">
        <f>IF(BC95="","",VLOOKUP(BC95,'シフト記号表（従来型・ユニット型共通）'!$C$6:$L$47,10,FALSE))</f>
        <v/>
      </c>
      <c r="BD96" s="326" t="str">
        <f>IF(BD95="","",VLOOKUP(BD95,'シフト記号表（従来型・ユニット型共通）'!$C$6:$L$47,10,FALSE))</f>
        <v/>
      </c>
      <c r="BE96" s="326" t="str">
        <f>IF(BE95="","",VLOOKUP(BE95,'シフト記号表（従来型・ユニット型共通）'!$C$6:$L$47,10,FALSE))</f>
        <v/>
      </c>
      <c r="BF96" s="1113">
        <f>IF($BI$3="４週",SUM(AA96:BB96),IF($BI$3="暦月",SUM(AA96:BE96),""))</f>
        <v>0</v>
      </c>
      <c r="BG96" s="1114"/>
      <c r="BH96" s="1115">
        <f>IF($BI$3="４週",BF96/4,IF($BI$3="暦月",(BF96/($BI$8/7)),""))</f>
        <v>0</v>
      </c>
      <c r="BI96" s="1114"/>
      <c r="BJ96" s="1110"/>
      <c r="BK96" s="1111"/>
      <c r="BL96" s="1111"/>
      <c r="BM96" s="1111"/>
      <c r="BN96" s="1112"/>
    </row>
    <row r="97" spans="2:66" ht="20.25" customHeight="1" x14ac:dyDescent="0.15">
      <c r="B97" s="1118">
        <f>B95+1</f>
        <v>41</v>
      </c>
      <c r="C97" s="1230"/>
      <c r="D97" s="1232"/>
      <c r="E97" s="1196"/>
      <c r="F97" s="1233"/>
      <c r="G97" s="1120"/>
      <c r="H97" s="1121"/>
      <c r="I97" s="320"/>
      <c r="J97" s="321"/>
      <c r="K97" s="320"/>
      <c r="L97" s="321"/>
      <c r="M97" s="1124"/>
      <c r="N97" s="1125"/>
      <c r="O97" s="1128"/>
      <c r="P97" s="1129"/>
      <c r="Q97" s="1129"/>
      <c r="R97" s="1121"/>
      <c r="S97" s="1132"/>
      <c r="T97" s="1133"/>
      <c r="U97" s="1133"/>
      <c r="V97" s="1133"/>
      <c r="W97" s="1134"/>
      <c r="X97" s="340" t="s">
        <v>696</v>
      </c>
      <c r="Z97" s="341"/>
      <c r="AA97" s="333"/>
      <c r="AB97" s="334"/>
      <c r="AC97" s="334"/>
      <c r="AD97" s="334"/>
      <c r="AE97" s="334"/>
      <c r="AF97" s="334"/>
      <c r="AG97" s="335"/>
      <c r="AH97" s="333"/>
      <c r="AI97" s="334"/>
      <c r="AJ97" s="334"/>
      <c r="AK97" s="334"/>
      <c r="AL97" s="334"/>
      <c r="AM97" s="334"/>
      <c r="AN97" s="335"/>
      <c r="AO97" s="333"/>
      <c r="AP97" s="334"/>
      <c r="AQ97" s="334"/>
      <c r="AR97" s="334"/>
      <c r="AS97" s="334"/>
      <c r="AT97" s="334"/>
      <c r="AU97" s="335"/>
      <c r="AV97" s="333"/>
      <c r="AW97" s="334"/>
      <c r="AX97" s="334"/>
      <c r="AY97" s="334"/>
      <c r="AZ97" s="334"/>
      <c r="BA97" s="334"/>
      <c r="BB97" s="335"/>
      <c r="BC97" s="333"/>
      <c r="BD97" s="334"/>
      <c r="BE97" s="336"/>
      <c r="BF97" s="1138"/>
      <c r="BG97" s="1139"/>
      <c r="BH97" s="1105"/>
      <c r="BI97" s="1106"/>
      <c r="BJ97" s="1107"/>
      <c r="BK97" s="1108"/>
      <c r="BL97" s="1108"/>
      <c r="BM97" s="1108"/>
      <c r="BN97" s="1109"/>
    </row>
    <row r="98" spans="2:66" ht="20.25" customHeight="1" x14ac:dyDescent="0.15">
      <c r="B98" s="1140"/>
      <c r="C98" s="1237"/>
      <c r="D98" s="1238"/>
      <c r="E98" s="1196"/>
      <c r="F98" s="1233"/>
      <c r="G98" s="1141"/>
      <c r="H98" s="1142"/>
      <c r="I98" s="342"/>
      <c r="J98" s="343">
        <f>G97</f>
        <v>0</v>
      </c>
      <c r="K98" s="342"/>
      <c r="L98" s="343">
        <f>M97</f>
        <v>0</v>
      </c>
      <c r="M98" s="1143"/>
      <c r="N98" s="1144"/>
      <c r="O98" s="1145"/>
      <c r="P98" s="1146"/>
      <c r="Q98" s="1146"/>
      <c r="R98" s="1142"/>
      <c r="S98" s="1132"/>
      <c r="T98" s="1133"/>
      <c r="U98" s="1133"/>
      <c r="V98" s="1133"/>
      <c r="W98" s="1134"/>
      <c r="X98" s="337" t="s">
        <v>1050</v>
      </c>
      <c r="Y98" s="338"/>
      <c r="Z98" s="339"/>
      <c r="AA98" s="325" t="str">
        <f>IF(AA97="","",VLOOKUP(AA97,'シフト記号表（従来型・ユニット型共通）'!$C$6:$L$47,10,FALSE))</f>
        <v/>
      </c>
      <c r="AB98" s="326" t="str">
        <f>IF(AB97="","",VLOOKUP(AB97,'シフト記号表（従来型・ユニット型共通）'!$C$6:$L$47,10,FALSE))</f>
        <v/>
      </c>
      <c r="AC98" s="326" t="str">
        <f>IF(AC97="","",VLOOKUP(AC97,'シフト記号表（従来型・ユニット型共通）'!$C$6:$L$47,10,FALSE))</f>
        <v/>
      </c>
      <c r="AD98" s="326" t="str">
        <f>IF(AD97="","",VLOOKUP(AD97,'シフト記号表（従来型・ユニット型共通）'!$C$6:$L$47,10,FALSE))</f>
        <v/>
      </c>
      <c r="AE98" s="326" t="str">
        <f>IF(AE97="","",VLOOKUP(AE97,'シフト記号表（従来型・ユニット型共通）'!$C$6:$L$47,10,FALSE))</f>
        <v/>
      </c>
      <c r="AF98" s="326" t="str">
        <f>IF(AF97="","",VLOOKUP(AF97,'シフト記号表（従来型・ユニット型共通）'!$C$6:$L$47,10,FALSE))</f>
        <v/>
      </c>
      <c r="AG98" s="327" t="str">
        <f>IF(AG97="","",VLOOKUP(AG97,'シフト記号表（従来型・ユニット型共通）'!$C$6:$L$47,10,FALSE))</f>
        <v/>
      </c>
      <c r="AH98" s="325" t="str">
        <f>IF(AH97="","",VLOOKUP(AH97,'シフト記号表（従来型・ユニット型共通）'!$C$6:$L$47,10,FALSE))</f>
        <v/>
      </c>
      <c r="AI98" s="326" t="str">
        <f>IF(AI97="","",VLOOKUP(AI97,'シフト記号表（従来型・ユニット型共通）'!$C$6:$L$47,10,FALSE))</f>
        <v/>
      </c>
      <c r="AJ98" s="326" t="str">
        <f>IF(AJ97="","",VLOOKUP(AJ97,'シフト記号表（従来型・ユニット型共通）'!$C$6:$L$47,10,FALSE))</f>
        <v/>
      </c>
      <c r="AK98" s="326" t="str">
        <f>IF(AK97="","",VLOOKUP(AK97,'シフト記号表（従来型・ユニット型共通）'!$C$6:$L$47,10,FALSE))</f>
        <v/>
      </c>
      <c r="AL98" s="326" t="str">
        <f>IF(AL97="","",VLOOKUP(AL97,'シフト記号表（従来型・ユニット型共通）'!$C$6:$L$47,10,FALSE))</f>
        <v/>
      </c>
      <c r="AM98" s="326" t="str">
        <f>IF(AM97="","",VLOOKUP(AM97,'シフト記号表（従来型・ユニット型共通）'!$C$6:$L$47,10,FALSE))</f>
        <v/>
      </c>
      <c r="AN98" s="327" t="str">
        <f>IF(AN97="","",VLOOKUP(AN97,'シフト記号表（従来型・ユニット型共通）'!$C$6:$L$47,10,FALSE))</f>
        <v/>
      </c>
      <c r="AO98" s="325" t="str">
        <f>IF(AO97="","",VLOOKUP(AO97,'シフト記号表（従来型・ユニット型共通）'!$C$6:$L$47,10,FALSE))</f>
        <v/>
      </c>
      <c r="AP98" s="326" t="str">
        <f>IF(AP97="","",VLOOKUP(AP97,'シフト記号表（従来型・ユニット型共通）'!$C$6:$L$47,10,FALSE))</f>
        <v/>
      </c>
      <c r="AQ98" s="326" t="str">
        <f>IF(AQ97="","",VLOOKUP(AQ97,'シフト記号表（従来型・ユニット型共通）'!$C$6:$L$47,10,FALSE))</f>
        <v/>
      </c>
      <c r="AR98" s="326" t="str">
        <f>IF(AR97="","",VLOOKUP(AR97,'シフト記号表（従来型・ユニット型共通）'!$C$6:$L$47,10,FALSE))</f>
        <v/>
      </c>
      <c r="AS98" s="326" t="str">
        <f>IF(AS97="","",VLOOKUP(AS97,'シフト記号表（従来型・ユニット型共通）'!$C$6:$L$47,10,FALSE))</f>
        <v/>
      </c>
      <c r="AT98" s="326" t="str">
        <f>IF(AT97="","",VLOOKUP(AT97,'シフト記号表（従来型・ユニット型共通）'!$C$6:$L$47,10,FALSE))</f>
        <v/>
      </c>
      <c r="AU98" s="327" t="str">
        <f>IF(AU97="","",VLOOKUP(AU97,'シフト記号表（従来型・ユニット型共通）'!$C$6:$L$47,10,FALSE))</f>
        <v/>
      </c>
      <c r="AV98" s="325" t="str">
        <f>IF(AV97="","",VLOOKUP(AV97,'シフト記号表（従来型・ユニット型共通）'!$C$6:$L$47,10,FALSE))</f>
        <v/>
      </c>
      <c r="AW98" s="326" t="str">
        <f>IF(AW97="","",VLOOKUP(AW97,'シフト記号表（従来型・ユニット型共通）'!$C$6:$L$47,10,FALSE))</f>
        <v/>
      </c>
      <c r="AX98" s="326" t="str">
        <f>IF(AX97="","",VLOOKUP(AX97,'シフト記号表（従来型・ユニット型共通）'!$C$6:$L$47,10,FALSE))</f>
        <v/>
      </c>
      <c r="AY98" s="326" t="str">
        <f>IF(AY97="","",VLOOKUP(AY97,'シフト記号表（従来型・ユニット型共通）'!$C$6:$L$47,10,FALSE))</f>
        <v/>
      </c>
      <c r="AZ98" s="326" t="str">
        <f>IF(AZ97="","",VLOOKUP(AZ97,'シフト記号表（従来型・ユニット型共通）'!$C$6:$L$47,10,FALSE))</f>
        <v/>
      </c>
      <c r="BA98" s="326" t="str">
        <f>IF(BA97="","",VLOOKUP(BA97,'シフト記号表（従来型・ユニット型共通）'!$C$6:$L$47,10,FALSE))</f>
        <v/>
      </c>
      <c r="BB98" s="327" t="str">
        <f>IF(BB97="","",VLOOKUP(BB97,'シフト記号表（従来型・ユニット型共通）'!$C$6:$L$47,10,FALSE))</f>
        <v/>
      </c>
      <c r="BC98" s="325" t="str">
        <f>IF(BC97="","",VLOOKUP(BC97,'シフト記号表（従来型・ユニット型共通）'!$C$6:$L$47,10,FALSE))</f>
        <v/>
      </c>
      <c r="BD98" s="326" t="str">
        <f>IF(BD97="","",VLOOKUP(BD97,'シフト記号表（従来型・ユニット型共通）'!$C$6:$L$47,10,FALSE))</f>
        <v/>
      </c>
      <c r="BE98" s="326" t="str">
        <f>IF(BE97="","",VLOOKUP(BE97,'シフト記号表（従来型・ユニット型共通）'!$C$6:$L$47,10,FALSE))</f>
        <v/>
      </c>
      <c r="BF98" s="1113">
        <f>IF($BI$3="４週",SUM(AA98:BB98),IF($BI$3="暦月",SUM(AA98:BE98),""))</f>
        <v>0</v>
      </c>
      <c r="BG98" s="1114"/>
      <c r="BH98" s="1115">
        <f>IF($BI$3="４週",BF98/4,IF($BI$3="暦月",(BF98/($BI$8/7)),""))</f>
        <v>0</v>
      </c>
      <c r="BI98" s="1114"/>
      <c r="BJ98" s="1110"/>
      <c r="BK98" s="1111"/>
      <c r="BL98" s="1111"/>
      <c r="BM98" s="1111"/>
      <c r="BN98" s="1112"/>
    </row>
    <row r="99" spans="2:66" ht="20.25" customHeight="1" x14ac:dyDescent="0.15">
      <c r="B99" s="1118">
        <f>B97+1</f>
        <v>42</v>
      </c>
      <c r="C99" s="1230"/>
      <c r="D99" s="1232"/>
      <c r="E99" s="1196"/>
      <c r="F99" s="1233"/>
      <c r="G99" s="1120"/>
      <c r="H99" s="1121"/>
      <c r="I99" s="320"/>
      <c r="J99" s="321"/>
      <c r="K99" s="320"/>
      <c r="L99" s="321"/>
      <c r="M99" s="1124"/>
      <c r="N99" s="1125"/>
      <c r="O99" s="1128"/>
      <c r="P99" s="1129"/>
      <c r="Q99" s="1129"/>
      <c r="R99" s="1121"/>
      <c r="S99" s="1132"/>
      <c r="T99" s="1133"/>
      <c r="U99" s="1133"/>
      <c r="V99" s="1133"/>
      <c r="W99" s="1134"/>
      <c r="X99" s="340" t="s">
        <v>696</v>
      </c>
      <c r="Z99" s="341"/>
      <c r="AA99" s="333"/>
      <c r="AB99" s="334"/>
      <c r="AC99" s="334"/>
      <c r="AD99" s="334"/>
      <c r="AE99" s="334"/>
      <c r="AF99" s="334"/>
      <c r="AG99" s="335"/>
      <c r="AH99" s="333"/>
      <c r="AI99" s="334"/>
      <c r="AJ99" s="334"/>
      <c r="AK99" s="334"/>
      <c r="AL99" s="334"/>
      <c r="AM99" s="334"/>
      <c r="AN99" s="335"/>
      <c r="AO99" s="333"/>
      <c r="AP99" s="334"/>
      <c r="AQ99" s="334"/>
      <c r="AR99" s="334"/>
      <c r="AS99" s="334"/>
      <c r="AT99" s="334"/>
      <c r="AU99" s="335"/>
      <c r="AV99" s="333"/>
      <c r="AW99" s="334"/>
      <c r="AX99" s="334"/>
      <c r="AY99" s="334"/>
      <c r="AZ99" s="334"/>
      <c r="BA99" s="334"/>
      <c r="BB99" s="335"/>
      <c r="BC99" s="333"/>
      <c r="BD99" s="334"/>
      <c r="BE99" s="336"/>
      <c r="BF99" s="1138"/>
      <c r="BG99" s="1139"/>
      <c r="BH99" s="1105"/>
      <c r="BI99" s="1106"/>
      <c r="BJ99" s="1107"/>
      <c r="BK99" s="1108"/>
      <c r="BL99" s="1108"/>
      <c r="BM99" s="1108"/>
      <c r="BN99" s="1109"/>
    </row>
    <row r="100" spans="2:66" ht="20.25" customHeight="1" x14ac:dyDescent="0.15">
      <c r="B100" s="1140"/>
      <c r="C100" s="1237"/>
      <c r="D100" s="1238"/>
      <c r="E100" s="1196"/>
      <c r="F100" s="1233"/>
      <c r="G100" s="1141"/>
      <c r="H100" s="1142"/>
      <c r="I100" s="342"/>
      <c r="J100" s="343">
        <f>G99</f>
        <v>0</v>
      </c>
      <c r="K100" s="342"/>
      <c r="L100" s="343">
        <f>M99</f>
        <v>0</v>
      </c>
      <c r="M100" s="1143"/>
      <c r="N100" s="1144"/>
      <c r="O100" s="1145"/>
      <c r="P100" s="1146"/>
      <c r="Q100" s="1146"/>
      <c r="R100" s="1142"/>
      <c r="S100" s="1132"/>
      <c r="T100" s="1133"/>
      <c r="U100" s="1133"/>
      <c r="V100" s="1133"/>
      <c r="W100" s="1134"/>
      <c r="X100" s="337" t="s">
        <v>1050</v>
      </c>
      <c r="Y100" s="338"/>
      <c r="Z100" s="339"/>
      <c r="AA100" s="325" t="str">
        <f>IF(AA99="","",VLOOKUP(AA99,'シフト記号表（従来型・ユニット型共通）'!$C$6:$L$47,10,FALSE))</f>
        <v/>
      </c>
      <c r="AB100" s="326" t="str">
        <f>IF(AB99="","",VLOOKUP(AB99,'シフト記号表（従来型・ユニット型共通）'!$C$6:$L$47,10,FALSE))</f>
        <v/>
      </c>
      <c r="AC100" s="326" t="str">
        <f>IF(AC99="","",VLOOKUP(AC99,'シフト記号表（従来型・ユニット型共通）'!$C$6:$L$47,10,FALSE))</f>
        <v/>
      </c>
      <c r="AD100" s="326" t="str">
        <f>IF(AD99="","",VLOOKUP(AD99,'シフト記号表（従来型・ユニット型共通）'!$C$6:$L$47,10,FALSE))</f>
        <v/>
      </c>
      <c r="AE100" s="326" t="str">
        <f>IF(AE99="","",VLOOKUP(AE99,'シフト記号表（従来型・ユニット型共通）'!$C$6:$L$47,10,FALSE))</f>
        <v/>
      </c>
      <c r="AF100" s="326" t="str">
        <f>IF(AF99="","",VLOOKUP(AF99,'シフト記号表（従来型・ユニット型共通）'!$C$6:$L$47,10,FALSE))</f>
        <v/>
      </c>
      <c r="AG100" s="327" t="str">
        <f>IF(AG99="","",VLOOKUP(AG99,'シフト記号表（従来型・ユニット型共通）'!$C$6:$L$47,10,FALSE))</f>
        <v/>
      </c>
      <c r="AH100" s="325" t="str">
        <f>IF(AH99="","",VLOOKUP(AH99,'シフト記号表（従来型・ユニット型共通）'!$C$6:$L$47,10,FALSE))</f>
        <v/>
      </c>
      <c r="AI100" s="326" t="str">
        <f>IF(AI99="","",VLOOKUP(AI99,'シフト記号表（従来型・ユニット型共通）'!$C$6:$L$47,10,FALSE))</f>
        <v/>
      </c>
      <c r="AJ100" s="326" t="str">
        <f>IF(AJ99="","",VLOOKUP(AJ99,'シフト記号表（従来型・ユニット型共通）'!$C$6:$L$47,10,FALSE))</f>
        <v/>
      </c>
      <c r="AK100" s="326" t="str">
        <f>IF(AK99="","",VLOOKUP(AK99,'シフト記号表（従来型・ユニット型共通）'!$C$6:$L$47,10,FALSE))</f>
        <v/>
      </c>
      <c r="AL100" s="326" t="str">
        <f>IF(AL99="","",VLOOKUP(AL99,'シフト記号表（従来型・ユニット型共通）'!$C$6:$L$47,10,FALSE))</f>
        <v/>
      </c>
      <c r="AM100" s="326" t="str">
        <f>IF(AM99="","",VLOOKUP(AM99,'シフト記号表（従来型・ユニット型共通）'!$C$6:$L$47,10,FALSE))</f>
        <v/>
      </c>
      <c r="AN100" s="327" t="str">
        <f>IF(AN99="","",VLOOKUP(AN99,'シフト記号表（従来型・ユニット型共通）'!$C$6:$L$47,10,FALSE))</f>
        <v/>
      </c>
      <c r="AO100" s="325" t="str">
        <f>IF(AO99="","",VLOOKUP(AO99,'シフト記号表（従来型・ユニット型共通）'!$C$6:$L$47,10,FALSE))</f>
        <v/>
      </c>
      <c r="AP100" s="326" t="str">
        <f>IF(AP99="","",VLOOKUP(AP99,'シフト記号表（従来型・ユニット型共通）'!$C$6:$L$47,10,FALSE))</f>
        <v/>
      </c>
      <c r="AQ100" s="326" t="str">
        <f>IF(AQ99="","",VLOOKUP(AQ99,'シフト記号表（従来型・ユニット型共通）'!$C$6:$L$47,10,FALSE))</f>
        <v/>
      </c>
      <c r="AR100" s="326" t="str">
        <f>IF(AR99="","",VLOOKUP(AR99,'シフト記号表（従来型・ユニット型共通）'!$C$6:$L$47,10,FALSE))</f>
        <v/>
      </c>
      <c r="AS100" s="326" t="str">
        <f>IF(AS99="","",VLOOKUP(AS99,'シフト記号表（従来型・ユニット型共通）'!$C$6:$L$47,10,FALSE))</f>
        <v/>
      </c>
      <c r="AT100" s="326" t="str">
        <f>IF(AT99="","",VLOOKUP(AT99,'シフト記号表（従来型・ユニット型共通）'!$C$6:$L$47,10,FALSE))</f>
        <v/>
      </c>
      <c r="AU100" s="327" t="str">
        <f>IF(AU99="","",VLOOKUP(AU99,'シフト記号表（従来型・ユニット型共通）'!$C$6:$L$47,10,FALSE))</f>
        <v/>
      </c>
      <c r="AV100" s="325" t="str">
        <f>IF(AV99="","",VLOOKUP(AV99,'シフト記号表（従来型・ユニット型共通）'!$C$6:$L$47,10,FALSE))</f>
        <v/>
      </c>
      <c r="AW100" s="326" t="str">
        <f>IF(AW99="","",VLOOKUP(AW99,'シフト記号表（従来型・ユニット型共通）'!$C$6:$L$47,10,FALSE))</f>
        <v/>
      </c>
      <c r="AX100" s="326" t="str">
        <f>IF(AX99="","",VLOOKUP(AX99,'シフト記号表（従来型・ユニット型共通）'!$C$6:$L$47,10,FALSE))</f>
        <v/>
      </c>
      <c r="AY100" s="326" t="str">
        <f>IF(AY99="","",VLOOKUP(AY99,'シフト記号表（従来型・ユニット型共通）'!$C$6:$L$47,10,FALSE))</f>
        <v/>
      </c>
      <c r="AZ100" s="326" t="str">
        <f>IF(AZ99="","",VLOOKUP(AZ99,'シフト記号表（従来型・ユニット型共通）'!$C$6:$L$47,10,FALSE))</f>
        <v/>
      </c>
      <c r="BA100" s="326" t="str">
        <f>IF(BA99="","",VLOOKUP(BA99,'シフト記号表（従来型・ユニット型共通）'!$C$6:$L$47,10,FALSE))</f>
        <v/>
      </c>
      <c r="BB100" s="327" t="str">
        <f>IF(BB99="","",VLOOKUP(BB99,'シフト記号表（従来型・ユニット型共通）'!$C$6:$L$47,10,FALSE))</f>
        <v/>
      </c>
      <c r="BC100" s="325" t="str">
        <f>IF(BC99="","",VLOOKUP(BC99,'シフト記号表（従来型・ユニット型共通）'!$C$6:$L$47,10,FALSE))</f>
        <v/>
      </c>
      <c r="BD100" s="326" t="str">
        <f>IF(BD99="","",VLOOKUP(BD99,'シフト記号表（従来型・ユニット型共通）'!$C$6:$L$47,10,FALSE))</f>
        <v/>
      </c>
      <c r="BE100" s="326" t="str">
        <f>IF(BE99="","",VLOOKUP(BE99,'シフト記号表（従来型・ユニット型共通）'!$C$6:$L$47,10,FALSE))</f>
        <v/>
      </c>
      <c r="BF100" s="1113">
        <f>IF($BI$3="４週",SUM(AA100:BB100),IF($BI$3="暦月",SUM(AA100:BE100),""))</f>
        <v>0</v>
      </c>
      <c r="BG100" s="1114"/>
      <c r="BH100" s="1115">
        <f>IF($BI$3="４週",BF100/4,IF($BI$3="暦月",(BF100/($BI$8/7)),""))</f>
        <v>0</v>
      </c>
      <c r="BI100" s="1114"/>
      <c r="BJ100" s="1110"/>
      <c r="BK100" s="1111"/>
      <c r="BL100" s="1111"/>
      <c r="BM100" s="1111"/>
      <c r="BN100" s="1112"/>
    </row>
    <row r="101" spans="2:66" ht="20.25" customHeight="1" x14ac:dyDescent="0.15">
      <c r="B101" s="1118">
        <f>B99+1</f>
        <v>43</v>
      </c>
      <c r="C101" s="1230"/>
      <c r="D101" s="1232"/>
      <c r="E101" s="1196"/>
      <c r="F101" s="1233"/>
      <c r="G101" s="1120"/>
      <c r="H101" s="1121"/>
      <c r="I101" s="320"/>
      <c r="J101" s="321"/>
      <c r="K101" s="320"/>
      <c r="L101" s="321"/>
      <c r="M101" s="1124"/>
      <c r="N101" s="1125"/>
      <c r="O101" s="1128"/>
      <c r="P101" s="1129"/>
      <c r="Q101" s="1129"/>
      <c r="R101" s="1121"/>
      <c r="S101" s="1132"/>
      <c r="T101" s="1133"/>
      <c r="U101" s="1133"/>
      <c r="V101" s="1133"/>
      <c r="W101" s="1134"/>
      <c r="X101" s="340" t="s">
        <v>696</v>
      </c>
      <c r="Z101" s="341"/>
      <c r="AA101" s="333"/>
      <c r="AB101" s="334"/>
      <c r="AC101" s="334"/>
      <c r="AD101" s="334"/>
      <c r="AE101" s="334"/>
      <c r="AF101" s="334"/>
      <c r="AG101" s="335"/>
      <c r="AH101" s="333"/>
      <c r="AI101" s="334"/>
      <c r="AJ101" s="334"/>
      <c r="AK101" s="334"/>
      <c r="AL101" s="334"/>
      <c r="AM101" s="334"/>
      <c r="AN101" s="335"/>
      <c r="AO101" s="333"/>
      <c r="AP101" s="334"/>
      <c r="AQ101" s="334"/>
      <c r="AR101" s="334"/>
      <c r="AS101" s="334"/>
      <c r="AT101" s="334"/>
      <c r="AU101" s="335"/>
      <c r="AV101" s="333"/>
      <c r="AW101" s="334"/>
      <c r="AX101" s="334"/>
      <c r="AY101" s="334"/>
      <c r="AZ101" s="334"/>
      <c r="BA101" s="334"/>
      <c r="BB101" s="335"/>
      <c r="BC101" s="333"/>
      <c r="BD101" s="334"/>
      <c r="BE101" s="336"/>
      <c r="BF101" s="1138"/>
      <c r="BG101" s="1139"/>
      <c r="BH101" s="1105"/>
      <c r="BI101" s="1106"/>
      <c r="BJ101" s="1107"/>
      <c r="BK101" s="1108"/>
      <c r="BL101" s="1108"/>
      <c r="BM101" s="1108"/>
      <c r="BN101" s="1109"/>
    </row>
    <row r="102" spans="2:66" ht="20.25" customHeight="1" x14ac:dyDescent="0.15">
      <c r="B102" s="1140"/>
      <c r="C102" s="1237"/>
      <c r="D102" s="1238"/>
      <c r="E102" s="1196"/>
      <c r="F102" s="1233"/>
      <c r="G102" s="1141"/>
      <c r="H102" s="1142"/>
      <c r="I102" s="342"/>
      <c r="J102" s="343">
        <f>G101</f>
        <v>0</v>
      </c>
      <c r="K102" s="342"/>
      <c r="L102" s="343">
        <f>M101</f>
        <v>0</v>
      </c>
      <c r="M102" s="1143"/>
      <c r="N102" s="1144"/>
      <c r="O102" s="1145"/>
      <c r="P102" s="1146"/>
      <c r="Q102" s="1146"/>
      <c r="R102" s="1142"/>
      <c r="S102" s="1132"/>
      <c r="T102" s="1133"/>
      <c r="U102" s="1133"/>
      <c r="V102" s="1133"/>
      <c r="W102" s="1134"/>
      <c r="X102" s="337" t="s">
        <v>1050</v>
      </c>
      <c r="Y102" s="338"/>
      <c r="Z102" s="339"/>
      <c r="AA102" s="325" t="str">
        <f>IF(AA101="","",VLOOKUP(AA101,'シフト記号表（従来型・ユニット型共通）'!$C$6:$L$47,10,FALSE))</f>
        <v/>
      </c>
      <c r="AB102" s="326" t="str">
        <f>IF(AB101="","",VLOOKUP(AB101,'シフト記号表（従来型・ユニット型共通）'!$C$6:$L$47,10,FALSE))</f>
        <v/>
      </c>
      <c r="AC102" s="326" t="str">
        <f>IF(AC101="","",VLOOKUP(AC101,'シフト記号表（従来型・ユニット型共通）'!$C$6:$L$47,10,FALSE))</f>
        <v/>
      </c>
      <c r="AD102" s="326" t="str">
        <f>IF(AD101="","",VLOOKUP(AD101,'シフト記号表（従来型・ユニット型共通）'!$C$6:$L$47,10,FALSE))</f>
        <v/>
      </c>
      <c r="AE102" s="326" t="str">
        <f>IF(AE101="","",VLOOKUP(AE101,'シフト記号表（従来型・ユニット型共通）'!$C$6:$L$47,10,FALSE))</f>
        <v/>
      </c>
      <c r="AF102" s="326" t="str">
        <f>IF(AF101="","",VLOOKUP(AF101,'シフト記号表（従来型・ユニット型共通）'!$C$6:$L$47,10,FALSE))</f>
        <v/>
      </c>
      <c r="AG102" s="327" t="str">
        <f>IF(AG101="","",VLOOKUP(AG101,'シフト記号表（従来型・ユニット型共通）'!$C$6:$L$47,10,FALSE))</f>
        <v/>
      </c>
      <c r="AH102" s="325" t="str">
        <f>IF(AH101="","",VLOOKUP(AH101,'シフト記号表（従来型・ユニット型共通）'!$C$6:$L$47,10,FALSE))</f>
        <v/>
      </c>
      <c r="AI102" s="326" t="str">
        <f>IF(AI101="","",VLOOKUP(AI101,'シフト記号表（従来型・ユニット型共通）'!$C$6:$L$47,10,FALSE))</f>
        <v/>
      </c>
      <c r="AJ102" s="326" t="str">
        <f>IF(AJ101="","",VLOOKUP(AJ101,'シフト記号表（従来型・ユニット型共通）'!$C$6:$L$47,10,FALSE))</f>
        <v/>
      </c>
      <c r="AK102" s="326" t="str">
        <f>IF(AK101="","",VLOOKUP(AK101,'シフト記号表（従来型・ユニット型共通）'!$C$6:$L$47,10,FALSE))</f>
        <v/>
      </c>
      <c r="AL102" s="326" t="str">
        <f>IF(AL101="","",VLOOKUP(AL101,'シフト記号表（従来型・ユニット型共通）'!$C$6:$L$47,10,FALSE))</f>
        <v/>
      </c>
      <c r="AM102" s="326" t="str">
        <f>IF(AM101="","",VLOOKUP(AM101,'シフト記号表（従来型・ユニット型共通）'!$C$6:$L$47,10,FALSE))</f>
        <v/>
      </c>
      <c r="AN102" s="327" t="str">
        <f>IF(AN101="","",VLOOKUP(AN101,'シフト記号表（従来型・ユニット型共通）'!$C$6:$L$47,10,FALSE))</f>
        <v/>
      </c>
      <c r="AO102" s="325" t="str">
        <f>IF(AO101="","",VLOOKUP(AO101,'シフト記号表（従来型・ユニット型共通）'!$C$6:$L$47,10,FALSE))</f>
        <v/>
      </c>
      <c r="AP102" s="326" t="str">
        <f>IF(AP101="","",VLOOKUP(AP101,'シフト記号表（従来型・ユニット型共通）'!$C$6:$L$47,10,FALSE))</f>
        <v/>
      </c>
      <c r="AQ102" s="326" t="str">
        <f>IF(AQ101="","",VLOOKUP(AQ101,'シフト記号表（従来型・ユニット型共通）'!$C$6:$L$47,10,FALSE))</f>
        <v/>
      </c>
      <c r="AR102" s="326" t="str">
        <f>IF(AR101="","",VLOOKUP(AR101,'シフト記号表（従来型・ユニット型共通）'!$C$6:$L$47,10,FALSE))</f>
        <v/>
      </c>
      <c r="AS102" s="326" t="str">
        <f>IF(AS101="","",VLOOKUP(AS101,'シフト記号表（従来型・ユニット型共通）'!$C$6:$L$47,10,FALSE))</f>
        <v/>
      </c>
      <c r="AT102" s="326" t="str">
        <f>IF(AT101="","",VLOOKUP(AT101,'シフト記号表（従来型・ユニット型共通）'!$C$6:$L$47,10,FALSE))</f>
        <v/>
      </c>
      <c r="AU102" s="327" t="str">
        <f>IF(AU101="","",VLOOKUP(AU101,'シフト記号表（従来型・ユニット型共通）'!$C$6:$L$47,10,FALSE))</f>
        <v/>
      </c>
      <c r="AV102" s="325" t="str">
        <f>IF(AV101="","",VLOOKUP(AV101,'シフト記号表（従来型・ユニット型共通）'!$C$6:$L$47,10,FALSE))</f>
        <v/>
      </c>
      <c r="AW102" s="326" t="str">
        <f>IF(AW101="","",VLOOKUP(AW101,'シフト記号表（従来型・ユニット型共通）'!$C$6:$L$47,10,FALSE))</f>
        <v/>
      </c>
      <c r="AX102" s="326" t="str">
        <f>IF(AX101="","",VLOOKUP(AX101,'シフト記号表（従来型・ユニット型共通）'!$C$6:$L$47,10,FALSE))</f>
        <v/>
      </c>
      <c r="AY102" s="326" t="str">
        <f>IF(AY101="","",VLOOKUP(AY101,'シフト記号表（従来型・ユニット型共通）'!$C$6:$L$47,10,FALSE))</f>
        <v/>
      </c>
      <c r="AZ102" s="326" t="str">
        <f>IF(AZ101="","",VLOOKUP(AZ101,'シフト記号表（従来型・ユニット型共通）'!$C$6:$L$47,10,FALSE))</f>
        <v/>
      </c>
      <c r="BA102" s="326" t="str">
        <f>IF(BA101="","",VLOOKUP(BA101,'シフト記号表（従来型・ユニット型共通）'!$C$6:$L$47,10,FALSE))</f>
        <v/>
      </c>
      <c r="BB102" s="327" t="str">
        <f>IF(BB101="","",VLOOKUP(BB101,'シフト記号表（従来型・ユニット型共通）'!$C$6:$L$47,10,FALSE))</f>
        <v/>
      </c>
      <c r="BC102" s="325" t="str">
        <f>IF(BC101="","",VLOOKUP(BC101,'シフト記号表（従来型・ユニット型共通）'!$C$6:$L$47,10,FALSE))</f>
        <v/>
      </c>
      <c r="BD102" s="326" t="str">
        <f>IF(BD101="","",VLOOKUP(BD101,'シフト記号表（従来型・ユニット型共通）'!$C$6:$L$47,10,FALSE))</f>
        <v/>
      </c>
      <c r="BE102" s="326" t="str">
        <f>IF(BE101="","",VLOOKUP(BE101,'シフト記号表（従来型・ユニット型共通）'!$C$6:$L$47,10,FALSE))</f>
        <v/>
      </c>
      <c r="BF102" s="1113">
        <f>IF($BI$3="４週",SUM(AA102:BB102),IF($BI$3="暦月",SUM(AA102:BE102),""))</f>
        <v>0</v>
      </c>
      <c r="BG102" s="1114"/>
      <c r="BH102" s="1115">
        <f>IF($BI$3="４週",BF102/4,IF($BI$3="暦月",(BF102/($BI$8/7)),""))</f>
        <v>0</v>
      </c>
      <c r="BI102" s="1114"/>
      <c r="BJ102" s="1110"/>
      <c r="BK102" s="1111"/>
      <c r="BL102" s="1111"/>
      <c r="BM102" s="1111"/>
      <c r="BN102" s="1112"/>
    </row>
    <row r="103" spans="2:66" ht="20.25" customHeight="1" x14ac:dyDescent="0.15">
      <c r="B103" s="1118">
        <f>B101+1</f>
        <v>44</v>
      </c>
      <c r="C103" s="1230"/>
      <c r="D103" s="1232"/>
      <c r="E103" s="1196"/>
      <c r="F103" s="1233"/>
      <c r="G103" s="1120"/>
      <c r="H103" s="1121"/>
      <c r="I103" s="320"/>
      <c r="J103" s="321"/>
      <c r="K103" s="320"/>
      <c r="L103" s="321"/>
      <c r="M103" s="1124"/>
      <c r="N103" s="1125"/>
      <c r="O103" s="1128"/>
      <c r="P103" s="1129"/>
      <c r="Q103" s="1129"/>
      <c r="R103" s="1121"/>
      <c r="S103" s="1132"/>
      <c r="T103" s="1133"/>
      <c r="U103" s="1133"/>
      <c r="V103" s="1133"/>
      <c r="W103" s="1134"/>
      <c r="X103" s="340" t="s">
        <v>696</v>
      </c>
      <c r="Z103" s="341"/>
      <c r="AA103" s="333"/>
      <c r="AB103" s="334"/>
      <c r="AC103" s="334"/>
      <c r="AD103" s="334"/>
      <c r="AE103" s="334"/>
      <c r="AF103" s="334"/>
      <c r="AG103" s="335"/>
      <c r="AH103" s="333"/>
      <c r="AI103" s="334"/>
      <c r="AJ103" s="334"/>
      <c r="AK103" s="334"/>
      <c r="AL103" s="334"/>
      <c r="AM103" s="334"/>
      <c r="AN103" s="335"/>
      <c r="AO103" s="333"/>
      <c r="AP103" s="334"/>
      <c r="AQ103" s="334"/>
      <c r="AR103" s="334"/>
      <c r="AS103" s="334"/>
      <c r="AT103" s="334"/>
      <c r="AU103" s="335"/>
      <c r="AV103" s="333"/>
      <c r="AW103" s="334"/>
      <c r="AX103" s="334"/>
      <c r="AY103" s="334"/>
      <c r="AZ103" s="334"/>
      <c r="BA103" s="334"/>
      <c r="BB103" s="335"/>
      <c r="BC103" s="333"/>
      <c r="BD103" s="334"/>
      <c r="BE103" s="336"/>
      <c r="BF103" s="1138"/>
      <c r="BG103" s="1139"/>
      <c r="BH103" s="1105"/>
      <c r="BI103" s="1106"/>
      <c r="BJ103" s="1107"/>
      <c r="BK103" s="1108"/>
      <c r="BL103" s="1108"/>
      <c r="BM103" s="1108"/>
      <c r="BN103" s="1109"/>
    </row>
    <row r="104" spans="2:66" ht="20.25" customHeight="1" x14ac:dyDescent="0.15">
      <c r="B104" s="1140"/>
      <c r="C104" s="1237"/>
      <c r="D104" s="1238"/>
      <c r="E104" s="1196"/>
      <c r="F104" s="1233"/>
      <c r="G104" s="1141"/>
      <c r="H104" s="1142"/>
      <c r="I104" s="342"/>
      <c r="J104" s="343">
        <f>G103</f>
        <v>0</v>
      </c>
      <c r="K104" s="342"/>
      <c r="L104" s="343">
        <f>M103</f>
        <v>0</v>
      </c>
      <c r="M104" s="1143"/>
      <c r="N104" s="1144"/>
      <c r="O104" s="1145"/>
      <c r="P104" s="1146"/>
      <c r="Q104" s="1146"/>
      <c r="R104" s="1142"/>
      <c r="S104" s="1132"/>
      <c r="T104" s="1133"/>
      <c r="U104" s="1133"/>
      <c r="V104" s="1133"/>
      <c r="W104" s="1134"/>
      <c r="X104" s="337" t="s">
        <v>1050</v>
      </c>
      <c r="Y104" s="338"/>
      <c r="Z104" s="339"/>
      <c r="AA104" s="325" t="str">
        <f>IF(AA103="","",VLOOKUP(AA103,'シフト記号表（従来型・ユニット型共通）'!$C$6:$L$47,10,FALSE))</f>
        <v/>
      </c>
      <c r="AB104" s="326" t="str">
        <f>IF(AB103="","",VLOOKUP(AB103,'シフト記号表（従来型・ユニット型共通）'!$C$6:$L$47,10,FALSE))</f>
        <v/>
      </c>
      <c r="AC104" s="326" t="str">
        <f>IF(AC103="","",VLOOKUP(AC103,'シフト記号表（従来型・ユニット型共通）'!$C$6:$L$47,10,FALSE))</f>
        <v/>
      </c>
      <c r="AD104" s="326" t="str">
        <f>IF(AD103="","",VLOOKUP(AD103,'シフト記号表（従来型・ユニット型共通）'!$C$6:$L$47,10,FALSE))</f>
        <v/>
      </c>
      <c r="AE104" s="326" t="str">
        <f>IF(AE103="","",VLOOKUP(AE103,'シフト記号表（従来型・ユニット型共通）'!$C$6:$L$47,10,FALSE))</f>
        <v/>
      </c>
      <c r="AF104" s="326" t="str">
        <f>IF(AF103="","",VLOOKUP(AF103,'シフト記号表（従来型・ユニット型共通）'!$C$6:$L$47,10,FALSE))</f>
        <v/>
      </c>
      <c r="AG104" s="327" t="str">
        <f>IF(AG103="","",VLOOKUP(AG103,'シフト記号表（従来型・ユニット型共通）'!$C$6:$L$47,10,FALSE))</f>
        <v/>
      </c>
      <c r="AH104" s="325" t="str">
        <f>IF(AH103="","",VLOOKUP(AH103,'シフト記号表（従来型・ユニット型共通）'!$C$6:$L$47,10,FALSE))</f>
        <v/>
      </c>
      <c r="AI104" s="326" t="str">
        <f>IF(AI103="","",VLOOKUP(AI103,'シフト記号表（従来型・ユニット型共通）'!$C$6:$L$47,10,FALSE))</f>
        <v/>
      </c>
      <c r="AJ104" s="326" t="str">
        <f>IF(AJ103="","",VLOOKUP(AJ103,'シフト記号表（従来型・ユニット型共通）'!$C$6:$L$47,10,FALSE))</f>
        <v/>
      </c>
      <c r="AK104" s="326" t="str">
        <f>IF(AK103="","",VLOOKUP(AK103,'シフト記号表（従来型・ユニット型共通）'!$C$6:$L$47,10,FALSE))</f>
        <v/>
      </c>
      <c r="AL104" s="326" t="str">
        <f>IF(AL103="","",VLOOKUP(AL103,'シフト記号表（従来型・ユニット型共通）'!$C$6:$L$47,10,FALSE))</f>
        <v/>
      </c>
      <c r="AM104" s="326" t="str">
        <f>IF(AM103="","",VLOOKUP(AM103,'シフト記号表（従来型・ユニット型共通）'!$C$6:$L$47,10,FALSE))</f>
        <v/>
      </c>
      <c r="AN104" s="327" t="str">
        <f>IF(AN103="","",VLOOKUP(AN103,'シフト記号表（従来型・ユニット型共通）'!$C$6:$L$47,10,FALSE))</f>
        <v/>
      </c>
      <c r="AO104" s="325" t="str">
        <f>IF(AO103="","",VLOOKUP(AO103,'シフト記号表（従来型・ユニット型共通）'!$C$6:$L$47,10,FALSE))</f>
        <v/>
      </c>
      <c r="AP104" s="326" t="str">
        <f>IF(AP103="","",VLOOKUP(AP103,'シフト記号表（従来型・ユニット型共通）'!$C$6:$L$47,10,FALSE))</f>
        <v/>
      </c>
      <c r="AQ104" s="326" t="str">
        <f>IF(AQ103="","",VLOOKUP(AQ103,'シフト記号表（従来型・ユニット型共通）'!$C$6:$L$47,10,FALSE))</f>
        <v/>
      </c>
      <c r="AR104" s="326" t="str">
        <f>IF(AR103="","",VLOOKUP(AR103,'シフト記号表（従来型・ユニット型共通）'!$C$6:$L$47,10,FALSE))</f>
        <v/>
      </c>
      <c r="AS104" s="326" t="str">
        <f>IF(AS103="","",VLOOKUP(AS103,'シフト記号表（従来型・ユニット型共通）'!$C$6:$L$47,10,FALSE))</f>
        <v/>
      </c>
      <c r="AT104" s="326" t="str">
        <f>IF(AT103="","",VLOOKUP(AT103,'シフト記号表（従来型・ユニット型共通）'!$C$6:$L$47,10,FALSE))</f>
        <v/>
      </c>
      <c r="AU104" s="327" t="str">
        <f>IF(AU103="","",VLOOKUP(AU103,'シフト記号表（従来型・ユニット型共通）'!$C$6:$L$47,10,FALSE))</f>
        <v/>
      </c>
      <c r="AV104" s="325" t="str">
        <f>IF(AV103="","",VLOOKUP(AV103,'シフト記号表（従来型・ユニット型共通）'!$C$6:$L$47,10,FALSE))</f>
        <v/>
      </c>
      <c r="AW104" s="326" t="str">
        <f>IF(AW103="","",VLOOKUP(AW103,'シフト記号表（従来型・ユニット型共通）'!$C$6:$L$47,10,FALSE))</f>
        <v/>
      </c>
      <c r="AX104" s="326" t="str">
        <f>IF(AX103="","",VLOOKUP(AX103,'シフト記号表（従来型・ユニット型共通）'!$C$6:$L$47,10,FALSE))</f>
        <v/>
      </c>
      <c r="AY104" s="326" t="str">
        <f>IF(AY103="","",VLOOKUP(AY103,'シフト記号表（従来型・ユニット型共通）'!$C$6:$L$47,10,FALSE))</f>
        <v/>
      </c>
      <c r="AZ104" s="326" t="str">
        <f>IF(AZ103="","",VLOOKUP(AZ103,'シフト記号表（従来型・ユニット型共通）'!$C$6:$L$47,10,FALSE))</f>
        <v/>
      </c>
      <c r="BA104" s="326" t="str">
        <f>IF(BA103="","",VLOOKUP(BA103,'シフト記号表（従来型・ユニット型共通）'!$C$6:$L$47,10,FALSE))</f>
        <v/>
      </c>
      <c r="BB104" s="327" t="str">
        <f>IF(BB103="","",VLOOKUP(BB103,'シフト記号表（従来型・ユニット型共通）'!$C$6:$L$47,10,FALSE))</f>
        <v/>
      </c>
      <c r="BC104" s="325" t="str">
        <f>IF(BC103="","",VLOOKUP(BC103,'シフト記号表（従来型・ユニット型共通）'!$C$6:$L$47,10,FALSE))</f>
        <v/>
      </c>
      <c r="BD104" s="326" t="str">
        <f>IF(BD103="","",VLOOKUP(BD103,'シフト記号表（従来型・ユニット型共通）'!$C$6:$L$47,10,FALSE))</f>
        <v/>
      </c>
      <c r="BE104" s="326" t="str">
        <f>IF(BE103="","",VLOOKUP(BE103,'シフト記号表（従来型・ユニット型共通）'!$C$6:$L$47,10,FALSE))</f>
        <v/>
      </c>
      <c r="BF104" s="1113">
        <f>IF($BI$3="４週",SUM(AA104:BB104),IF($BI$3="暦月",SUM(AA104:BE104),""))</f>
        <v>0</v>
      </c>
      <c r="BG104" s="1114"/>
      <c r="BH104" s="1115">
        <f>IF($BI$3="４週",BF104/4,IF($BI$3="暦月",(BF104/($BI$8/7)),""))</f>
        <v>0</v>
      </c>
      <c r="BI104" s="1114"/>
      <c r="BJ104" s="1110"/>
      <c r="BK104" s="1111"/>
      <c r="BL104" s="1111"/>
      <c r="BM104" s="1111"/>
      <c r="BN104" s="1112"/>
    </row>
    <row r="105" spans="2:66" ht="20.25" customHeight="1" x14ac:dyDescent="0.15">
      <c r="B105" s="1118">
        <f>B103+1</f>
        <v>45</v>
      </c>
      <c r="C105" s="1230"/>
      <c r="D105" s="1232"/>
      <c r="E105" s="1196"/>
      <c r="F105" s="1233"/>
      <c r="G105" s="1120"/>
      <c r="H105" s="1121"/>
      <c r="I105" s="320"/>
      <c r="J105" s="321"/>
      <c r="K105" s="320"/>
      <c r="L105" s="321"/>
      <c r="M105" s="1124"/>
      <c r="N105" s="1125"/>
      <c r="O105" s="1128"/>
      <c r="P105" s="1129"/>
      <c r="Q105" s="1129"/>
      <c r="R105" s="1121"/>
      <c r="S105" s="1132"/>
      <c r="T105" s="1133"/>
      <c r="U105" s="1133"/>
      <c r="V105" s="1133"/>
      <c r="W105" s="1134"/>
      <c r="X105" s="340" t="s">
        <v>696</v>
      </c>
      <c r="Z105" s="341"/>
      <c r="AA105" s="333"/>
      <c r="AB105" s="334"/>
      <c r="AC105" s="334"/>
      <c r="AD105" s="334"/>
      <c r="AE105" s="334"/>
      <c r="AF105" s="334"/>
      <c r="AG105" s="335"/>
      <c r="AH105" s="333"/>
      <c r="AI105" s="334"/>
      <c r="AJ105" s="334"/>
      <c r="AK105" s="334"/>
      <c r="AL105" s="334"/>
      <c r="AM105" s="334"/>
      <c r="AN105" s="335"/>
      <c r="AO105" s="333"/>
      <c r="AP105" s="334"/>
      <c r="AQ105" s="334"/>
      <c r="AR105" s="334"/>
      <c r="AS105" s="334"/>
      <c r="AT105" s="334"/>
      <c r="AU105" s="335"/>
      <c r="AV105" s="333"/>
      <c r="AW105" s="334"/>
      <c r="AX105" s="334"/>
      <c r="AY105" s="334"/>
      <c r="AZ105" s="334"/>
      <c r="BA105" s="334"/>
      <c r="BB105" s="335"/>
      <c r="BC105" s="333"/>
      <c r="BD105" s="334"/>
      <c r="BE105" s="336"/>
      <c r="BF105" s="1138"/>
      <c r="BG105" s="1139"/>
      <c r="BH105" s="1105"/>
      <c r="BI105" s="1106"/>
      <c r="BJ105" s="1107"/>
      <c r="BK105" s="1108"/>
      <c r="BL105" s="1108"/>
      <c r="BM105" s="1108"/>
      <c r="BN105" s="1109"/>
    </row>
    <row r="106" spans="2:66" ht="20.25" customHeight="1" x14ac:dyDescent="0.15">
      <c r="B106" s="1140"/>
      <c r="C106" s="1237"/>
      <c r="D106" s="1238"/>
      <c r="E106" s="1196"/>
      <c r="F106" s="1233"/>
      <c r="G106" s="1141"/>
      <c r="H106" s="1142"/>
      <c r="I106" s="342"/>
      <c r="J106" s="343">
        <f>G105</f>
        <v>0</v>
      </c>
      <c r="K106" s="342"/>
      <c r="L106" s="343">
        <f>M105</f>
        <v>0</v>
      </c>
      <c r="M106" s="1143"/>
      <c r="N106" s="1144"/>
      <c r="O106" s="1145"/>
      <c r="P106" s="1146"/>
      <c r="Q106" s="1146"/>
      <c r="R106" s="1142"/>
      <c r="S106" s="1132"/>
      <c r="T106" s="1133"/>
      <c r="U106" s="1133"/>
      <c r="V106" s="1133"/>
      <c r="W106" s="1134"/>
      <c r="X106" s="337" t="s">
        <v>1050</v>
      </c>
      <c r="Y106" s="338"/>
      <c r="Z106" s="339"/>
      <c r="AA106" s="325" t="str">
        <f>IF(AA105="","",VLOOKUP(AA105,'シフト記号表（従来型・ユニット型共通）'!$C$6:$L$47,10,FALSE))</f>
        <v/>
      </c>
      <c r="AB106" s="326" t="str">
        <f>IF(AB105="","",VLOOKUP(AB105,'シフト記号表（従来型・ユニット型共通）'!$C$6:$L$47,10,FALSE))</f>
        <v/>
      </c>
      <c r="AC106" s="326" t="str">
        <f>IF(AC105="","",VLOOKUP(AC105,'シフト記号表（従来型・ユニット型共通）'!$C$6:$L$47,10,FALSE))</f>
        <v/>
      </c>
      <c r="AD106" s="326" t="str">
        <f>IF(AD105="","",VLOOKUP(AD105,'シフト記号表（従来型・ユニット型共通）'!$C$6:$L$47,10,FALSE))</f>
        <v/>
      </c>
      <c r="AE106" s="326" t="str">
        <f>IF(AE105="","",VLOOKUP(AE105,'シフト記号表（従来型・ユニット型共通）'!$C$6:$L$47,10,FALSE))</f>
        <v/>
      </c>
      <c r="AF106" s="326" t="str">
        <f>IF(AF105="","",VLOOKUP(AF105,'シフト記号表（従来型・ユニット型共通）'!$C$6:$L$47,10,FALSE))</f>
        <v/>
      </c>
      <c r="AG106" s="327" t="str">
        <f>IF(AG105="","",VLOOKUP(AG105,'シフト記号表（従来型・ユニット型共通）'!$C$6:$L$47,10,FALSE))</f>
        <v/>
      </c>
      <c r="AH106" s="325" t="str">
        <f>IF(AH105="","",VLOOKUP(AH105,'シフト記号表（従来型・ユニット型共通）'!$C$6:$L$47,10,FALSE))</f>
        <v/>
      </c>
      <c r="AI106" s="326" t="str">
        <f>IF(AI105="","",VLOOKUP(AI105,'シフト記号表（従来型・ユニット型共通）'!$C$6:$L$47,10,FALSE))</f>
        <v/>
      </c>
      <c r="AJ106" s="326" t="str">
        <f>IF(AJ105="","",VLOOKUP(AJ105,'シフト記号表（従来型・ユニット型共通）'!$C$6:$L$47,10,FALSE))</f>
        <v/>
      </c>
      <c r="AK106" s="326" t="str">
        <f>IF(AK105="","",VLOOKUP(AK105,'シフト記号表（従来型・ユニット型共通）'!$C$6:$L$47,10,FALSE))</f>
        <v/>
      </c>
      <c r="AL106" s="326" t="str">
        <f>IF(AL105="","",VLOOKUP(AL105,'シフト記号表（従来型・ユニット型共通）'!$C$6:$L$47,10,FALSE))</f>
        <v/>
      </c>
      <c r="AM106" s="326" t="str">
        <f>IF(AM105="","",VLOOKUP(AM105,'シフト記号表（従来型・ユニット型共通）'!$C$6:$L$47,10,FALSE))</f>
        <v/>
      </c>
      <c r="AN106" s="327" t="str">
        <f>IF(AN105="","",VLOOKUP(AN105,'シフト記号表（従来型・ユニット型共通）'!$C$6:$L$47,10,FALSE))</f>
        <v/>
      </c>
      <c r="AO106" s="325" t="str">
        <f>IF(AO105="","",VLOOKUP(AO105,'シフト記号表（従来型・ユニット型共通）'!$C$6:$L$47,10,FALSE))</f>
        <v/>
      </c>
      <c r="AP106" s="326" t="str">
        <f>IF(AP105="","",VLOOKUP(AP105,'シフト記号表（従来型・ユニット型共通）'!$C$6:$L$47,10,FALSE))</f>
        <v/>
      </c>
      <c r="AQ106" s="326" t="str">
        <f>IF(AQ105="","",VLOOKUP(AQ105,'シフト記号表（従来型・ユニット型共通）'!$C$6:$L$47,10,FALSE))</f>
        <v/>
      </c>
      <c r="AR106" s="326" t="str">
        <f>IF(AR105="","",VLOOKUP(AR105,'シフト記号表（従来型・ユニット型共通）'!$C$6:$L$47,10,FALSE))</f>
        <v/>
      </c>
      <c r="AS106" s="326" t="str">
        <f>IF(AS105="","",VLOOKUP(AS105,'シフト記号表（従来型・ユニット型共通）'!$C$6:$L$47,10,FALSE))</f>
        <v/>
      </c>
      <c r="AT106" s="326" t="str">
        <f>IF(AT105="","",VLOOKUP(AT105,'シフト記号表（従来型・ユニット型共通）'!$C$6:$L$47,10,FALSE))</f>
        <v/>
      </c>
      <c r="AU106" s="327" t="str">
        <f>IF(AU105="","",VLOOKUP(AU105,'シフト記号表（従来型・ユニット型共通）'!$C$6:$L$47,10,FALSE))</f>
        <v/>
      </c>
      <c r="AV106" s="325" t="str">
        <f>IF(AV105="","",VLOOKUP(AV105,'シフト記号表（従来型・ユニット型共通）'!$C$6:$L$47,10,FALSE))</f>
        <v/>
      </c>
      <c r="AW106" s="326" t="str">
        <f>IF(AW105="","",VLOOKUP(AW105,'シフト記号表（従来型・ユニット型共通）'!$C$6:$L$47,10,FALSE))</f>
        <v/>
      </c>
      <c r="AX106" s="326" t="str">
        <f>IF(AX105="","",VLOOKUP(AX105,'シフト記号表（従来型・ユニット型共通）'!$C$6:$L$47,10,FALSE))</f>
        <v/>
      </c>
      <c r="AY106" s="326" t="str">
        <f>IF(AY105="","",VLOOKUP(AY105,'シフト記号表（従来型・ユニット型共通）'!$C$6:$L$47,10,FALSE))</f>
        <v/>
      </c>
      <c r="AZ106" s="326" t="str">
        <f>IF(AZ105="","",VLOOKUP(AZ105,'シフト記号表（従来型・ユニット型共通）'!$C$6:$L$47,10,FALSE))</f>
        <v/>
      </c>
      <c r="BA106" s="326" t="str">
        <f>IF(BA105="","",VLOOKUP(BA105,'シフト記号表（従来型・ユニット型共通）'!$C$6:$L$47,10,FALSE))</f>
        <v/>
      </c>
      <c r="BB106" s="327" t="str">
        <f>IF(BB105="","",VLOOKUP(BB105,'シフト記号表（従来型・ユニット型共通）'!$C$6:$L$47,10,FALSE))</f>
        <v/>
      </c>
      <c r="BC106" s="325" t="str">
        <f>IF(BC105="","",VLOOKUP(BC105,'シフト記号表（従来型・ユニット型共通）'!$C$6:$L$47,10,FALSE))</f>
        <v/>
      </c>
      <c r="BD106" s="326" t="str">
        <f>IF(BD105="","",VLOOKUP(BD105,'シフト記号表（従来型・ユニット型共通）'!$C$6:$L$47,10,FALSE))</f>
        <v/>
      </c>
      <c r="BE106" s="326" t="str">
        <f>IF(BE105="","",VLOOKUP(BE105,'シフト記号表（従来型・ユニット型共通）'!$C$6:$L$47,10,FALSE))</f>
        <v/>
      </c>
      <c r="BF106" s="1113">
        <f>IF($BI$3="４週",SUM(AA106:BB106),IF($BI$3="暦月",SUM(AA106:BE106),""))</f>
        <v>0</v>
      </c>
      <c r="BG106" s="1114"/>
      <c r="BH106" s="1115">
        <f>IF($BI$3="４週",BF106/4,IF($BI$3="暦月",(BF106/($BI$8/7)),""))</f>
        <v>0</v>
      </c>
      <c r="BI106" s="1114"/>
      <c r="BJ106" s="1110"/>
      <c r="BK106" s="1111"/>
      <c r="BL106" s="1111"/>
      <c r="BM106" s="1111"/>
      <c r="BN106" s="1112"/>
    </row>
    <row r="107" spans="2:66" ht="20.25" customHeight="1" x14ac:dyDescent="0.15">
      <c r="B107" s="1118">
        <f>B105+1</f>
        <v>46</v>
      </c>
      <c r="C107" s="1230"/>
      <c r="D107" s="1232"/>
      <c r="E107" s="1196"/>
      <c r="F107" s="1233"/>
      <c r="G107" s="1120"/>
      <c r="H107" s="1121"/>
      <c r="I107" s="320"/>
      <c r="J107" s="321"/>
      <c r="K107" s="320"/>
      <c r="L107" s="321"/>
      <c r="M107" s="1124"/>
      <c r="N107" s="1125"/>
      <c r="O107" s="1128"/>
      <c r="P107" s="1129"/>
      <c r="Q107" s="1129"/>
      <c r="R107" s="1121"/>
      <c r="S107" s="1132"/>
      <c r="T107" s="1133"/>
      <c r="U107" s="1133"/>
      <c r="V107" s="1133"/>
      <c r="W107" s="1134"/>
      <c r="X107" s="340" t="s">
        <v>696</v>
      </c>
      <c r="Z107" s="341"/>
      <c r="AA107" s="333"/>
      <c r="AB107" s="334"/>
      <c r="AC107" s="334"/>
      <c r="AD107" s="334"/>
      <c r="AE107" s="334"/>
      <c r="AF107" s="334"/>
      <c r="AG107" s="335"/>
      <c r="AH107" s="333"/>
      <c r="AI107" s="334"/>
      <c r="AJ107" s="334"/>
      <c r="AK107" s="334"/>
      <c r="AL107" s="334"/>
      <c r="AM107" s="334"/>
      <c r="AN107" s="335"/>
      <c r="AO107" s="333"/>
      <c r="AP107" s="334"/>
      <c r="AQ107" s="334"/>
      <c r="AR107" s="334"/>
      <c r="AS107" s="334"/>
      <c r="AT107" s="334"/>
      <c r="AU107" s="335"/>
      <c r="AV107" s="333"/>
      <c r="AW107" s="334"/>
      <c r="AX107" s="334"/>
      <c r="AY107" s="334"/>
      <c r="AZ107" s="334"/>
      <c r="BA107" s="334"/>
      <c r="BB107" s="335"/>
      <c r="BC107" s="333"/>
      <c r="BD107" s="334"/>
      <c r="BE107" s="336"/>
      <c r="BF107" s="1138"/>
      <c r="BG107" s="1139"/>
      <c r="BH107" s="1105"/>
      <c r="BI107" s="1106"/>
      <c r="BJ107" s="1107"/>
      <c r="BK107" s="1108"/>
      <c r="BL107" s="1108"/>
      <c r="BM107" s="1108"/>
      <c r="BN107" s="1109"/>
    </row>
    <row r="108" spans="2:66" ht="20.25" customHeight="1" x14ac:dyDescent="0.15">
      <c r="B108" s="1140"/>
      <c r="C108" s="1237"/>
      <c r="D108" s="1238"/>
      <c r="E108" s="1196"/>
      <c r="F108" s="1233"/>
      <c r="G108" s="1141"/>
      <c r="H108" s="1142"/>
      <c r="I108" s="342"/>
      <c r="J108" s="343">
        <f>G107</f>
        <v>0</v>
      </c>
      <c r="K108" s="342"/>
      <c r="L108" s="343">
        <f>M107</f>
        <v>0</v>
      </c>
      <c r="M108" s="1143"/>
      <c r="N108" s="1144"/>
      <c r="O108" s="1145"/>
      <c r="P108" s="1146"/>
      <c r="Q108" s="1146"/>
      <c r="R108" s="1142"/>
      <c r="S108" s="1132"/>
      <c r="T108" s="1133"/>
      <c r="U108" s="1133"/>
      <c r="V108" s="1133"/>
      <c r="W108" s="1134"/>
      <c r="X108" s="337" t="s">
        <v>1050</v>
      </c>
      <c r="Y108" s="338"/>
      <c r="Z108" s="339"/>
      <c r="AA108" s="325" t="str">
        <f>IF(AA107="","",VLOOKUP(AA107,'シフト記号表（従来型・ユニット型共通）'!$C$6:$L$47,10,FALSE))</f>
        <v/>
      </c>
      <c r="AB108" s="326" t="str">
        <f>IF(AB107="","",VLOOKUP(AB107,'シフト記号表（従来型・ユニット型共通）'!$C$6:$L$47,10,FALSE))</f>
        <v/>
      </c>
      <c r="AC108" s="326" t="str">
        <f>IF(AC107="","",VLOOKUP(AC107,'シフト記号表（従来型・ユニット型共通）'!$C$6:$L$47,10,FALSE))</f>
        <v/>
      </c>
      <c r="AD108" s="326" t="str">
        <f>IF(AD107="","",VLOOKUP(AD107,'シフト記号表（従来型・ユニット型共通）'!$C$6:$L$47,10,FALSE))</f>
        <v/>
      </c>
      <c r="AE108" s="326" t="str">
        <f>IF(AE107="","",VLOOKUP(AE107,'シフト記号表（従来型・ユニット型共通）'!$C$6:$L$47,10,FALSE))</f>
        <v/>
      </c>
      <c r="AF108" s="326" t="str">
        <f>IF(AF107="","",VLOOKUP(AF107,'シフト記号表（従来型・ユニット型共通）'!$C$6:$L$47,10,FALSE))</f>
        <v/>
      </c>
      <c r="AG108" s="327" t="str">
        <f>IF(AG107="","",VLOOKUP(AG107,'シフト記号表（従来型・ユニット型共通）'!$C$6:$L$47,10,FALSE))</f>
        <v/>
      </c>
      <c r="AH108" s="325" t="str">
        <f>IF(AH107="","",VLOOKUP(AH107,'シフト記号表（従来型・ユニット型共通）'!$C$6:$L$47,10,FALSE))</f>
        <v/>
      </c>
      <c r="AI108" s="326" t="str">
        <f>IF(AI107="","",VLOOKUP(AI107,'シフト記号表（従来型・ユニット型共通）'!$C$6:$L$47,10,FALSE))</f>
        <v/>
      </c>
      <c r="AJ108" s="326" t="str">
        <f>IF(AJ107="","",VLOOKUP(AJ107,'シフト記号表（従来型・ユニット型共通）'!$C$6:$L$47,10,FALSE))</f>
        <v/>
      </c>
      <c r="AK108" s="326" t="str">
        <f>IF(AK107="","",VLOOKUP(AK107,'シフト記号表（従来型・ユニット型共通）'!$C$6:$L$47,10,FALSE))</f>
        <v/>
      </c>
      <c r="AL108" s="326" t="str">
        <f>IF(AL107="","",VLOOKUP(AL107,'シフト記号表（従来型・ユニット型共通）'!$C$6:$L$47,10,FALSE))</f>
        <v/>
      </c>
      <c r="AM108" s="326" t="str">
        <f>IF(AM107="","",VLOOKUP(AM107,'シフト記号表（従来型・ユニット型共通）'!$C$6:$L$47,10,FALSE))</f>
        <v/>
      </c>
      <c r="AN108" s="327" t="str">
        <f>IF(AN107="","",VLOOKUP(AN107,'シフト記号表（従来型・ユニット型共通）'!$C$6:$L$47,10,FALSE))</f>
        <v/>
      </c>
      <c r="AO108" s="325" t="str">
        <f>IF(AO107="","",VLOOKUP(AO107,'シフト記号表（従来型・ユニット型共通）'!$C$6:$L$47,10,FALSE))</f>
        <v/>
      </c>
      <c r="AP108" s="326" t="str">
        <f>IF(AP107="","",VLOOKUP(AP107,'シフト記号表（従来型・ユニット型共通）'!$C$6:$L$47,10,FALSE))</f>
        <v/>
      </c>
      <c r="AQ108" s="326" t="str">
        <f>IF(AQ107="","",VLOOKUP(AQ107,'シフト記号表（従来型・ユニット型共通）'!$C$6:$L$47,10,FALSE))</f>
        <v/>
      </c>
      <c r="AR108" s="326" t="str">
        <f>IF(AR107="","",VLOOKUP(AR107,'シフト記号表（従来型・ユニット型共通）'!$C$6:$L$47,10,FALSE))</f>
        <v/>
      </c>
      <c r="AS108" s="326" t="str">
        <f>IF(AS107="","",VLOOKUP(AS107,'シフト記号表（従来型・ユニット型共通）'!$C$6:$L$47,10,FALSE))</f>
        <v/>
      </c>
      <c r="AT108" s="326" t="str">
        <f>IF(AT107="","",VLOOKUP(AT107,'シフト記号表（従来型・ユニット型共通）'!$C$6:$L$47,10,FALSE))</f>
        <v/>
      </c>
      <c r="AU108" s="327" t="str">
        <f>IF(AU107="","",VLOOKUP(AU107,'シフト記号表（従来型・ユニット型共通）'!$C$6:$L$47,10,FALSE))</f>
        <v/>
      </c>
      <c r="AV108" s="325" t="str">
        <f>IF(AV107="","",VLOOKUP(AV107,'シフト記号表（従来型・ユニット型共通）'!$C$6:$L$47,10,FALSE))</f>
        <v/>
      </c>
      <c r="AW108" s="326" t="str">
        <f>IF(AW107="","",VLOOKUP(AW107,'シフト記号表（従来型・ユニット型共通）'!$C$6:$L$47,10,FALSE))</f>
        <v/>
      </c>
      <c r="AX108" s="326" t="str">
        <f>IF(AX107="","",VLOOKUP(AX107,'シフト記号表（従来型・ユニット型共通）'!$C$6:$L$47,10,FALSE))</f>
        <v/>
      </c>
      <c r="AY108" s="326" t="str">
        <f>IF(AY107="","",VLOOKUP(AY107,'シフト記号表（従来型・ユニット型共通）'!$C$6:$L$47,10,FALSE))</f>
        <v/>
      </c>
      <c r="AZ108" s="326" t="str">
        <f>IF(AZ107="","",VLOOKUP(AZ107,'シフト記号表（従来型・ユニット型共通）'!$C$6:$L$47,10,FALSE))</f>
        <v/>
      </c>
      <c r="BA108" s="326" t="str">
        <f>IF(BA107="","",VLOOKUP(BA107,'シフト記号表（従来型・ユニット型共通）'!$C$6:$L$47,10,FALSE))</f>
        <v/>
      </c>
      <c r="BB108" s="327" t="str">
        <f>IF(BB107="","",VLOOKUP(BB107,'シフト記号表（従来型・ユニット型共通）'!$C$6:$L$47,10,FALSE))</f>
        <v/>
      </c>
      <c r="BC108" s="325" t="str">
        <f>IF(BC107="","",VLOOKUP(BC107,'シフト記号表（従来型・ユニット型共通）'!$C$6:$L$47,10,FALSE))</f>
        <v/>
      </c>
      <c r="BD108" s="326" t="str">
        <f>IF(BD107="","",VLOOKUP(BD107,'シフト記号表（従来型・ユニット型共通）'!$C$6:$L$47,10,FALSE))</f>
        <v/>
      </c>
      <c r="BE108" s="326" t="str">
        <f>IF(BE107="","",VLOOKUP(BE107,'シフト記号表（従来型・ユニット型共通）'!$C$6:$L$47,10,FALSE))</f>
        <v/>
      </c>
      <c r="BF108" s="1113">
        <f>IF($BI$3="４週",SUM(AA108:BB108),IF($BI$3="暦月",SUM(AA108:BE108),""))</f>
        <v>0</v>
      </c>
      <c r="BG108" s="1114"/>
      <c r="BH108" s="1115">
        <f>IF($BI$3="４週",BF108/4,IF($BI$3="暦月",(BF108/($BI$8/7)),""))</f>
        <v>0</v>
      </c>
      <c r="BI108" s="1114"/>
      <c r="BJ108" s="1110"/>
      <c r="BK108" s="1111"/>
      <c r="BL108" s="1111"/>
      <c r="BM108" s="1111"/>
      <c r="BN108" s="1112"/>
    </row>
    <row r="109" spans="2:66" ht="20.25" customHeight="1" x14ac:dyDescent="0.15">
      <c r="B109" s="1118">
        <f>B107+1</f>
        <v>47</v>
      </c>
      <c r="C109" s="1230"/>
      <c r="D109" s="1232"/>
      <c r="E109" s="1196"/>
      <c r="F109" s="1233"/>
      <c r="G109" s="1120"/>
      <c r="H109" s="1121"/>
      <c r="I109" s="320"/>
      <c r="J109" s="321"/>
      <c r="K109" s="320"/>
      <c r="L109" s="321"/>
      <c r="M109" s="1124"/>
      <c r="N109" s="1125"/>
      <c r="O109" s="1128"/>
      <c r="P109" s="1129"/>
      <c r="Q109" s="1129"/>
      <c r="R109" s="1121"/>
      <c r="S109" s="1132"/>
      <c r="T109" s="1133"/>
      <c r="U109" s="1133"/>
      <c r="V109" s="1133"/>
      <c r="W109" s="1134"/>
      <c r="X109" s="340" t="s">
        <v>696</v>
      </c>
      <c r="Z109" s="341"/>
      <c r="AA109" s="333"/>
      <c r="AB109" s="334"/>
      <c r="AC109" s="334"/>
      <c r="AD109" s="334"/>
      <c r="AE109" s="334"/>
      <c r="AF109" s="334"/>
      <c r="AG109" s="335"/>
      <c r="AH109" s="333"/>
      <c r="AI109" s="334"/>
      <c r="AJ109" s="334"/>
      <c r="AK109" s="334"/>
      <c r="AL109" s="334"/>
      <c r="AM109" s="334"/>
      <c r="AN109" s="335"/>
      <c r="AO109" s="333"/>
      <c r="AP109" s="334"/>
      <c r="AQ109" s="334"/>
      <c r="AR109" s="334"/>
      <c r="AS109" s="334"/>
      <c r="AT109" s="334"/>
      <c r="AU109" s="335"/>
      <c r="AV109" s="333"/>
      <c r="AW109" s="334"/>
      <c r="AX109" s="334"/>
      <c r="AY109" s="334"/>
      <c r="AZ109" s="334"/>
      <c r="BA109" s="334"/>
      <c r="BB109" s="335"/>
      <c r="BC109" s="333"/>
      <c r="BD109" s="334"/>
      <c r="BE109" s="336"/>
      <c r="BF109" s="1138"/>
      <c r="BG109" s="1139"/>
      <c r="BH109" s="1105"/>
      <c r="BI109" s="1106"/>
      <c r="BJ109" s="1107"/>
      <c r="BK109" s="1108"/>
      <c r="BL109" s="1108"/>
      <c r="BM109" s="1108"/>
      <c r="BN109" s="1109"/>
    </row>
    <row r="110" spans="2:66" ht="20.25" customHeight="1" x14ac:dyDescent="0.15">
      <c r="B110" s="1140"/>
      <c r="C110" s="1237"/>
      <c r="D110" s="1238"/>
      <c r="E110" s="1196"/>
      <c r="F110" s="1233"/>
      <c r="G110" s="1141"/>
      <c r="H110" s="1142"/>
      <c r="I110" s="342"/>
      <c r="J110" s="343">
        <f>G109</f>
        <v>0</v>
      </c>
      <c r="K110" s="342"/>
      <c r="L110" s="343">
        <f>M109</f>
        <v>0</v>
      </c>
      <c r="M110" s="1143"/>
      <c r="N110" s="1144"/>
      <c r="O110" s="1145"/>
      <c r="P110" s="1146"/>
      <c r="Q110" s="1146"/>
      <c r="R110" s="1142"/>
      <c r="S110" s="1132"/>
      <c r="T110" s="1133"/>
      <c r="U110" s="1133"/>
      <c r="V110" s="1133"/>
      <c r="W110" s="1134"/>
      <c r="X110" s="337" t="s">
        <v>1050</v>
      </c>
      <c r="Y110" s="338"/>
      <c r="Z110" s="339"/>
      <c r="AA110" s="325" t="str">
        <f>IF(AA109="","",VLOOKUP(AA109,'シフト記号表（従来型・ユニット型共通）'!$C$6:$L$47,10,FALSE))</f>
        <v/>
      </c>
      <c r="AB110" s="326" t="str">
        <f>IF(AB109="","",VLOOKUP(AB109,'シフト記号表（従来型・ユニット型共通）'!$C$6:$L$47,10,FALSE))</f>
        <v/>
      </c>
      <c r="AC110" s="326" t="str">
        <f>IF(AC109="","",VLOOKUP(AC109,'シフト記号表（従来型・ユニット型共通）'!$C$6:$L$47,10,FALSE))</f>
        <v/>
      </c>
      <c r="AD110" s="326" t="str">
        <f>IF(AD109="","",VLOOKUP(AD109,'シフト記号表（従来型・ユニット型共通）'!$C$6:$L$47,10,FALSE))</f>
        <v/>
      </c>
      <c r="AE110" s="326" t="str">
        <f>IF(AE109="","",VLOOKUP(AE109,'シフト記号表（従来型・ユニット型共通）'!$C$6:$L$47,10,FALSE))</f>
        <v/>
      </c>
      <c r="AF110" s="326" t="str">
        <f>IF(AF109="","",VLOOKUP(AF109,'シフト記号表（従来型・ユニット型共通）'!$C$6:$L$47,10,FALSE))</f>
        <v/>
      </c>
      <c r="AG110" s="327" t="str">
        <f>IF(AG109="","",VLOOKUP(AG109,'シフト記号表（従来型・ユニット型共通）'!$C$6:$L$47,10,FALSE))</f>
        <v/>
      </c>
      <c r="AH110" s="325" t="str">
        <f>IF(AH109="","",VLOOKUP(AH109,'シフト記号表（従来型・ユニット型共通）'!$C$6:$L$47,10,FALSE))</f>
        <v/>
      </c>
      <c r="AI110" s="326" t="str">
        <f>IF(AI109="","",VLOOKUP(AI109,'シフト記号表（従来型・ユニット型共通）'!$C$6:$L$47,10,FALSE))</f>
        <v/>
      </c>
      <c r="AJ110" s="326" t="str">
        <f>IF(AJ109="","",VLOOKUP(AJ109,'シフト記号表（従来型・ユニット型共通）'!$C$6:$L$47,10,FALSE))</f>
        <v/>
      </c>
      <c r="AK110" s="326" t="str">
        <f>IF(AK109="","",VLOOKUP(AK109,'シフト記号表（従来型・ユニット型共通）'!$C$6:$L$47,10,FALSE))</f>
        <v/>
      </c>
      <c r="AL110" s="326" t="str">
        <f>IF(AL109="","",VLOOKUP(AL109,'シフト記号表（従来型・ユニット型共通）'!$C$6:$L$47,10,FALSE))</f>
        <v/>
      </c>
      <c r="AM110" s="326" t="str">
        <f>IF(AM109="","",VLOOKUP(AM109,'シフト記号表（従来型・ユニット型共通）'!$C$6:$L$47,10,FALSE))</f>
        <v/>
      </c>
      <c r="AN110" s="327" t="str">
        <f>IF(AN109="","",VLOOKUP(AN109,'シフト記号表（従来型・ユニット型共通）'!$C$6:$L$47,10,FALSE))</f>
        <v/>
      </c>
      <c r="AO110" s="325" t="str">
        <f>IF(AO109="","",VLOOKUP(AO109,'シフト記号表（従来型・ユニット型共通）'!$C$6:$L$47,10,FALSE))</f>
        <v/>
      </c>
      <c r="AP110" s="326" t="str">
        <f>IF(AP109="","",VLOOKUP(AP109,'シフト記号表（従来型・ユニット型共通）'!$C$6:$L$47,10,FALSE))</f>
        <v/>
      </c>
      <c r="AQ110" s="326" t="str">
        <f>IF(AQ109="","",VLOOKUP(AQ109,'シフト記号表（従来型・ユニット型共通）'!$C$6:$L$47,10,FALSE))</f>
        <v/>
      </c>
      <c r="AR110" s="326" t="str">
        <f>IF(AR109="","",VLOOKUP(AR109,'シフト記号表（従来型・ユニット型共通）'!$C$6:$L$47,10,FALSE))</f>
        <v/>
      </c>
      <c r="AS110" s="326" t="str">
        <f>IF(AS109="","",VLOOKUP(AS109,'シフト記号表（従来型・ユニット型共通）'!$C$6:$L$47,10,FALSE))</f>
        <v/>
      </c>
      <c r="AT110" s="326" t="str">
        <f>IF(AT109="","",VLOOKUP(AT109,'シフト記号表（従来型・ユニット型共通）'!$C$6:$L$47,10,FALSE))</f>
        <v/>
      </c>
      <c r="AU110" s="327" t="str">
        <f>IF(AU109="","",VLOOKUP(AU109,'シフト記号表（従来型・ユニット型共通）'!$C$6:$L$47,10,FALSE))</f>
        <v/>
      </c>
      <c r="AV110" s="325" t="str">
        <f>IF(AV109="","",VLOOKUP(AV109,'シフト記号表（従来型・ユニット型共通）'!$C$6:$L$47,10,FALSE))</f>
        <v/>
      </c>
      <c r="AW110" s="326" t="str">
        <f>IF(AW109="","",VLOOKUP(AW109,'シフト記号表（従来型・ユニット型共通）'!$C$6:$L$47,10,FALSE))</f>
        <v/>
      </c>
      <c r="AX110" s="326" t="str">
        <f>IF(AX109="","",VLOOKUP(AX109,'シフト記号表（従来型・ユニット型共通）'!$C$6:$L$47,10,FALSE))</f>
        <v/>
      </c>
      <c r="AY110" s="326" t="str">
        <f>IF(AY109="","",VLOOKUP(AY109,'シフト記号表（従来型・ユニット型共通）'!$C$6:$L$47,10,FALSE))</f>
        <v/>
      </c>
      <c r="AZ110" s="326" t="str">
        <f>IF(AZ109="","",VLOOKUP(AZ109,'シフト記号表（従来型・ユニット型共通）'!$C$6:$L$47,10,FALSE))</f>
        <v/>
      </c>
      <c r="BA110" s="326" t="str">
        <f>IF(BA109="","",VLOOKUP(BA109,'シフト記号表（従来型・ユニット型共通）'!$C$6:$L$47,10,FALSE))</f>
        <v/>
      </c>
      <c r="BB110" s="327" t="str">
        <f>IF(BB109="","",VLOOKUP(BB109,'シフト記号表（従来型・ユニット型共通）'!$C$6:$L$47,10,FALSE))</f>
        <v/>
      </c>
      <c r="BC110" s="325" t="str">
        <f>IF(BC109="","",VLOOKUP(BC109,'シフト記号表（従来型・ユニット型共通）'!$C$6:$L$47,10,FALSE))</f>
        <v/>
      </c>
      <c r="BD110" s="326" t="str">
        <f>IF(BD109="","",VLOOKUP(BD109,'シフト記号表（従来型・ユニット型共通）'!$C$6:$L$47,10,FALSE))</f>
        <v/>
      </c>
      <c r="BE110" s="326" t="str">
        <f>IF(BE109="","",VLOOKUP(BE109,'シフト記号表（従来型・ユニット型共通）'!$C$6:$L$47,10,FALSE))</f>
        <v/>
      </c>
      <c r="BF110" s="1113">
        <f>IF($BI$3="４週",SUM(AA110:BB110),IF($BI$3="暦月",SUM(AA110:BE110),""))</f>
        <v>0</v>
      </c>
      <c r="BG110" s="1114"/>
      <c r="BH110" s="1115">
        <f>IF($BI$3="４週",BF110/4,IF($BI$3="暦月",(BF110/($BI$8/7)),""))</f>
        <v>0</v>
      </c>
      <c r="BI110" s="1114"/>
      <c r="BJ110" s="1110"/>
      <c r="BK110" s="1111"/>
      <c r="BL110" s="1111"/>
      <c r="BM110" s="1111"/>
      <c r="BN110" s="1112"/>
    </row>
    <row r="111" spans="2:66" ht="20.25" customHeight="1" x14ac:dyDescent="0.15">
      <c r="B111" s="1118">
        <f>B109+1</f>
        <v>48</v>
      </c>
      <c r="C111" s="1230"/>
      <c r="D111" s="1232"/>
      <c r="E111" s="1196"/>
      <c r="F111" s="1233"/>
      <c r="G111" s="1120"/>
      <c r="H111" s="1121"/>
      <c r="I111" s="320"/>
      <c r="J111" s="321"/>
      <c r="K111" s="320"/>
      <c r="L111" s="321"/>
      <c r="M111" s="1124"/>
      <c r="N111" s="1125"/>
      <c r="O111" s="1128"/>
      <c r="P111" s="1129"/>
      <c r="Q111" s="1129"/>
      <c r="R111" s="1121"/>
      <c r="S111" s="1132"/>
      <c r="T111" s="1133"/>
      <c r="U111" s="1133"/>
      <c r="V111" s="1133"/>
      <c r="W111" s="1134"/>
      <c r="X111" s="340" t="s">
        <v>696</v>
      </c>
      <c r="Z111" s="341"/>
      <c r="AA111" s="333"/>
      <c r="AB111" s="334"/>
      <c r="AC111" s="334"/>
      <c r="AD111" s="334"/>
      <c r="AE111" s="334"/>
      <c r="AF111" s="334"/>
      <c r="AG111" s="335"/>
      <c r="AH111" s="333"/>
      <c r="AI111" s="334"/>
      <c r="AJ111" s="334"/>
      <c r="AK111" s="334"/>
      <c r="AL111" s="334"/>
      <c r="AM111" s="334"/>
      <c r="AN111" s="335"/>
      <c r="AO111" s="333"/>
      <c r="AP111" s="334"/>
      <c r="AQ111" s="334"/>
      <c r="AR111" s="334"/>
      <c r="AS111" s="334"/>
      <c r="AT111" s="334"/>
      <c r="AU111" s="335"/>
      <c r="AV111" s="333"/>
      <c r="AW111" s="334"/>
      <c r="AX111" s="334"/>
      <c r="AY111" s="334"/>
      <c r="AZ111" s="334"/>
      <c r="BA111" s="334"/>
      <c r="BB111" s="335"/>
      <c r="BC111" s="333"/>
      <c r="BD111" s="334"/>
      <c r="BE111" s="336"/>
      <c r="BF111" s="1138"/>
      <c r="BG111" s="1139"/>
      <c r="BH111" s="1105"/>
      <c r="BI111" s="1106"/>
      <c r="BJ111" s="1107"/>
      <c r="BK111" s="1108"/>
      <c r="BL111" s="1108"/>
      <c r="BM111" s="1108"/>
      <c r="BN111" s="1109"/>
    </row>
    <row r="112" spans="2:66" ht="20.25" customHeight="1" x14ac:dyDescent="0.15">
      <c r="B112" s="1140"/>
      <c r="C112" s="1237"/>
      <c r="D112" s="1238"/>
      <c r="E112" s="1196"/>
      <c r="F112" s="1233"/>
      <c r="G112" s="1141"/>
      <c r="H112" s="1142"/>
      <c r="I112" s="342"/>
      <c r="J112" s="343">
        <f>G111</f>
        <v>0</v>
      </c>
      <c r="K112" s="342"/>
      <c r="L112" s="343">
        <f>M111</f>
        <v>0</v>
      </c>
      <c r="M112" s="1143"/>
      <c r="N112" s="1144"/>
      <c r="O112" s="1145"/>
      <c r="P112" s="1146"/>
      <c r="Q112" s="1146"/>
      <c r="R112" s="1142"/>
      <c r="S112" s="1132"/>
      <c r="T112" s="1133"/>
      <c r="U112" s="1133"/>
      <c r="V112" s="1133"/>
      <c r="W112" s="1134"/>
      <c r="X112" s="337" t="s">
        <v>1050</v>
      </c>
      <c r="Y112" s="338"/>
      <c r="Z112" s="339"/>
      <c r="AA112" s="325" t="str">
        <f>IF(AA111="","",VLOOKUP(AA111,'シフト記号表（従来型・ユニット型共通）'!$C$6:$L$47,10,FALSE))</f>
        <v/>
      </c>
      <c r="AB112" s="326" t="str">
        <f>IF(AB111="","",VLOOKUP(AB111,'シフト記号表（従来型・ユニット型共通）'!$C$6:$L$47,10,FALSE))</f>
        <v/>
      </c>
      <c r="AC112" s="326" t="str">
        <f>IF(AC111="","",VLOOKUP(AC111,'シフト記号表（従来型・ユニット型共通）'!$C$6:$L$47,10,FALSE))</f>
        <v/>
      </c>
      <c r="AD112" s="326" t="str">
        <f>IF(AD111="","",VLOOKUP(AD111,'シフト記号表（従来型・ユニット型共通）'!$C$6:$L$47,10,FALSE))</f>
        <v/>
      </c>
      <c r="AE112" s="326" t="str">
        <f>IF(AE111="","",VLOOKUP(AE111,'シフト記号表（従来型・ユニット型共通）'!$C$6:$L$47,10,FALSE))</f>
        <v/>
      </c>
      <c r="AF112" s="326" t="str">
        <f>IF(AF111="","",VLOOKUP(AF111,'シフト記号表（従来型・ユニット型共通）'!$C$6:$L$47,10,FALSE))</f>
        <v/>
      </c>
      <c r="AG112" s="327" t="str">
        <f>IF(AG111="","",VLOOKUP(AG111,'シフト記号表（従来型・ユニット型共通）'!$C$6:$L$47,10,FALSE))</f>
        <v/>
      </c>
      <c r="AH112" s="325" t="str">
        <f>IF(AH111="","",VLOOKUP(AH111,'シフト記号表（従来型・ユニット型共通）'!$C$6:$L$47,10,FALSE))</f>
        <v/>
      </c>
      <c r="AI112" s="326" t="str">
        <f>IF(AI111="","",VLOOKUP(AI111,'シフト記号表（従来型・ユニット型共通）'!$C$6:$L$47,10,FALSE))</f>
        <v/>
      </c>
      <c r="AJ112" s="326" t="str">
        <f>IF(AJ111="","",VLOOKUP(AJ111,'シフト記号表（従来型・ユニット型共通）'!$C$6:$L$47,10,FALSE))</f>
        <v/>
      </c>
      <c r="AK112" s="326" t="str">
        <f>IF(AK111="","",VLOOKUP(AK111,'シフト記号表（従来型・ユニット型共通）'!$C$6:$L$47,10,FALSE))</f>
        <v/>
      </c>
      <c r="AL112" s="326" t="str">
        <f>IF(AL111="","",VLOOKUP(AL111,'シフト記号表（従来型・ユニット型共通）'!$C$6:$L$47,10,FALSE))</f>
        <v/>
      </c>
      <c r="AM112" s="326" t="str">
        <f>IF(AM111="","",VLOOKUP(AM111,'シフト記号表（従来型・ユニット型共通）'!$C$6:$L$47,10,FALSE))</f>
        <v/>
      </c>
      <c r="AN112" s="327" t="str">
        <f>IF(AN111="","",VLOOKUP(AN111,'シフト記号表（従来型・ユニット型共通）'!$C$6:$L$47,10,FALSE))</f>
        <v/>
      </c>
      <c r="AO112" s="325" t="str">
        <f>IF(AO111="","",VLOOKUP(AO111,'シフト記号表（従来型・ユニット型共通）'!$C$6:$L$47,10,FALSE))</f>
        <v/>
      </c>
      <c r="AP112" s="326" t="str">
        <f>IF(AP111="","",VLOOKUP(AP111,'シフト記号表（従来型・ユニット型共通）'!$C$6:$L$47,10,FALSE))</f>
        <v/>
      </c>
      <c r="AQ112" s="326" t="str">
        <f>IF(AQ111="","",VLOOKUP(AQ111,'シフト記号表（従来型・ユニット型共通）'!$C$6:$L$47,10,FALSE))</f>
        <v/>
      </c>
      <c r="AR112" s="326" t="str">
        <f>IF(AR111="","",VLOOKUP(AR111,'シフト記号表（従来型・ユニット型共通）'!$C$6:$L$47,10,FALSE))</f>
        <v/>
      </c>
      <c r="AS112" s="326" t="str">
        <f>IF(AS111="","",VLOOKUP(AS111,'シフト記号表（従来型・ユニット型共通）'!$C$6:$L$47,10,FALSE))</f>
        <v/>
      </c>
      <c r="AT112" s="326" t="str">
        <f>IF(AT111="","",VLOOKUP(AT111,'シフト記号表（従来型・ユニット型共通）'!$C$6:$L$47,10,FALSE))</f>
        <v/>
      </c>
      <c r="AU112" s="327" t="str">
        <f>IF(AU111="","",VLOOKUP(AU111,'シフト記号表（従来型・ユニット型共通）'!$C$6:$L$47,10,FALSE))</f>
        <v/>
      </c>
      <c r="AV112" s="325" t="str">
        <f>IF(AV111="","",VLOOKUP(AV111,'シフト記号表（従来型・ユニット型共通）'!$C$6:$L$47,10,FALSE))</f>
        <v/>
      </c>
      <c r="AW112" s="326" t="str">
        <f>IF(AW111="","",VLOOKUP(AW111,'シフト記号表（従来型・ユニット型共通）'!$C$6:$L$47,10,FALSE))</f>
        <v/>
      </c>
      <c r="AX112" s="326" t="str">
        <f>IF(AX111="","",VLOOKUP(AX111,'シフト記号表（従来型・ユニット型共通）'!$C$6:$L$47,10,FALSE))</f>
        <v/>
      </c>
      <c r="AY112" s="326" t="str">
        <f>IF(AY111="","",VLOOKUP(AY111,'シフト記号表（従来型・ユニット型共通）'!$C$6:$L$47,10,FALSE))</f>
        <v/>
      </c>
      <c r="AZ112" s="326" t="str">
        <f>IF(AZ111="","",VLOOKUP(AZ111,'シフト記号表（従来型・ユニット型共通）'!$C$6:$L$47,10,FALSE))</f>
        <v/>
      </c>
      <c r="BA112" s="326" t="str">
        <f>IF(BA111="","",VLOOKUP(BA111,'シフト記号表（従来型・ユニット型共通）'!$C$6:$L$47,10,FALSE))</f>
        <v/>
      </c>
      <c r="BB112" s="327" t="str">
        <f>IF(BB111="","",VLOOKUP(BB111,'シフト記号表（従来型・ユニット型共通）'!$C$6:$L$47,10,FALSE))</f>
        <v/>
      </c>
      <c r="BC112" s="325" t="str">
        <f>IF(BC111="","",VLOOKUP(BC111,'シフト記号表（従来型・ユニット型共通）'!$C$6:$L$47,10,FALSE))</f>
        <v/>
      </c>
      <c r="BD112" s="326" t="str">
        <f>IF(BD111="","",VLOOKUP(BD111,'シフト記号表（従来型・ユニット型共通）'!$C$6:$L$47,10,FALSE))</f>
        <v/>
      </c>
      <c r="BE112" s="326" t="str">
        <f>IF(BE111="","",VLOOKUP(BE111,'シフト記号表（従来型・ユニット型共通）'!$C$6:$L$47,10,FALSE))</f>
        <v/>
      </c>
      <c r="BF112" s="1113">
        <f>IF($BI$3="４週",SUM(AA112:BB112),IF($BI$3="暦月",SUM(AA112:BE112),""))</f>
        <v>0</v>
      </c>
      <c r="BG112" s="1114"/>
      <c r="BH112" s="1115">
        <f>IF($BI$3="４週",BF112/4,IF($BI$3="暦月",(BF112/($BI$8/7)),""))</f>
        <v>0</v>
      </c>
      <c r="BI112" s="1114"/>
      <c r="BJ112" s="1110"/>
      <c r="BK112" s="1111"/>
      <c r="BL112" s="1111"/>
      <c r="BM112" s="1111"/>
      <c r="BN112" s="1112"/>
    </row>
    <row r="113" spans="2:66" ht="20.25" customHeight="1" x14ac:dyDescent="0.15">
      <c r="B113" s="1118">
        <f>B111+1</f>
        <v>49</v>
      </c>
      <c r="C113" s="1230"/>
      <c r="D113" s="1232"/>
      <c r="E113" s="1196"/>
      <c r="F113" s="1233"/>
      <c r="G113" s="1120"/>
      <c r="H113" s="1121"/>
      <c r="I113" s="320"/>
      <c r="J113" s="321"/>
      <c r="K113" s="320"/>
      <c r="L113" s="321"/>
      <c r="M113" s="1124"/>
      <c r="N113" s="1125"/>
      <c r="O113" s="1128"/>
      <c r="P113" s="1129"/>
      <c r="Q113" s="1129"/>
      <c r="R113" s="1121"/>
      <c r="S113" s="1132"/>
      <c r="T113" s="1133"/>
      <c r="U113" s="1133"/>
      <c r="V113" s="1133"/>
      <c r="W113" s="1134"/>
      <c r="X113" s="340" t="s">
        <v>696</v>
      </c>
      <c r="Z113" s="341"/>
      <c r="AA113" s="333"/>
      <c r="AB113" s="334"/>
      <c r="AC113" s="334"/>
      <c r="AD113" s="334"/>
      <c r="AE113" s="334"/>
      <c r="AF113" s="334"/>
      <c r="AG113" s="335"/>
      <c r="AH113" s="333"/>
      <c r="AI113" s="334"/>
      <c r="AJ113" s="334"/>
      <c r="AK113" s="334"/>
      <c r="AL113" s="334"/>
      <c r="AM113" s="334"/>
      <c r="AN113" s="335"/>
      <c r="AO113" s="333"/>
      <c r="AP113" s="334"/>
      <c r="AQ113" s="334"/>
      <c r="AR113" s="334"/>
      <c r="AS113" s="334"/>
      <c r="AT113" s="334"/>
      <c r="AU113" s="335"/>
      <c r="AV113" s="333"/>
      <c r="AW113" s="334"/>
      <c r="AX113" s="334"/>
      <c r="AY113" s="334"/>
      <c r="AZ113" s="334"/>
      <c r="BA113" s="334"/>
      <c r="BB113" s="335"/>
      <c r="BC113" s="333"/>
      <c r="BD113" s="334"/>
      <c r="BE113" s="336"/>
      <c r="BF113" s="1138"/>
      <c r="BG113" s="1139"/>
      <c r="BH113" s="1105"/>
      <c r="BI113" s="1106"/>
      <c r="BJ113" s="1107"/>
      <c r="BK113" s="1108"/>
      <c r="BL113" s="1108"/>
      <c r="BM113" s="1108"/>
      <c r="BN113" s="1109"/>
    </row>
    <row r="114" spans="2:66" ht="20.25" customHeight="1" x14ac:dyDescent="0.15">
      <c r="B114" s="1140"/>
      <c r="C114" s="1237"/>
      <c r="D114" s="1238"/>
      <c r="E114" s="1196"/>
      <c r="F114" s="1233"/>
      <c r="G114" s="1141"/>
      <c r="H114" s="1142"/>
      <c r="I114" s="342"/>
      <c r="J114" s="343">
        <f>G113</f>
        <v>0</v>
      </c>
      <c r="K114" s="342"/>
      <c r="L114" s="343">
        <f>M113</f>
        <v>0</v>
      </c>
      <c r="M114" s="1143"/>
      <c r="N114" s="1144"/>
      <c r="O114" s="1145"/>
      <c r="P114" s="1146"/>
      <c r="Q114" s="1146"/>
      <c r="R114" s="1142"/>
      <c r="S114" s="1132"/>
      <c r="T114" s="1133"/>
      <c r="U114" s="1133"/>
      <c r="V114" s="1133"/>
      <c r="W114" s="1134"/>
      <c r="X114" s="337" t="s">
        <v>1050</v>
      </c>
      <c r="Y114" s="338"/>
      <c r="Z114" s="339"/>
      <c r="AA114" s="325" t="str">
        <f>IF(AA113="","",VLOOKUP(AA113,'シフト記号表（従来型・ユニット型共通）'!$C$6:$L$47,10,FALSE))</f>
        <v/>
      </c>
      <c r="AB114" s="326" t="str">
        <f>IF(AB113="","",VLOOKUP(AB113,'シフト記号表（従来型・ユニット型共通）'!$C$6:$L$47,10,FALSE))</f>
        <v/>
      </c>
      <c r="AC114" s="326" t="str">
        <f>IF(AC113="","",VLOOKUP(AC113,'シフト記号表（従来型・ユニット型共通）'!$C$6:$L$47,10,FALSE))</f>
        <v/>
      </c>
      <c r="AD114" s="326" t="str">
        <f>IF(AD113="","",VLOOKUP(AD113,'シフト記号表（従来型・ユニット型共通）'!$C$6:$L$47,10,FALSE))</f>
        <v/>
      </c>
      <c r="AE114" s="326" t="str">
        <f>IF(AE113="","",VLOOKUP(AE113,'シフト記号表（従来型・ユニット型共通）'!$C$6:$L$47,10,FALSE))</f>
        <v/>
      </c>
      <c r="AF114" s="326" t="str">
        <f>IF(AF113="","",VLOOKUP(AF113,'シフト記号表（従来型・ユニット型共通）'!$C$6:$L$47,10,FALSE))</f>
        <v/>
      </c>
      <c r="AG114" s="327" t="str">
        <f>IF(AG113="","",VLOOKUP(AG113,'シフト記号表（従来型・ユニット型共通）'!$C$6:$L$47,10,FALSE))</f>
        <v/>
      </c>
      <c r="AH114" s="325" t="str">
        <f>IF(AH113="","",VLOOKUP(AH113,'シフト記号表（従来型・ユニット型共通）'!$C$6:$L$47,10,FALSE))</f>
        <v/>
      </c>
      <c r="AI114" s="326" t="str">
        <f>IF(AI113="","",VLOOKUP(AI113,'シフト記号表（従来型・ユニット型共通）'!$C$6:$L$47,10,FALSE))</f>
        <v/>
      </c>
      <c r="AJ114" s="326" t="str">
        <f>IF(AJ113="","",VLOOKUP(AJ113,'シフト記号表（従来型・ユニット型共通）'!$C$6:$L$47,10,FALSE))</f>
        <v/>
      </c>
      <c r="AK114" s="326" t="str">
        <f>IF(AK113="","",VLOOKUP(AK113,'シフト記号表（従来型・ユニット型共通）'!$C$6:$L$47,10,FALSE))</f>
        <v/>
      </c>
      <c r="AL114" s="326" t="str">
        <f>IF(AL113="","",VLOOKUP(AL113,'シフト記号表（従来型・ユニット型共通）'!$C$6:$L$47,10,FALSE))</f>
        <v/>
      </c>
      <c r="AM114" s="326" t="str">
        <f>IF(AM113="","",VLOOKUP(AM113,'シフト記号表（従来型・ユニット型共通）'!$C$6:$L$47,10,FALSE))</f>
        <v/>
      </c>
      <c r="AN114" s="327" t="str">
        <f>IF(AN113="","",VLOOKUP(AN113,'シフト記号表（従来型・ユニット型共通）'!$C$6:$L$47,10,FALSE))</f>
        <v/>
      </c>
      <c r="AO114" s="325" t="str">
        <f>IF(AO113="","",VLOOKUP(AO113,'シフト記号表（従来型・ユニット型共通）'!$C$6:$L$47,10,FALSE))</f>
        <v/>
      </c>
      <c r="AP114" s="326" t="str">
        <f>IF(AP113="","",VLOOKUP(AP113,'シフト記号表（従来型・ユニット型共通）'!$C$6:$L$47,10,FALSE))</f>
        <v/>
      </c>
      <c r="AQ114" s="326" t="str">
        <f>IF(AQ113="","",VLOOKUP(AQ113,'シフト記号表（従来型・ユニット型共通）'!$C$6:$L$47,10,FALSE))</f>
        <v/>
      </c>
      <c r="AR114" s="326" t="str">
        <f>IF(AR113="","",VLOOKUP(AR113,'シフト記号表（従来型・ユニット型共通）'!$C$6:$L$47,10,FALSE))</f>
        <v/>
      </c>
      <c r="AS114" s="326" t="str">
        <f>IF(AS113="","",VLOOKUP(AS113,'シフト記号表（従来型・ユニット型共通）'!$C$6:$L$47,10,FALSE))</f>
        <v/>
      </c>
      <c r="AT114" s="326" t="str">
        <f>IF(AT113="","",VLOOKUP(AT113,'シフト記号表（従来型・ユニット型共通）'!$C$6:$L$47,10,FALSE))</f>
        <v/>
      </c>
      <c r="AU114" s="327" t="str">
        <f>IF(AU113="","",VLOOKUP(AU113,'シフト記号表（従来型・ユニット型共通）'!$C$6:$L$47,10,FALSE))</f>
        <v/>
      </c>
      <c r="AV114" s="325" t="str">
        <f>IF(AV113="","",VLOOKUP(AV113,'シフト記号表（従来型・ユニット型共通）'!$C$6:$L$47,10,FALSE))</f>
        <v/>
      </c>
      <c r="AW114" s="326" t="str">
        <f>IF(AW113="","",VLOOKUP(AW113,'シフト記号表（従来型・ユニット型共通）'!$C$6:$L$47,10,FALSE))</f>
        <v/>
      </c>
      <c r="AX114" s="326" t="str">
        <f>IF(AX113="","",VLOOKUP(AX113,'シフト記号表（従来型・ユニット型共通）'!$C$6:$L$47,10,FALSE))</f>
        <v/>
      </c>
      <c r="AY114" s="326" t="str">
        <f>IF(AY113="","",VLOOKUP(AY113,'シフト記号表（従来型・ユニット型共通）'!$C$6:$L$47,10,FALSE))</f>
        <v/>
      </c>
      <c r="AZ114" s="326" t="str">
        <f>IF(AZ113="","",VLOOKUP(AZ113,'シフト記号表（従来型・ユニット型共通）'!$C$6:$L$47,10,FALSE))</f>
        <v/>
      </c>
      <c r="BA114" s="326" t="str">
        <f>IF(BA113="","",VLOOKUP(BA113,'シフト記号表（従来型・ユニット型共通）'!$C$6:$L$47,10,FALSE))</f>
        <v/>
      </c>
      <c r="BB114" s="327" t="str">
        <f>IF(BB113="","",VLOOKUP(BB113,'シフト記号表（従来型・ユニット型共通）'!$C$6:$L$47,10,FALSE))</f>
        <v/>
      </c>
      <c r="BC114" s="325" t="str">
        <f>IF(BC113="","",VLOOKUP(BC113,'シフト記号表（従来型・ユニット型共通）'!$C$6:$L$47,10,FALSE))</f>
        <v/>
      </c>
      <c r="BD114" s="326" t="str">
        <f>IF(BD113="","",VLOOKUP(BD113,'シフト記号表（従来型・ユニット型共通）'!$C$6:$L$47,10,FALSE))</f>
        <v/>
      </c>
      <c r="BE114" s="326" t="str">
        <f>IF(BE113="","",VLOOKUP(BE113,'シフト記号表（従来型・ユニット型共通）'!$C$6:$L$47,10,FALSE))</f>
        <v/>
      </c>
      <c r="BF114" s="1113">
        <f>IF($BI$3="４週",SUM(AA114:BB114),IF($BI$3="暦月",SUM(AA114:BE114),""))</f>
        <v>0</v>
      </c>
      <c r="BG114" s="1114"/>
      <c r="BH114" s="1115">
        <f>IF($BI$3="４週",BF114/4,IF($BI$3="暦月",(BF114/($BI$8/7)),""))</f>
        <v>0</v>
      </c>
      <c r="BI114" s="1114"/>
      <c r="BJ114" s="1110"/>
      <c r="BK114" s="1111"/>
      <c r="BL114" s="1111"/>
      <c r="BM114" s="1111"/>
      <c r="BN114" s="1112"/>
    </row>
    <row r="115" spans="2:66" ht="20.25" customHeight="1" x14ac:dyDescent="0.15">
      <c r="B115" s="1118">
        <f>B113+1</f>
        <v>50</v>
      </c>
      <c r="C115" s="1230"/>
      <c r="D115" s="1232"/>
      <c r="E115" s="1196"/>
      <c r="F115" s="1233"/>
      <c r="G115" s="1120"/>
      <c r="H115" s="1121"/>
      <c r="I115" s="320"/>
      <c r="J115" s="321"/>
      <c r="K115" s="320"/>
      <c r="L115" s="321"/>
      <c r="M115" s="1124"/>
      <c r="N115" s="1125"/>
      <c r="O115" s="1128"/>
      <c r="P115" s="1129"/>
      <c r="Q115" s="1129"/>
      <c r="R115" s="1121"/>
      <c r="S115" s="1132"/>
      <c r="T115" s="1133"/>
      <c r="U115" s="1133"/>
      <c r="V115" s="1133"/>
      <c r="W115" s="1134"/>
      <c r="X115" s="340" t="s">
        <v>696</v>
      </c>
      <c r="Z115" s="341"/>
      <c r="AA115" s="333"/>
      <c r="AB115" s="334"/>
      <c r="AC115" s="334"/>
      <c r="AD115" s="334"/>
      <c r="AE115" s="334"/>
      <c r="AF115" s="334"/>
      <c r="AG115" s="335"/>
      <c r="AH115" s="333"/>
      <c r="AI115" s="334"/>
      <c r="AJ115" s="334"/>
      <c r="AK115" s="334"/>
      <c r="AL115" s="334"/>
      <c r="AM115" s="334"/>
      <c r="AN115" s="335"/>
      <c r="AO115" s="333"/>
      <c r="AP115" s="334"/>
      <c r="AQ115" s="334"/>
      <c r="AR115" s="334"/>
      <c r="AS115" s="334"/>
      <c r="AT115" s="334"/>
      <c r="AU115" s="335"/>
      <c r="AV115" s="333"/>
      <c r="AW115" s="334"/>
      <c r="AX115" s="334"/>
      <c r="AY115" s="334"/>
      <c r="AZ115" s="334"/>
      <c r="BA115" s="334"/>
      <c r="BB115" s="335"/>
      <c r="BC115" s="333"/>
      <c r="BD115" s="334"/>
      <c r="BE115" s="336"/>
      <c r="BF115" s="1138"/>
      <c r="BG115" s="1139"/>
      <c r="BH115" s="1105"/>
      <c r="BI115" s="1106"/>
      <c r="BJ115" s="1107"/>
      <c r="BK115" s="1108"/>
      <c r="BL115" s="1108"/>
      <c r="BM115" s="1108"/>
      <c r="BN115" s="1109"/>
    </row>
    <row r="116" spans="2:66" ht="20.25" customHeight="1" x14ac:dyDescent="0.15">
      <c r="B116" s="1140"/>
      <c r="C116" s="1237"/>
      <c r="D116" s="1238"/>
      <c r="E116" s="1196"/>
      <c r="F116" s="1233"/>
      <c r="G116" s="1141"/>
      <c r="H116" s="1142"/>
      <c r="I116" s="342"/>
      <c r="J116" s="343">
        <f>G115</f>
        <v>0</v>
      </c>
      <c r="K116" s="342"/>
      <c r="L116" s="343">
        <f>M115</f>
        <v>0</v>
      </c>
      <c r="M116" s="1143"/>
      <c r="N116" s="1144"/>
      <c r="O116" s="1145"/>
      <c r="P116" s="1146"/>
      <c r="Q116" s="1146"/>
      <c r="R116" s="1142"/>
      <c r="S116" s="1132"/>
      <c r="T116" s="1133"/>
      <c r="U116" s="1133"/>
      <c r="V116" s="1133"/>
      <c r="W116" s="1134"/>
      <c r="X116" s="337" t="s">
        <v>1050</v>
      </c>
      <c r="Y116" s="338"/>
      <c r="Z116" s="339"/>
      <c r="AA116" s="325" t="str">
        <f>IF(AA115="","",VLOOKUP(AA115,'シフト記号表（従来型・ユニット型共通）'!$C$6:$L$47,10,FALSE))</f>
        <v/>
      </c>
      <c r="AB116" s="326" t="str">
        <f>IF(AB115="","",VLOOKUP(AB115,'シフト記号表（従来型・ユニット型共通）'!$C$6:$L$47,10,FALSE))</f>
        <v/>
      </c>
      <c r="AC116" s="326" t="str">
        <f>IF(AC115="","",VLOOKUP(AC115,'シフト記号表（従来型・ユニット型共通）'!$C$6:$L$47,10,FALSE))</f>
        <v/>
      </c>
      <c r="AD116" s="326" t="str">
        <f>IF(AD115="","",VLOOKUP(AD115,'シフト記号表（従来型・ユニット型共通）'!$C$6:$L$47,10,FALSE))</f>
        <v/>
      </c>
      <c r="AE116" s="326" t="str">
        <f>IF(AE115="","",VLOOKUP(AE115,'シフト記号表（従来型・ユニット型共通）'!$C$6:$L$47,10,FALSE))</f>
        <v/>
      </c>
      <c r="AF116" s="326" t="str">
        <f>IF(AF115="","",VLOOKUP(AF115,'シフト記号表（従来型・ユニット型共通）'!$C$6:$L$47,10,FALSE))</f>
        <v/>
      </c>
      <c r="AG116" s="327" t="str">
        <f>IF(AG115="","",VLOOKUP(AG115,'シフト記号表（従来型・ユニット型共通）'!$C$6:$L$47,10,FALSE))</f>
        <v/>
      </c>
      <c r="AH116" s="325" t="str">
        <f>IF(AH115="","",VLOOKUP(AH115,'シフト記号表（従来型・ユニット型共通）'!$C$6:$L$47,10,FALSE))</f>
        <v/>
      </c>
      <c r="AI116" s="326" t="str">
        <f>IF(AI115="","",VLOOKUP(AI115,'シフト記号表（従来型・ユニット型共通）'!$C$6:$L$47,10,FALSE))</f>
        <v/>
      </c>
      <c r="AJ116" s="326" t="str">
        <f>IF(AJ115="","",VLOOKUP(AJ115,'シフト記号表（従来型・ユニット型共通）'!$C$6:$L$47,10,FALSE))</f>
        <v/>
      </c>
      <c r="AK116" s="326" t="str">
        <f>IF(AK115="","",VLOOKUP(AK115,'シフト記号表（従来型・ユニット型共通）'!$C$6:$L$47,10,FALSE))</f>
        <v/>
      </c>
      <c r="AL116" s="326" t="str">
        <f>IF(AL115="","",VLOOKUP(AL115,'シフト記号表（従来型・ユニット型共通）'!$C$6:$L$47,10,FALSE))</f>
        <v/>
      </c>
      <c r="AM116" s="326" t="str">
        <f>IF(AM115="","",VLOOKUP(AM115,'シフト記号表（従来型・ユニット型共通）'!$C$6:$L$47,10,FALSE))</f>
        <v/>
      </c>
      <c r="AN116" s="327" t="str">
        <f>IF(AN115="","",VLOOKUP(AN115,'シフト記号表（従来型・ユニット型共通）'!$C$6:$L$47,10,FALSE))</f>
        <v/>
      </c>
      <c r="AO116" s="325" t="str">
        <f>IF(AO115="","",VLOOKUP(AO115,'シフト記号表（従来型・ユニット型共通）'!$C$6:$L$47,10,FALSE))</f>
        <v/>
      </c>
      <c r="AP116" s="326" t="str">
        <f>IF(AP115="","",VLOOKUP(AP115,'シフト記号表（従来型・ユニット型共通）'!$C$6:$L$47,10,FALSE))</f>
        <v/>
      </c>
      <c r="AQ116" s="326" t="str">
        <f>IF(AQ115="","",VLOOKUP(AQ115,'シフト記号表（従来型・ユニット型共通）'!$C$6:$L$47,10,FALSE))</f>
        <v/>
      </c>
      <c r="AR116" s="326" t="str">
        <f>IF(AR115="","",VLOOKUP(AR115,'シフト記号表（従来型・ユニット型共通）'!$C$6:$L$47,10,FALSE))</f>
        <v/>
      </c>
      <c r="AS116" s="326" t="str">
        <f>IF(AS115="","",VLOOKUP(AS115,'シフト記号表（従来型・ユニット型共通）'!$C$6:$L$47,10,FALSE))</f>
        <v/>
      </c>
      <c r="AT116" s="326" t="str">
        <f>IF(AT115="","",VLOOKUP(AT115,'シフト記号表（従来型・ユニット型共通）'!$C$6:$L$47,10,FALSE))</f>
        <v/>
      </c>
      <c r="AU116" s="327" t="str">
        <f>IF(AU115="","",VLOOKUP(AU115,'シフト記号表（従来型・ユニット型共通）'!$C$6:$L$47,10,FALSE))</f>
        <v/>
      </c>
      <c r="AV116" s="325" t="str">
        <f>IF(AV115="","",VLOOKUP(AV115,'シフト記号表（従来型・ユニット型共通）'!$C$6:$L$47,10,FALSE))</f>
        <v/>
      </c>
      <c r="AW116" s="326" t="str">
        <f>IF(AW115="","",VLOOKUP(AW115,'シフト記号表（従来型・ユニット型共通）'!$C$6:$L$47,10,FALSE))</f>
        <v/>
      </c>
      <c r="AX116" s="326" t="str">
        <f>IF(AX115="","",VLOOKUP(AX115,'シフト記号表（従来型・ユニット型共通）'!$C$6:$L$47,10,FALSE))</f>
        <v/>
      </c>
      <c r="AY116" s="326" t="str">
        <f>IF(AY115="","",VLOOKUP(AY115,'シフト記号表（従来型・ユニット型共通）'!$C$6:$L$47,10,FALSE))</f>
        <v/>
      </c>
      <c r="AZ116" s="326" t="str">
        <f>IF(AZ115="","",VLOOKUP(AZ115,'シフト記号表（従来型・ユニット型共通）'!$C$6:$L$47,10,FALSE))</f>
        <v/>
      </c>
      <c r="BA116" s="326" t="str">
        <f>IF(BA115="","",VLOOKUP(BA115,'シフト記号表（従来型・ユニット型共通）'!$C$6:$L$47,10,FALSE))</f>
        <v/>
      </c>
      <c r="BB116" s="327" t="str">
        <f>IF(BB115="","",VLOOKUP(BB115,'シフト記号表（従来型・ユニット型共通）'!$C$6:$L$47,10,FALSE))</f>
        <v/>
      </c>
      <c r="BC116" s="325" t="str">
        <f>IF(BC115="","",VLOOKUP(BC115,'シフト記号表（従来型・ユニット型共通）'!$C$6:$L$47,10,FALSE))</f>
        <v/>
      </c>
      <c r="BD116" s="326" t="str">
        <f>IF(BD115="","",VLOOKUP(BD115,'シフト記号表（従来型・ユニット型共通）'!$C$6:$L$47,10,FALSE))</f>
        <v/>
      </c>
      <c r="BE116" s="326" t="str">
        <f>IF(BE115="","",VLOOKUP(BE115,'シフト記号表（従来型・ユニット型共通）'!$C$6:$L$47,10,FALSE))</f>
        <v/>
      </c>
      <c r="BF116" s="1113">
        <f>IF($BI$3="４週",SUM(AA116:BB116),IF($BI$3="暦月",SUM(AA116:BE116),""))</f>
        <v>0</v>
      </c>
      <c r="BG116" s="1114"/>
      <c r="BH116" s="1115">
        <f>IF($BI$3="４週",BF116/4,IF($BI$3="暦月",(BF116/($BI$8/7)),""))</f>
        <v>0</v>
      </c>
      <c r="BI116" s="1114"/>
      <c r="BJ116" s="1110"/>
      <c r="BK116" s="1111"/>
      <c r="BL116" s="1111"/>
      <c r="BM116" s="1111"/>
      <c r="BN116" s="1112"/>
    </row>
    <row r="117" spans="2:66" ht="20.25" customHeight="1" x14ac:dyDescent="0.15">
      <c r="B117" s="1118">
        <f>B115+1</f>
        <v>51</v>
      </c>
      <c r="C117" s="1230"/>
      <c r="D117" s="1232"/>
      <c r="E117" s="1196"/>
      <c r="F117" s="1233"/>
      <c r="G117" s="1120"/>
      <c r="H117" s="1121"/>
      <c r="I117" s="320"/>
      <c r="J117" s="321"/>
      <c r="K117" s="320"/>
      <c r="L117" s="321"/>
      <c r="M117" s="1124"/>
      <c r="N117" s="1125"/>
      <c r="O117" s="1128"/>
      <c r="P117" s="1129"/>
      <c r="Q117" s="1129"/>
      <c r="R117" s="1121"/>
      <c r="S117" s="1132"/>
      <c r="T117" s="1133"/>
      <c r="U117" s="1133"/>
      <c r="V117" s="1133"/>
      <c r="W117" s="1134"/>
      <c r="X117" s="340" t="s">
        <v>696</v>
      </c>
      <c r="Z117" s="341"/>
      <c r="AA117" s="333"/>
      <c r="AB117" s="334"/>
      <c r="AC117" s="334"/>
      <c r="AD117" s="334"/>
      <c r="AE117" s="334"/>
      <c r="AF117" s="334"/>
      <c r="AG117" s="335"/>
      <c r="AH117" s="333"/>
      <c r="AI117" s="334"/>
      <c r="AJ117" s="334"/>
      <c r="AK117" s="334"/>
      <c r="AL117" s="334"/>
      <c r="AM117" s="334"/>
      <c r="AN117" s="335"/>
      <c r="AO117" s="333"/>
      <c r="AP117" s="334"/>
      <c r="AQ117" s="334"/>
      <c r="AR117" s="334"/>
      <c r="AS117" s="334"/>
      <c r="AT117" s="334"/>
      <c r="AU117" s="335"/>
      <c r="AV117" s="333"/>
      <c r="AW117" s="334"/>
      <c r="AX117" s="334"/>
      <c r="AY117" s="334"/>
      <c r="AZ117" s="334"/>
      <c r="BA117" s="334"/>
      <c r="BB117" s="335"/>
      <c r="BC117" s="333"/>
      <c r="BD117" s="334"/>
      <c r="BE117" s="336"/>
      <c r="BF117" s="1138"/>
      <c r="BG117" s="1139"/>
      <c r="BH117" s="1105"/>
      <c r="BI117" s="1106"/>
      <c r="BJ117" s="1107"/>
      <c r="BK117" s="1108"/>
      <c r="BL117" s="1108"/>
      <c r="BM117" s="1108"/>
      <c r="BN117" s="1109"/>
    </row>
    <row r="118" spans="2:66" ht="20.25" customHeight="1" x14ac:dyDescent="0.15">
      <c r="B118" s="1140"/>
      <c r="C118" s="1237"/>
      <c r="D118" s="1238"/>
      <c r="E118" s="1196"/>
      <c r="F118" s="1233"/>
      <c r="G118" s="1141"/>
      <c r="H118" s="1142"/>
      <c r="I118" s="342"/>
      <c r="J118" s="343">
        <f>G117</f>
        <v>0</v>
      </c>
      <c r="K118" s="342"/>
      <c r="L118" s="343">
        <f>M117</f>
        <v>0</v>
      </c>
      <c r="M118" s="1143"/>
      <c r="N118" s="1144"/>
      <c r="O118" s="1145"/>
      <c r="P118" s="1146"/>
      <c r="Q118" s="1146"/>
      <c r="R118" s="1142"/>
      <c r="S118" s="1132"/>
      <c r="T118" s="1133"/>
      <c r="U118" s="1133"/>
      <c r="V118" s="1133"/>
      <c r="W118" s="1134"/>
      <c r="X118" s="337" t="s">
        <v>1050</v>
      </c>
      <c r="Y118" s="338"/>
      <c r="Z118" s="339"/>
      <c r="AA118" s="325" t="str">
        <f>IF(AA117="","",VLOOKUP(AA117,'シフト記号表（従来型・ユニット型共通）'!$C$6:$L$47,10,FALSE))</f>
        <v/>
      </c>
      <c r="AB118" s="326" t="str">
        <f>IF(AB117="","",VLOOKUP(AB117,'シフト記号表（従来型・ユニット型共通）'!$C$6:$L$47,10,FALSE))</f>
        <v/>
      </c>
      <c r="AC118" s="326" t="str">
        <f>IF(AC117="","",VLOOKUP(AC117,'シフト記号表（従来型・ユニット型共通）'!$C$6:$L$47,10,FALSE))</f>
        <v/>
      </c>
      <c r="AD118" s="326" t="str">
        <f>IF(AD117="","",VLOOKUP(AD117,'シフト記号表（従来型・ユニット型共通）'!$C$6:$L$47,10,FALSE))</f>
        <v/>
      </c>
      <c r="AE118" s="326" t="str">
        <f>IF(AE117="","",VLOOKUP(AE117,'シフト記号表（従来型・ユニット型共通）'!$C$6:$L$47,10,FALSE))</f>
        <v/>
      </c>
      <c r="AF118" s="326" t="str">
        <f>IF(AF117="","",VLOOKUP(AF117,'シフト記号表（従来型・ユニット型共通）'!$C$6:$L$47,10,FALSE))</f>
        <v/>
      </c>
      <c r="AG118" s="327" t="str">
        <f>IF(AG117="","",VLOOKUP(AG117,'シフト記号表（従来型・ユニット型共通）'!$C$6:$L$47,10,FALSE))</f>
        <v/>
      </c>
      <c r="AH118" s="325" t="str">
        <f>IF(AH117="","",VLOOKUP(AH117,'シフト記号表（従来型・ユニット型共通）'!$C$6:$L$47,10,FALSE))</f>
        <v/>
      </c>
      <c r="AI118" s="326" t="str">
        <f>IF(AI117="","",VLOOKUP(AI117,'シフト記号表（従来型・ユニット型共通）'!$C$6:$L$47,10,FALSE))</f>
        <v/>
      </c>
      <c r="AJ118" s="326" t="str">
        <f>IF(AJ117="","",VLOOKUP(AJ117,'シフト記号表（従来型・ユニット型共通）'!$C$6:$L$47,10,FALSE))</f>
        <v/>
      </c>
      <c r="AK118" s="326" t="str">
        <f>IF(AK117="","",VLOOKUP(AK117,'シフト記号表（従来型・ユニット型共通）'!$C$6:$L$47,10,FALSE))</f>
        <v/>
      </c>
      <c r="AL118" s="326" t="str">
        <f>IF(AL117="","",VLOOKUP(AL117,'シフト記号表（従来型・ユニット型共通）'!$C$6:$L$47,10,FALSE))</f>
        <v/>
      </c>
      <c r="AM118" s="326" t="str">
        <f>IF(AM117="","",VLOOKUP(AM117,'シフト記号表（従来型・ユニット型共通）'!$C$6:$L$47,10,FALSE))</f>
        <v/>
      </c>
      <c r="AN118" s="327" t="str">
        <f>IF(AN117="","",VLOOKUP(AN117,'シフト記号表（従来型・ユニット型共通）'!$C$6:$L$47,10,FALSE))</f>
        <v/>
      </c>
      <c r="AO118" s="325" t="str">
        <f>IF(AO117="","",VLOOKUP(AO117,'シフト記号表（従来型・ユニット型共通）'!$C$6:$L$47,10,FALSE))</f>
        <v/>
      </c>
      <c r="AP118" s="326" t="str">
        <f>IF(AP117="","",VLOOKUP(AP117,'シフト記号表（従来型・ユニット型共通）'!$C$6:$L$47,10,FALSE))</f>
        <v/>
      </c>
      <c r="AQ118" s="326" t="str">
        <f>IF(AQ117="","",VLOOKUP(AQ117,'シフト記号表（従来型・ユニット型共通）'!$C$6:$L$47,10,FALSE))</f>
        <v/>
      </c>
      <c r="AR118" s="326" t="str">
        <f>IF(AR117="","",VLOOKUP(AR117,'シフト記号表（従来型・ユニット型共通）'!$C$6:$L$47,10,FALSE))</f>
        <v/>
      </c>
      <c r="AS118" s="326" t="str">
        <f>IF(AS117="","",VLOOKUP(AS117,'シフト記号表（従来型・ユニット型共通）'!$C$6:$L$47,10,FALSE))</f>
        <v/>
      </c>
      <c r="AT118" s="326" t="str">
        <f>IF(AT117="","",VLOOKUP(AT117,'シフト記号表（従来型・ユニット型共通）'!$C$6:$L$47,10,FALSE))</f>
        <v/>
      </c>
      <c r="AU118" s="327" t="str">
        <f>IF(AU117="","",VLOOKUP(AU117,'シフト記号表（従来型・ユニット型共通）'!$C$6:$L$47,10,FALSE))</f>
        <v/>
      </c>
      <c r="AV118" s="325" t="str">
        <f>IF(AV117="","",VLOOKUP(AV117,'シフト記号表（従来型・ユニット型共通）'!$C$6:$L$47,10,FALSE))</f>
        <v/>
      </c>
      <c r="AW118" s="326" t="str">
        <f>IF(AW117="","",VLOOKUP(AW117,'シフト記号表（従来型・ユニット型共通）'!$C$6:$L$47,10,FALSE))</f>
        <v/>
      </c>
      <c r="AX118" s="326" t="str">
        <f>IF(AX117="","",VLOOKUP(AX117,'シフト記号表（従来型・ユニット型共通）'!$C$6:$L$47,10,FALSE))</f>
        <v/>
      </c>
      <c r="AY118" s="326" t="str">
        <f>IF(AY117="","",VLOOKUP(AY117,'シフト記号表（従来型・ユニット型共通）'!$C$6:$L$47,10,FALSE))</f>
        <v/>
      </c>
      <c r="AZ118" s="326" t="str">
        <f>IF(AZ117="","",VLOOKUP(AZ117,'シフト記号表（従来型・ユニット型共通）'!$C$6:$L$47,10,FALSE))</f>
        <v/>
      </c>
      <c r="BA118" s="326" t="str">
        <f>IF(BA117="","",VLOOKUP(BA117,'シフト記号表（従来型・ユニット型共通）'!$C$6:$L$47,10,FALSE))</f>
        <v/>
      </c>
      <c r="BB118" s="327" t="str">
        <f>IF(BB117="","",VLOOKUP(BB117,'シフト記号表（従来型・ユニット型共通）'!$C$6:$L$47,10,FALSE))</f>
        <v/>
      </c>
      <c r="BC118" s="325" t="str">
        <f>IF(BC117="","",VLOOKUP(BC117,'シフト記号表（従来型・ユニット型共通）'!$C$6:$L$47,10,FALSE))</f>
        <v/>
      </c>
      <c r="BD118" s="326" t="str">
        <f>IF(BD117="","",VLOOKUP(BD117,'シフト記号表（従来型・ユニット型共通）'!$C$6:$L$47,10,FALSE))</f>
        <v/>
      </c>
      <c r="BE118" s="326" t="str">
        <f>IF(BE117="","",VLOOKUP(BE117,'シフト記号表（従来型・ユニット型共通）'!$C$6:$L$47,10,FALSE))</f>
        <v/>
      </c>
      <c r="BF118" s="1113">
        <f>IF($BI$3="４週",SUM(AA118:BB118),IF($BI$3="暦月",SUM(AA118:BE118),""))</f>
        <v>0</v>
      </c>
      <c r="BG118" s="1114"/>
      <c r="BH118" s="1115">
        <f>IF($BI$3="４週",BF118/4,IF($BI$3="暦月",(BF118/($BI$8/7)),""))</f>
        <v>0</v>
      </c>
      <c r="BI118" s="1114"/>
      <c r="BJ118" s="1110"/>
      <c r="BK118" s="1111"/>
      <c r="BL118" s="1111"/>
      <c r="BM118" s="1111"/>
      <c r="BN118" s="1112"/>
    </row>
    <row r="119" spans="2:66" ht="20.25" customHeight="1" x14ac:dyDescent="0.15">
      <c r="B119" s="1118">
        <f>B117+1</f>
        <v>52</v>
      </c>
      <c r="C119" s="1230"/>
      <c r="D119" s="1232"/>
      <c r="E119" s="1196"/>
      <c r="F119" s="1233"/>
      <c r="G119" s="1120"/>
      <c r="H119" s="1121"/>
      <c r="I119" s="320"/>
      <c r="J119" s="321"/>
      <c r="K119" s="320"/>
      <c r="L119" s="321"/>
      <c r="M119" s="1124"/>
      <c r="N119" s="1125"/>
      <c r="O119" s="1128"/>
      <c r="P119" s="1129"/>
      <c r="Q119" s="1129"/>
      <c r="R119" s="1121"/>
      <c r="S119" s="1132"/>
      <c r="T119" s="1133"/>
      <c r="U119" s="1133"/>
      <c r="V119" s="1133"/>
      <c r="W119" s="1134"/>
      <c r="X119" s="340" t="s">
        <v>696</v>
      </c>
      <c r="Z119" s="341"/>
      <c r="AA119" s="333"/>
      <c r="AB119" s="334"/>
      <c r="AC119" s="334"/>
      <c r="AD119" s="334"/>
      <c r="AE119" s="334"/>
      <c r="AF119" s="334"/>
      <c r="AG119" s="335"/>
      <c r="AH119" s="333"/>
      <c r="AI119" s="334"/>
      <c r="AJ119" s="334"/>
      <c r="AK119" s="334"/>
      <c r="AL119" s="334"/>
      <c r="AM119" s="334"/>
      <c r="AN119" s="335"/>
      <c r="AO119" s="333"/>
      <c r="AP119" s="334"/>
      <c r="AQ119" s="334"/>
      <c r="AR119" s="334"/>
      <c r="AS119" s="334"/>
      <c r="AT119" s="334"/>
      <c r="AU119" s="335"/>
      <c r="AV119" s="333"/>
      <c r="AW119" s="334"/>
      <c r="AX119" s="334"/>
      <c r="AY119" s="334"/>
      <c r="AZ119" s="334"/>
      <c r="BA119" s="334"/>
      <c r="BB119" s="335"/>
      <c r="BC119" s="333"/>
      <c r="BD119" s="334"/>
      <c r="BE119" s="336"/>
      <c r="BF119" s="1138"/>
      <c r="BG119" s="1139"/>
      <c r="BH119" s="1105"/>
      <c r="BI119" s="1106"/>
      <c r="BJ119" s="1107"/>
      <c r="BK119" s="1108"/>
      <c r="BL119" s="1108"/>
      <c r="BM119" s="1108"/>
      <c r="BN119" s="1109"/>
    </row>
    <row r="120" spans="2:66" ht="20.25" customHeight="1" x14ac:dyDescent="0.15">
      <c r="B120" s="1140"/>
      <c r="C120" s="1237"/>
      <c r="D120" s="1238"/>
      <c r="E120" s="1196"/>
      <c r="F120" s="1233"/>
      <c r="G120" s="1141"/>
      <c r="H120" s="1142"/>
      <c r="I120" s="342"/>
      <c r="J120" s="343">
        <f>G119</f>
        <v>0</v>
      </c>
      <c r="K120" s="342"/>
      <c r="L120" s="343">
        <f>M119</f>
        <v>0</v>
      </c>
      <c r="M120" s="1143"/>
      <c r="N120" s="1144"/>
      <c r="O120" s="1145"/>
      <c r="P120" s="1146"/>
      <c r="Q120" s="1146"/>
      <c r="R120" s="1142"/>
      <c r="S120" s="1132"/>
      <c r="T120" s="1133"/>
      <c r="U120" s="1133"/>
      <c r="V120" s="1133"/>
      <c r="W120" s="1134"/>
      <c r="X120" s="337" t="s">
        <v>1050</v>
      </c>
      <c r="Y120" s="338"/>
      <c r="Z120" s="339"/>
      <c r="AA120" s="325" t="str">
        <f>IF(AA119="","",VLOOKUP(AA119,'シフト記号表（従来型・ユニット型共通）'!$C$6:$L$47,10,FALSE))</f>
        <v/>
      </c>
      <c r="AB120" s="326" t="str">
        <f>IF(AB119="","",VLOOKUP(AB119,'シフト記号表（従来型・ユニット型共通）'!$C$6:$L$47,10,FALSE))</f>
        <v/>
      </c>
      <c r="AC120" s="326" t="str">
        <f>IF(AC119="","",VLOOKUP(AC119,'シフト記号表（従来型・ユニット型共通）'!$C$6:$L$47,10,FALSE))</f>
        <v/>
      </c>
      <c r="AD120" s="326" t="str">
        <f>IF(AD119="","",VLOOKUP(AD119,'シフト記号表（従来型・ユニット型共通）'!$C$6:$L$47,10,FALSE))</f>
        <v/>
      </c>
      <c r="AE120" s="326" t="str">
        <f>IF(AE119="","",VLOOKUP(AE119,'シフト記号表（従来型・ユニット型共通）'!$C$6:$L$47,10,FALSE))</f>
        <v/>
      </c>
      <c r="AF120" s="326" t="str">
        <f>IF(AF119="","",VLOOKUP(AF119,'シフト記号表（従来型・ユニット型共通）'!$C$6:$L$47,10,FALSE))</f>
        <v/>
      </c>
      <c r="AG120" s="327" t="str">
        <f>IF(AG119="","",VLOOKUP(AG119,'シフト記号表（従来型・ユニット型共通）'!$C$6:$L$47,10,FALSE))</f>
        <v/>
      </c>
      <c r="AH120" s="325" t="str">
        <f>IF(AH119="","",VLOOKUP(AH119,'シフト記号表（従来型・ユニット型共通）'!$C$6:$L$47,10,FALSE))</f>
        <v/>
      </c>
      <c r="AI120" s="326" t="str">
        <f>IF(AI119="","",VLOOKUP(AI119,'シフト記号表（従来型・ユニット型共通）'!$C$6:$L$47,10,FALSE))</f>
        <v/>
      </c>
      <c r="AJ120" s="326" t="str">
        <f>IF(AJ119="","",VLOOKUP(AJ119,'シフト記号表（従来型・ユニット型共通）'!$C$6:$L$47,10,FALSE))</f>
        <v/>
      </c>
      <c r="AK120" s="326" t="str">
        <f>IF(AK119="","",VLOOKUP(AK119,'シフト記号表（従来型・ユニット型共通）'!$C$6:$L$47,10,FALSE))</f>
        <v/>
      </c>
      <c r="AL120" s="326" t="str">
        <f>IF(AL119="","",VLOOKUP(AL119,'シフト記号表（従来型・ユニット型共通）'!$C$6:$L$47,10,FALSE))</f>
        <v/>
      </c>
      <c r="AM120" s="326" t="str">
        <f>IF(AM119="","",VLOOKUP(AM119,'シフト記号表（従来型・ユニット型共通）'!$C$6:$L$47,10,FALSE))</f>
        <v/>
      </c>
      <c r="AN120" s="327" t="str">
        <f>IF(AN119="","",VLOOKUP(AN119,'シフト記号表（従来型・ユニット型共通）'!$C$6:$L$47,10,FALSE))</f>
        <v/>
      </c>
      <c r="AO120" s="325" t="str">
        <f>IF(AO119="","",VLOOKUP(AO119,'シフト記号表（従来型・ユニット型共通）'!$C$6:$L$47,10,FALSE))</f>
        <v/>
      </c>
      <c r="AP120" s="326" t="str">
        <f>IF(AP119="","",VLOOKUP(AP119,'シフト記号表（従来型・ユニット型共通）'!$C$6:$L$47,10,FALSE))</f>
        <v/>
      </c>
      <c r="AQ120" s="326" t="str">
        <f>IF(AQ119="","",VLOOKUP(AQ119,'シフト記号表（従来型・ユニット型共通）'!$C$6:$L$47,10,FALSE))</f>
        <v/>
      </c>
      <c r="AR120" s="326" t="str">
        <f>IF(AR119="","",VLOOKUP(AR119,'シフト記号表（従来型・ユニット型共通）'!$C$6:$L$47,10,FALSE))</f>
        <v/>
      </c>
      <c r="AS120" s="326" t="str">
        <f>IF(AS119="","",VLOOKUP(AS119,'シフト記号表（従来型・ユニット型共通）'!$C$6:$L$47,10,FALSE))</f>
        <v/>
      </c>
      <c r="AT120" s="326" t="str">
        <f>IF(AT119="","",VLOOKUP(AT119,'シフト記号表（従来型・ユニット型共通）'!$C$6:$L$47,10,FALSE))</f>
        <v/>
      </c>
      <c r="AU120" s="327" t="str">
        <f>IF(AU119="","",VLOOKUP(AU119,'シフト記号表（従来型・ユニット型共通）'!$C$6:$L$47,10,FALSE))</f>
        <v/>
      </c>
      <c r="AV120" s="325" t="str">
        <f>IF(AV119="","",VLOOKUP(AV119,'シフト記号表（従来型・ユニット型共通）'!$C$6:$L$47,10,FALSE))</f>
        <v/>
      </c>
      <c r="AW120" s="326" t="str">
        <f>IF(AW119="","",VLOOKUP(AW119,'シフト記号表（従来型・ユニット型共通）'!$C$6:$L$47,10,FALSE))</f>
        <v/>
      </c>
      <c r="AX120" s="326" t="str">
        <f>IF(AX119="","",VLOOKUP(AX119,'シフト記号表（従来型・ユニット型共通）'!$C$6:$L$47,10,FALSE))</f>
        <v/>
      </c>
      <c r="AY120" s="326" t="str">
        <f>IF(AY119="","",VLOOKUP(AY119,'シフト記号表（従来型・ユニット型共通）'!$C$6:$L$47,10,FALSE))</f>
        <v/>
      </c>
      <c r="AZ120" s="326" t="str">
        <f>IF(AZ119="","",VLOOKUP(AZ119,'シフト記号表（従来型・ユニット型共通）'!$C$6:$L$47,10,FALSE))</f>
        <v/>
      </c>
      <c r="BA120" s="326" t="str">
        <f>IF(BA119="","",VLOOKUP(BA119,'シフト記号表（従来型・ユニット型共通）'!$C$6:$L$47,10,FALSE))</f>
        <v/>
      </c>
      <c r="BB120" s="327" t="str">
        <f>IF(BB119="","",VLOOKUP(BB119,'シフト記号表（従来型・ユニット型共通）'!$C$6:$L$47,10,FALSE))</f>
        <v/>
      </c>
      <c r="BC120" s="325" t="str">
        <f>IF(BC119="","",VLOOKUP(BC119,'シフト記号表（従来型・ユニット型共通）'!$C$6:$L$47,10,FALSE))</f>
        <v/>
      </c>
      <c r="BD120" s="326" t="str">
        <f>IF(BD119="","",VLOOKUP(BD119,'シフト記号表（従来型・ユニット型共通）'!$C$6:$L$47,10,FALSE))</f>
        <v/>
      </c>
      <c r="BE120" s="326" t="str">
        <f>IF(BE119="","",VLOOKUP(BE119,'シフト記号表（従来型・ユニット型共通）'!$C$6:$L$47,10,FALSE))</f>
        <v/>
      </c>
      <c r="BF120" s="1113">
        <f>IF($BI$3="４週",SUM(AA120:BB120),IF($BI$3="暦月",SUM(AA120:BE120),""))</f>
        <v>0</v>
      </c>
      <c r="BG120" s="1114"/>
      <c r="BH120" s="1115">
        <f>IF($BI$3="４週",BF120/4,IF($BI$3="暦月",(BF120/($BI$8/7)),""))</f>
        <v>0</v>
      </c>
      <c r="BI120" s="1114"/>
      <c r="BJ120" s="1110"/>
      <c r="BK120" s="1111"/>
      <c r="BL120" s="1111"/>
      <c r="BM120" s="1111"/>
      <c r="BN120" s="1112"/>
    </row>
    <row r="121" spans="2:66" ht="20.25" customHeight="1" x14ac:dyDescent="0.15">
      <c r="B121" s="1118">
        <f>B119+1</f>
        <v>53</v>
      </c>
      <c r="C121" s="1230"/>
      <c r="D121" s="1232"/>
      <c r="E121" s="1196"/>
      <c r="F121" s="1233"/>
      <c r="G121" s="1120"/>
      <c r="H121" s="1121"/>
      <c r="I121" s="320"/>
      <c r="J121" s="321"/>
      <c r="K121" s="320"/>
      <c r="L121" s="321"/>
      <c r="M121" s="1124"/>
      <c r="N121" s="1125"/>
      <c r="O121" s="1128"/>
      <c r="P121" s="1129"/>
      <c r="Q121" s="1129"/>
      <c r="R121" s="1121"/>
      <c r="S121" s="1132"/>
      <c r="T121" s="1133"/>
      <c r="U121" s="1133"/>
      <c r="V121" s="1133"/>
      <c r="W121" s="1134"/>
      <c r="X121" s="340" t="s">
        <v>696</v>
      </c>
      <c r="Z121" s="341"/>
      <c r="AA121" s="333"/>
      <c r="AB121" s="334"/>
      <c r="AC121" s="334"/>
      <c r="AD121" s="334"/>
      <c r="AE121" s="334"/>
      <c r="AF121" s="334"/>
      <c r="AG121" s="335"/>
      <c r="AH121" s="333"/>
      <c r="AI121" s="334"/>
      <c r="AJ121" s="334"/>
      <c r="AK121" s="334"/>
      <c r="AL121" s="334"/>
      <c r="AM121" s="334"/>
      <c r="AN121" s="335"/>
      <c r="AO121" s="333"/>
      <c r="AP121" s="334"/>
      <c r="AQ121" s="334"/>
      <c r="AR121" s="334"/>
      <c r="AS121" s="334"/>
      <c r="AT121" s="334"/>
      <c r="AU121" s="335"/>
      <c r="AV121" s="333"/>
      <c r="AW121" s="334"/>
      <c r="AX121" s="334"/>
      <c r="AY121" s="334"/>
      <c r="AZ121" s="334"/>
      <c r="BA121" s="334"/>
      <c r="BB121" s="335"/>
      <c r="BC121" s="333"/>
      <c r="BD121" s="334"/>
      <c r="BE121" s="336"/>
      <c r="BF121" s="1138"/>
      <c r="BG121" s="1139"/>
      <c r="BH121" s="1105"/>
      <c r="BI121" s="1106"/>
      <c r="BJ121" s="1107"/>
      <c r="BK121" s="1108"/>
      <c r="BL121" s="1108"/>
      <c r="BM121" s="1108"/>
      <c r="BN121" s="1109"/>
    </row>
    <row r="122" spans="2:66" ht="20.25" customHeight="1" x14ac:dyDescent="0.15">
      <c r="B122" s="1140"/>
      <c r="C122" s="1237"/>
      <c r="D122" s="1238"/>
      <c r="E122" s="1196"/>
      <c r="F122" s="1233"/>
      <c r="G122" s="1141"/>
      <c r="H122" s="1142"/>
      <c r="I122" s="342"/>
      <c r="J122" s="343">
        <f>G121</f>
        <v>0</v>
      </c>
      <c r="K122" s="342"/>
      <c r="L122" s="343">
        <f>M121</f>
        <v>0</v>
      </c>
      <c r="M122" s="1143"/>
      <c r="N122" s="1144"/>
      <c r="O122" s="1145"/>
      <c r="P122" s="1146"/>
      <c r="Q122" s="1146"/>
      <c r="R122" s="1142"/>
      <c r="S122" s="1132"/>
      <c r="T122" s="1133"/>
      <c r="U122" s="1133"/>
      <c r="V122" s="1133"/>
      <c r="W122" s="1134"/>
      <c r="X122" s="337" t="s">
        <v>1050</v>
      </c>
      <c r="Y122" s="338"/>
      <c r="Z122" s="339"/>
      <c r="AA122" s="325" t="str">
        <f>IF(AA121="","",VLOOKUP(AA121,'シフト記号表（従来型・ユニット型共通）'!$C$6:$L$47,10,FALSE))</f>
        <v/>
      </c>
      <c r="AB122" s="326" t="str">
        <f>IF(AB121="","",VLOOKUP(AB121,'シフト記号表（従来型・ユニット型共通）'!$C$6:$L$47,10,FALSE))</f>
        <v/>
      </c>
      <c r="AC122" s="326" t="str">
        <f>IF(AC121="","",VLOOKUP(AC121,'シフト記号表（従来型・ユニット型共通）'!$C$6:$L$47,10,FALSE))</f>
        <v/>
      </c>
      <c r="AD122" s="326" t="str">
        <f>IF(AD121="","",VLOOKUP(AD121,'シフト記号表（従来型・ユニット型共通）'!$C$6:$L$47,10,FALSE))</f>
        <v/>
      </c>
      <c r="AE122" s="326" t="str">
        <f>IF(AE121="","",VLOOKUP(AE121,'シフト記号表（従来型・ユニット型共通）'!$C$6:$L$47,10,FALSE))</f>
        <v/>
      </c>
      <c r="AF122" s="326" t="str">
        <f>IF(AF121="","",VLOOKUP(AF121,'シフト記号表（従来型・ユニット型共通）'!$C$6:$L$47,10,FALSE))</f>
        <v/>
      </c>
      <c r="AG122" s="327" t="str">
        <f>IF(AG121="","",VLOOKUP(AG121,'シフト記号表（従来型・ユニット型共通）'!$C$6:$L$47,10,FALSE))</f>
        <v/>
      </c>
      <c r="AH122" s="325" t="str">
        <f>IF(AH121="","",VLOOKUP(AH121,'シフト記号表（従来型・ユニット型共通）'!$C$6:$L$47,10,FALSE))</f>
        <v/>
      </c>
      <c r="AI122" s="326" t="str">
        <f>IF(AI121="","",VLOOKUP(AI121,'シフト記号表（従来型・ユニット型共通）'!$C$6:$L$47,10,FALSE))</f>
        <v/>
      </c>
      <c r="AJ122" s="326" t="str">
        <f>IF(AJ121="","",VLOOKUP(AJ121,'シフト記号表（従来型・ユニット型共通）'!$C$6:$L$47,10,FALSE))</f>
        <v/>
      </c>
      <c r="AK122" s="326" t="str">
        <f>IF(AK121="","",VLOOKUP(AK121,'シフト記号表（従来型・ユニット型共通）'!$C$6:$L$47,10,FALSE))</f>
        <v/>
      </c>
      <c r="AL122" s="326" t="str">
        <f>IF(AL121="","",VLOOKUP(AL121,'シフト記号表（従来型・ユニット型共通）'!$C$6:$L$47,10,FALSE))</f>
        <v/>
      </c>
      <c r="AM122" s="326" t="str">
        <f>IF(AM121="","",VLOOKUP(AM121,'シフト記号表（従来型・ユニット型共通）'!$C$6:$L$47,10,FALSE))</f>
        <v/>
      </c>
      <c r="AN122" s="327" t="str">
        <f>IF(AN121="","",VLOOKUP(AN121,'シフト記号表（従来型・ユニット型共通）'!$C$6:$L$47,10,FALSE))</f>
        <v/>
      </c>
      <c r="AO122" s="325" t="str">
        <f>IF(AO121="","",VLOOKUP(AO121,'シフト記号表（従来型・ユニット型共通）'!$C$6:$L$47,10,FALSE))</f>
        <v/>
      </c>
      <c r="AP122" s="326" t="str">
        <f>IF(AP121="","",VLOOKUP(AP121,'シフト記号表（従来型・ユニット型共通）'!$C$6:$L$47,10,FALSE))</f>
        <v/>
      </c>
      <c r="AQ122" s="326" t="str">
        <f>IF(AQ121="","",VLOOKUP(AQ121,'シフト記号表（従来型・ユニット型共通）'!$C$6:$L$47,10,FALSE))</f>
        <v/>
      </c>
      <c r="AR122" s="326" t="str">
        <f>IF(AR121="","",VLOOKUP(AR121,'シフト記号表（従来型・ユニット型共通）'!$C$6:$L$47,10,FALSE))</f>
        <v/>
      </c>
      <c r="AS122" s="326" t="str">
        <f>IF(AS121="","",VLOOKUP(AS121,'シフト記号表（従来型・ユニット型共通）'!$C$6:$L$47,10,FALSE))</f>
        <v/>
      </c>
      <c r="AT122" s="326" t="str">
        <f>IF(AT121="","",VLOOKUP(AT121,'シフト記号表（従来型・ユニット型共通）'!$C$6:$L$47,10,FALSE))</f>
        <v/>
      </c>
      <c r="AU122" s="327" t="str">
        <f>IF(AU121="","",VLOOKUP(AU121,'シフト記号表（従来型・ユニット型共通）'!$C$6:$L$47,10,FALSE))</f>
        <v/>
      </c>
      <c r="AV122" s="325" t="str">
        <f>IF(AV121="","",VLOOKUP(AV121,'シフト記号表（従来型・ユニット型共通）'!$C$6:$L$47,10,FALSE))</f>
        <v/>
      </c>
      <c r="AW122" s="326" t="str">
        <f>IF(AW121="","",VLOOKUP(AW121,'シフト記号表（従来型・ユニット型共通）'!$C$6:$L$47,10,FALSE))</f>
        <v/>
      </c>
      <c r="AX122" s="326" t="str">
        <f>IF(AX121="","",VLOOKUP(AX121,'シフト記号表（従来型・ユニット型共通）'!$C$6:$L$47,10,FALSE))</f>
        <v/>
      </c>
      <c r="AY122" s="326" t="str">
        <f>IF(AY121="","",VLOOKUP(AY121,'シフト記号表（従来型・ユニット型共通）'!$C$6:$L$47,10,FALSE))</f>
        <v/>
      </c>
      <c r="AZ122" s="326" t="str">
        <f>IF(AZ121="","",VLOOKUP(AZ121,'シフト記号表（従来型・ユニット型共通）'!$C$6:$L$47,10,FALSE))</f>
        <v/>
      </c>
      <c r="BA122" s="326" t="str">
        <f>IF(BA121="","",VLOOKUP(BA121,'シフト記号表（従来型・ユニット型共通）'!$C$6:$L$47,10,FALSE))</f>
        <v/>
      </c>
      <c r="BB122" s="327" t="str">
        <f>IF(BB121="","",VLOOKUP(BB121,'シフト記号表（従来型・ユニット型共通）'!$C$6:$L$47,10,FALSE))</f>
        <v/>
      </c>
      <c r="BC122" s="325" t="str">
        <f>IF(BC121="","",VLOOKUP(BC121,'シフト記号表（従来型・ユニット型共通）'!$C$6:$L$47,10,FALSE))</f>
        <v/>
      </c>
      <c r="BD122" s="326" t="str">
        <f>IF(BD121="","",VLOOKUP(BD121,'シフト記号表（従来型・ユニット型共通）'!$C$6:$L$47,10,FALSE))</f>
        <v/>
      </c>
      <c r="BE122" s="326" t="str">
        <f>IF(BE121="","",VLOOKUP(BE121,'シフト記号表（従来型・ユニット型共通）'!$C$6:$L$47,10,FALSE))</f>
        <v/>
      </c>
      <c r="BF122" s="1113">
        <f>IF($BI$3="４週",SUM(AA122:BB122),IF($BI$3="暦月",SUM(AA122:BE122),""))</f>
        <v>0</v>
      </c>
      <c r="BG122" s="1114"/>
      <c r="BH122" s="1115">
        <f>IF($BI$3="４週",BF122/4,IF($BI$3="暦月",(BF122/($BI$8/7)),""))</f>
        <v>0</v>
      </c>
      <c r="BI122" s="1114"/>
      <c r="BJ122" s="1110"/>
      <c r="BK122" s="1111"/>
      <c r="BL122" s="1111"/>
      <c r="BM122" s="1111"/>
      <c r="BN122" s="1112"/>
    </row>
    <row r="123" spans="2:66" ht="20.25" customHeight="1" x14ac:dyDescent="0.15">
      <c r="B123" s="1118">
        <f>B121+1</f>
        <v>54</v>
      </c>
      <c r="C123" s="1230"/>
      <c r="D123" s="1232"/>
      <c r="E123" s="1196"/>
      <c r="F123" s="1233"/>
      <c r="G123" s="1120"/>
      <c r="H123" s="1121"/>
      <c r="I123" s="320"/>
      <c r="J123" s="321"/>
      <c r="K123" s="320"/>
      <c r="L123" s="321"/>
      <c r="M123" s="1124"/>
      <c r="N123" s="1125"/>
      <c r="O123" s="1128"/>
      <c r="P123" s="1129"/>
      <c r="Q123" s="1129"/>
      <c r="R123" s="1121"/>
      <c r="S123" s="1132"/>
      <c r="T123" s="1133"/>
      <c r="U123" s="1133"/>
      <c r="V123" s="1133"/>
      <c r="W123" s="1134"/>
      <c r="X123" s="340" t="s">
        <v>696</v>
      </c>
      <c r="Z123" s="341"/>
      <c r="AA123" s="333"/>
      <c r="AB123" s="334"/>
      <c r="AC123" s="334"/>
      <c r="AD123" s="334"/>
      <c r="AE123" s="334"/>
      <c r="AF123" s="334"/>
      <c r="AG123" s="335"/>
      <c r="AH123" s="333"/>
      <c r="AI123" s="334"/>
      <c r="AJ123" s="334"/>
      <c r="AK123" s="334"/>
      <c r="AL123" s="334"/>
      <c r="AM123" s="334"/>
      <c r="AN123" s="335"/>
      <c r="AO123" s="333"/>
      <c r="AP123" s="334"/>
      <c r="AQ123" s="334"/>
      <c r="AR123" s="334"/>
      <c r="AS123" s="334"/>
      <c r="AT123" s="334"/>
      <c r="AU123" s="335"/>
      <c r="AV123" s="333"/>
      <c r="AW123" s="334"/>
      <c r="AX123" s="334"/>
      <c r="AY123" s="334"/>
      <c r="AZ123" s="334"/>
      <c r="BA123" s="334"/>
      <c r="BB123" s="335"/>
      <c r="BC123" s="333"/>
      <c r="BD123" s="334"/>
      <c r="BE123" s="336"/>
      <c r="BF123" s="1138"/>
      <c r="BG123" s="1139"/>
      <c r="BH123" s="1105"/>
      <c r="BI123" s="1106"/>
      <c r="BJ123" s="1107"/>
      <c r="BK123" s="1108"/>
      <c r="BL123" s="1108"/>
      <c r="BM123" s="1108"/>
      <c r="BN123" s="1109"/>
    </row>
    <row r="124" spans="2:66" ht="20.25" customHeight="1" x14ac:dyDescent="0.15">
      <c r="B124" s="1140"/>
      <c r="C124" s="1237"/>
      <c r="D124" s="1238"/>
      <c r="E124" s="1196"/>
      <c r="F124" s="1233"/>
      <c r="G124" s="1141"/>
      <c r="H124" s="1142"/>
      <c r="I124" s="342"/>
      <c r="J124" s="343">
        <f>G123</f>
        <v>0</v>
      </c>
      <c r="K124" s="342"/>
      <c r="L124" s="343">
        <f>M123</f>
        <v>0</v>
      </c>
      <c r="M124" s="1143"/>
      <c r="N124" s="1144"/>
      <c r="O124" s="1145"/>
      <c r="P124" s="1146"/>
      <c r="Q124" s="1146"/>
      <c r="R124" s="1142"/>
      <c r="S124" s="1132"/>
      <c r="T124" s="1133"/>
      <c r="U124" s="1133"/>
      <c r="V124" s="1133"/>
      <c r="W124" s="1134"/>
      <c r="X124" s="337" t="s">
        <v>1050</v>
      </c>
      <c r="Y124" s="338"/>
      <c r="Z124" s="339"/>
      <c r="AA124" s="325" t="str">
        <f>IF(AA123="","",VLOOKUP(AA123,'シフト記号表（従来型・ユニット型共通）'!$C$6:$L$47,10,FALSE))</f>
        <v/>
      </c>
      <c r="AB124" s="326" t="str">
        <f>IF(AB123="","",VLOOKUP(AB123,'シフト記号表（従来型・ユニット型共通）'!$C$6:$L$47,10,FALSE))</f>
        <v/>
      </c>
      <c r="AC124" s="326" t="str">
        <f>IF(AC123="","",VLOOKUP(AC123,'シフト記号表（従来型・ユニット型共通）'!$C$6:$L$47,10,FALSE))</f>
        <v/>
      </c>
      <c r="AD124" s="326" t="str">
        <f>IF(AD123="","",VLOOKUP(AD123,'シフト記号表（従来型・ユニット型共通）'!$C$6:$L$47,10,FALSE))</f>
        <v/>
      </c>
      <c r="AE124" s="326" t="str">
        <f>IF(AE123="","",VLOOKUP(AE123,'シフト記号表（従来型・ユニット型共通）'!$C$6:$L$47,10,FALSE))</f>
        <v/>
      </c>
      <c r="AF124" s="326" t="str">
        <f>IF(AF123="","",VLOOKUP(AF123,'シフト記号表（従来型・ユニット型共通）'!$C$6:$L$47,10,FALSE))</f>
        <v/>
      </c>
      <c r="AG124" s="327" t="str">
        <f>IF(AG123="","",VLOOKUP(AG123,'シフト記号表（従来型・ユニット型共通）'!$C$6:$L$47,10,FALSE))</f>
        <v/>
      </c>
      <c r="AH124" s="325" t="str">
        <f>IF(AH123="","",VLOOKUP(AH123,'シフト記号表（従来型・ユニット型共通）'!$C$6:$L$47,10,FALSE))</f>
        <v/>
      </c>
      <c r="AI124" s="326" t="str">
        <f>IF(AI123="","",VLOOKUP(AI123,'シフト記号表（従来型・ユニット型共通）'!$C$6:$L$47,10,FALSE))</f>
        <v/>
      </c>
      <c r="AJ124" s="326" t="str">
        <f>IF(AJ123="","",VLOOKUP(AJ123,'シフト記号表（従来型・ユニット型共通）'!$C$6:$L$47,10,FALSE))</f>
        <v/>
      </c>
      <c r="AK124" s="326" t="str">
        <f>IF(AK123="","",VLOOKUP(AK123,'シフト記号表（従来型・ユニット型共通）'!$C$6:$L$47,10,FALSE))</f>
        <v/>
      </c>
      <c r="AL124" s="326" t="str">
        <f>IF(AL123="","",VLOOKUP(AL123,'シフト記号表（従来型・ユニット型共通）'!$C$6:$L$47,10,FALSE))</f>
        <v/>
      </c>
      <c r="AM124" s="326" t="str">
        <f>IF(AM123="","",VLOOKUP(AM123,'シフト記号表（従来型・ユニット型共通）'!$C$6:$L$47,10,FALSE))</f>
        <v/>
      </c>
      <c r="AN124" s="327" t="str">
        <f>IF(AN123="","",VLOOKUP(AN123,'シフト記号表（従来型・ユニット型共通）'!$C$6:$L$47,10,FALSE))</f>
        <v/>
      </c>
      <c r="AO124" s="325" t="str">
        <f>IF(AO123="","",VLOOKUP(AO123,'シフト記号表（従来型・ユニット型共通）'!$C$6:$L$47,10,FALSE))</f>
        <v/>
      </c>
      <c r="AP124" s="326" t="str">
        <f>IF(AP123="","",VLOOKUP(AP123,'シフト記号表（従来型・ユニット型共通）'!$C$6:$L$47,10,FALSE))</f>
        <v/>
      </c>
      <c r="AQ124" s="326" t="str">
        <f>IF(AQ123="","",VLOOKUP(AQ123,'シフト記号表（従来型・ユニット型共通）'!$C$6:$L$47,10,FALSE))</f>
        <v/>
      </c>
      <c r="AR124" s="326" t="str">
        <f>IF(AR123="","",VLOOKUP(AR123,'シフト記号表（従来型・ユニット型共通）'!$C$6:$L$47,10,FALSE))</f>
        <v/>
      </c>
      <c r="AS124" s="326" t="str">
        <f>IF(AS123="","",VLOOKUP(AS123,'シフト記号表（従来型・ユニット型共通）'!$C$6:$L$47,10,FALSE))</f>
        <v/>
      </c>
      <c r="AT124" s="326" t="str">
        <f>IF(AT123="","",VLOOKUP(AT123,'シフト記号表（従来型・ユニット型共通）'!$C$6:$L$47,10,FALSE))</f>
        <v/>
      </c>
      <c r="AU124" s="327" t="str">
        <f>IF(AU123="","",VLOOKUP(AU123,'シフト記号表（従来型・ユニット型共通）'!$C$6:$L$47,10,FALSE))</f>
        <v/>
      </c>
      <c r="AV124" s="325" t="str">
        <f>IF(AV123="","",VLOOKUP(AV123,'シフト記号表（従来型・ユニット型共通）'!$C$6:$L$47,10,FALSE))</f>
        <v/>
      </c>
      <c r="AW124" s="326" t="str">
        <f>IF(AW123="","",VLOOKUP(AW123,'シフト記号表（従来型・ユニット型共通）'!$C$6:$L$47,10,FALSE))</f>
        <v/>
      </c>
      <c r="AX124" s="326" t="str">
        <f>IF(AX123="","",VLOOKUP(AX123,'シフト記号表（従来型・ユニット型共通）'!$C$6:$L$47,10,FALSE))</f>
        <v/>
      </c>
      <c r="AY124" s="326" t="str">
        <f>IF(AY123="","",VLOOKUP(AY123,'シフト記号表（従来型・ユニット型共通）'!$C$6:$L$47,10,FALSE))</f>
        <v/>
      </c>
      <c r="AZ124" s="326" t="str">
        <f>IF(AZ123="","",VLOOKUP(AZ123,'シフト記号表（従来型・ユニット型共通）'!$C$6:$L$47,10,FALSE))</f>
        <v/>
      </c>
      <c r="BA124" s="326" t="str">
        <f>IF(BA123="","",VLOOKUP(BA123,'シフト記号表（従来型・ユニット型共通）'!$C$6:$L$47,10,FALSE))</f>
        <v/>
      </c>
      <c r="BB124" s="327" t="str">
        <f>IF(BB123="","",VLOOKUP(BB123,'シフト記号表（従来型・ユニット型共通）'!$C$6:$L$47,10,FALSE))</f>
        <v/>
      </c>
      <c r="BC124" s="325" t="str">
        <f>IF(BC123="","",VLOOKUP(BC123,'シフト記号表（従来型・ユニット型共通）'!$C$6:$L$47,10,FALSE))</f>
        <v/>
      </c>
      <c r="BD124" s="326" t="str">
        <f>IF(BD123="","",VLOOKUP(BD123,'シフト記号表（従来型・ユニット型共通）'!$C$6:$L$47,10,FALSE))</f>
        <v/>
      </c>
      <c r="BE124" s="326" t="str">
        <f>IF(BE123="","",VLOOKUP(BE123,'シフト記号表（従来型・ユニット型共通）'!$C$6:$L$47,10,FALSE))</f>
        <v/>
      </c>
      <c r="BF124" s="1113">
        <f>IF($BI$3="４週",SUM(AA124:BB124),IF($BI$3="暦月",SUM(AA124:BE124),""))</f>
        <v>0</v>
      </c>
      <c r="BG124" s="1114"/>
      <c r="BH124" s="1115">
        <f>IF($BI$3="４週",BF124/4,IF($BI$3="暦月",(BF124/($BI$8/7)),""))</f>
        <v>0</v>
      </c>
      <c r="BI124" s="1114"/>
      <c r="BJ124" s="1110"/>
      <c r="BK124" s="1111"/>
      <c r="BL124" s="1111"/>
      <c r="BM124" s="1111"/>
      <c r="BN124" s="1112"/>
    </row>
    <row r="125" spans="2:66" ht="20.25" customHeight="1" x14ac:dyDescent="0.15">
      <c r="B125" s="1118">
        <f>B123+1</f>
        <v>55</v>
      </c>
      <c r="C125" s="1230"/>
      <c r="D125" s="1232"/>
      <c r="E125" s="1196"/>
      <c r="F125" s="1233"/>
      <c r="G125" s="1120"/>
      <c r="H125" s="1121"/>
      <c r="I125" s="320"/>
      <c r="J125" s="321"/>
      <c r="K125" s="320"/>
      <c r="L125" s="321"/>
      <c r="M125" s="1124"/>
      <c r="N125" s="1125"/>
      <c r="O125" s="1128"/>
      <c r="P125" s="1129"/>
      <c r="Q125" s="1129"/>
      <c r="R125" s="1121"/>
      <c r="S125" s="1132"/>
      <c r="T125" s="1133"/>
      <c r="U125" s="1133"/>
      <c r="V125" s="1133"/>
      <c r="W125" s="1134"/>
      <c r="X125" s="340" t="s">
        <v>696</v>
      </c>
      <c r="Z125" s="341"/>
      <c r="AA125" s="333"/>
      <c r="AB125" s="334"/>
      <c r="AC125" s="334"/>
      <c r="AD125" s="334"/>
      <c r="AE125" s="334"/>
      <c r="AF125" s="334"/>
      <c r="AG125" s="335"/>
      <c r="AH125" s="333"/>
      <c r="AI125" s="334"/>
      <c r="AJ125" s="334"/>
      <c r="AK125" s="334"/>
      <c r="AL125" s="334"/>
      <c r="AM125" s="334"/>
      <c r="AN125" s="335"/>
      <c r="AO125" s="333"/>
      <c r="AP125" s="334"/>
      <c r="AQ125" s="334"/>
      <c r="AR125" s="334"/>
      <c r="AS125" s="334"/>
      <c r="AT125" s="334"/>
      <c r="AU125" s="335"/>
      <c r="AV125" s="333"/>
      <c r="AW125" s="334"/>
      <c r="AX125" s="334"/>
      <c r="AY125" s="334"/>
      <c r="AZ125" s="334"/>
      <c r="BA125" s="334"/>
      <c r="BB125" s="335"/>
      <c r="BC125" s="333"/>
      <c r="BD125" s="334"/>
      <c r="BE125" s="336"/>
      <c r="BF125" s="1138"/>
      <c r="BG125" s="1139"/>
      <c r="BH125" s="1105"/>
      <c r="BI125" s="1106"/>
      <c r="BJ125" s="1107"/>
      <c r="BK125" s="1108"/>
      <c r="BL125" s="1108"/>
      <c r="BM125" s="1108"/>
      <c r="BN125" s="1109"/>
    </row>
    <row r="126" spans="2:66" ht="20.25" customHeight="1" x14ac:dyDescent="0.15">
      <c r="B126" s="1140"/>
      <c r="C126" s="1237"/>
      <c r="D126" s="1238"/>
      <c r="E126" s="1196"/>
      <c r="F126" s="1233"/>
      <c r="G126" s="1141"/>
      <c r="H126" s="1142"/>
      <c r="I126" s="342"/>
      <c r="J126" s="343">
        <f>G125</f>
        <v>0</v>
      </c>
      <c r="K126" s="342"/>
      <c r="L126" s="343">
        <f>M125</f>
        <v>0</v>
      </c>
      <c r="M126" s="1143"/>
      <c r="N126" s="1144"/>
      <c r="O126" s="1145"/>
      <c r="P126" s="1146"/>
      <c r="Q126" s="1146"/>
      <c r="R126" s="1142"/>
      <c r="S126" s="1132"/>
      <c r="T126" s="1133"/>
      <c r="U126" s="1133"/>
      <c r="V126" s="1133"/>
      <c r="W126" s="1134"/>
      <c r="X126" s="337" t="s">
        <v>1050</v>
      </c>
      <c r="Y126" s="338"/>
      <c r="Z126" s="339"/>
      <c r="AA126" s="325" t="str">
        <f>IF(AA125="","",VLOOKUP(AA125,'シフト記号表（従来型・ユニット型共通）'!$C$6:$L$47,10,FALSE))</f>
        <v/>
      </c>
      <c r="AB126" s="326" t="str">
        <f>IF(AB125="","",VLOOKUP(AB125,'シフト記号表（従来型・ユニット型共通）'!$C$6:$L$47,10,FALSE))</f>
        <v/>
      </c>
      <c r="AC126" s="326" t="str">
        <f>IF(AC125="","",VLOOKUP(AC125,'シフト記号表（従来型・ユニット型共通）'!$C$6:$L$47,10,FALSE))</f>
        <v/>
      </c>
      <c r="AD126" s="326" t="str">
        <f>IF(AD125="","",VLOOKUP(AD125,'シフト記号表（従来型・ユニット型共通）'!$C$6:$L$47,10,FALSE))</f>
        <v/>
      </c>
      <c r="AE126" s="326" t="str">
        <f>IF(AE125="","",VLOOKUP(AE125,'シフト記号表（従来型・ユニット型共通）'!$C$6:$L$47,10,FALSE))</f>
        <v/>
      </c>
      <c r="AF126" s="326" t="str">
        <f>IF(AF125="","",VLOOKUP(AF125,'シフト記号表（従来型・ユニット型共通）'!$C$6:$L$47,10,FALSE))</f>
        <v/>
      </c>
      <c r="AG126" s="327" t="str">
        <f>IF(AG125="","",VLOOKUP(AG125,'シフト記号表（従来型・ユニット型共通）'!$C$6:$L$47,10,FALSE))</f>
        <v/>
      </c>
      <c r="AH126" s="325" t="str">
        <f>IF(AH125="","",VLOOKUP(AH125,'シフト記号表（従来型・ユニット型共通）'!$C$6:$L$47,10,FALSE))</f>
        <v/>
      </c>
      <c r="AI126" s="326" t="str">
        <f>IF(AI125="","",VLOOKUP(AI125,'シフト記号表（従来型・ユニット型共通）'!$C$6:$L$47,10,FALSE))</f>
        <v/>
      </c>
      <c r="AJ126" s="326" t="str">
        <f>IF(AJ125="","",VLOOKUP(AJ125,'シフト記号表（従来型・ユニット型共通）'!$C$6:$L$47,10,FALSE))</f>
        <v/>
      </c>
      <c r="AK126" s="326" t="str">
        <f>IF(AK125="","",VLOOKUP(AK125,'シフト記号表（従来型・ユニット型共通）'!$C$6:$L$47,10,FALSE))</f>
        <v/>
      </c>
      <c r="AL126" s="326" t="str">
        <f>IF(AL125="","",VLOOKUP(AL125,'シフト記号表（従来型・ユニット型共通）'!$C$6:$L$47,10,FALSE))</f>
        <v/>
      </c>
      <c r="AM126" s="326" t="str">
        <f>IF(AM125="","",VLOOKUP(AM125,'シフト記号表（従来型・ユニット型共通）'!$C$6:$L$47,10,FALSE))</f>
        <v/>
      </c>
      <c r="AN126" s="327" t="str">
        <f>IF(AN125="","",VLOOKUP(AN125,'シフト記号表（従来型・ユニット型共通）'!$C$6:$L$47,10,FALSE))</f>
        <v/>
      </c>
      <c r="AO126" s="325" t="str">
        <f>IF(AO125="","",VLOOKUP(AO125,'シフト記号表（従来型・ユニット型共通）'!$C$6:$L$47,10,FALSE))</f>
        <v/>
      </c>
      <c r="AP126" s="326" t="str">
        <f>IF(AP125="","",VLOOKUP(AP125,'シフト記号表（従来型・ユニット型共通）'!$C$6:$L$47,10,FALSE))</f>
        <v/>
      </c>
      <c r="AQ126" s="326" t="str">
        <f>IF(AQ125="","",VLOOKUP(AQ125,'シフト記号表（従来型・ユニット型共通）'!$C$6:$L$47,10,FALSE))</f>
        <v/>
      </c>
      <c r="AR126" s="326" t="str">
        <f>IF(AR125="","",VLOOKUP(AR125,'シフト記号表（従来型・ユニット型共通）'!$C$6:$L$47,10,FALSE))</f>
        <v/>
      </c>
      <c r="AS126" s="326" t="str">
        <f>IF(AS125="","",VLOOKUP(AS125,'シフト記号表（従来型・ユニット型共通）'!$C$6:$L$47,10,FALSE))</f>
        <v/>
      </c>
      <c r="AT126" s="326" t="str">
        <f>IF(AT125="","",VLOOKUP(AT125,'シフト記号表（従来型・ユニット型共通）'!$C$6:$L$47,10,FALSE))</f>
        <v/>
      </c>
      <c r="AU126" s="327" t="str">
        <f>IF(AU125="","",VLOOKUP(AU125,'シフト記号表（従来型・ユニット型共通）'!$C$6:$L$47,10,FALSE))</f>
        <v/>
      </c>
      <c r="AV126" s="325" t="str">
        <f>IF(AV125="","",VLOOKUP(AV125,'シフト記号表（従来型・ユニット型共通）'!$C$6:$L$47,10,FALSE))</f>
        <v/>
      </c>
      <c r="AW126" s="326" t="str">
        <f>IF(AW125="","",VLOOKUP(AW125,'シフト記号表（従来型・ユニット型共通）'!$C$6:$L$47,10,FALSE))</f>
        <v/>
      </c>
      <c r="AX126" s="326" t="str">
        <f>IF(AX125="","",VLOOKUP(AX125,'シフト記号表（従来型・ユニット型共通）'!$C$6:$L$47,10,FALSE))</f>
        <v/>
      </c>
      <c r="AY126" s="326" t="str">
        <f>IF(AY125="","",VLOOKUP(AY125,'シフト記号表（従来型・ユニット型共通）'!$C$6:$L$47,10,FALSE))</f>
        <v/>
      </c>
      <c r="AZ126" s="326" t="str">
        <f>IF(AZ125="","",VLOOKUP(AZ125,'シフト記号表（従来型・ユニット型共通）'!$C$6:$L$47,10,FALSE))</f>
        <v/>
      </c>
      <c r="BA126" s="326" t="str">
        <f>IF(BA125="","",VLOOKUP(BA125,'シフト記号表（従来型・ユニット型共通）'!$C$6:$L$47,10,FALSE))</f>
        <v/>
      </c>
      <c r="BB126" s="327" t="str">
        <f>IF(BB125="","",VLOOKUP(BB125,'シフト記号表（従来型・ユニット型共通）'!$C$6:$L$47,10,FALSE))</f>
        <v/>
      </c>
      <c r="BC126" s="325" t="str">
        <f>IF(BC125="","",VLOOKUP(BC125,'シフト記号表（従来型・ユニット型共通）'!$C$6:$L$47,10,FALSE))</f>
        <v/>
      </c>
      <c r="BD126" s="326" t="str">
        <f>IF(BD125="","",VLOOKUP(BD125,'シフト記号表（従来型・ユニット型共通）'!$C$6:$L$47,10,FALSE))</f>
        <v/>
      </c>
      <c r="BE126" s="326" t="str">
        <f>IF(BE125="","",VLOOKUP(BE125,'シフト記号表（従来型・ユニット型共通）'!$C$6:$L$47,10,FALSE))</f>
        <v/>
      </c>
      <c r="BF126" s="1113">
        <f>IF($BI$3="４週",SUM(AA126:BB126),IF($BI$3="暦月",SUM(AA126:BE126),""))</f>
        <v>0</v>
      </c>
      <c r="BG126" s="1114"/>
      <c r="BH126" s="1115">
        <f>IF($BI$3="４週",BF126/4,IF($BI$3="暦月",(BF126/($BI$8/7)),""))</f>
        <v>0</v>
      </c>
      <c r="BI126" s="1114"/>
      <c r="BJ126" s="1110"/>
      <c r="BK126" s="1111"/>
      <c r="BL126" s="1111"/>
      <c r="BM126" s="1111"/>
      <c r="BN126" s="1112"/>
    </row>
    <row r="127" spans="2:66" ht="20.25" customHeight="1" x14ac:dyDescent="0.15">
      <c r="B127" s="1118">
        <f>B125+1</f>
        <v>56</v>
      </c>
      <c r="C127" s="1230"/>
      <c r="D127" s="1232"/>
      <c r="E127" s="1196"/>
      <c r="F127" s="1233"/>
      <c r="G127" s="1120"/>
      <c r="H127" s="1121"/>
      <c r="I127" s="320"/>
      <c r="J127" s="321"/>
      <c r="K127" s="320"/>
      <c r="L127" s="321"/>
      <c r="M127" s="1124"/>
      <c r="N127" s="1125"/>
      <c r="O127" s="1128"/>
      <c r="P127" s="1129"/>
      <c r="Q127" s="1129"/>
      <c r="R127" s="1121"/>
      <c r="S127" s="1132"/>
      <c r="T127" s="1133"/>
      <c r="U127" s="1133"/>
      <c r="V127" s="1133"/>
      <c r="W127" s="1134"/>
      <c r="X127" s="340" t="s">
        <v>696</v>
      </c>
      <c r="Z127" s="341"/>
      <c r="AA127" s="333"/>
      <c r="AB127" s="334"/>
      <c r="AC127" s="334"/>
      <c r="AD127" s="334"/>
      <c r="AE127" s="334"/>
      <c r="AF127" s="334"/>
      <c r="AG127" s="335"/>
      <c r="AH127" s="333"/>
      <c r="AI127" s="334"/>
      <c r="AJ127" s="334"/>
      <c r="AK127" s="334"/>
      <c r="AL127" s="334"/>
      <c r="AM127" s="334"/>
      <c r="AN127" s="335"/>
      <c r="AO127" s="333"/>
      <c r="AP127" s="334"/>
      <c r="AQ127" s="334"/>
      <c r="AR127" s="334"/>
      <c r="AS127" s="334"/>
      <c r="AT127" s="334"/>
      <c r="AU127" s="335"/>
      <c r="AV127" s="333"/>
      <c r="AW127" s="334"/>
      <c r="AX127" s="334"/>
      <c r="AY127" s="334"/>
      <c r="AZ127" s="334"/>
      <c r="BA127" s="334"/>
      <c r="BB127" s="335"/>
      <c r="BC127" s="333"/>
      <c r="BD127" s="334"/>
      <c r="BE127" s="336"/>
      <c r="BF127" s="1138"/>
      <c r="BG127" s="1139"/>
      <c r="BH127" s="1105"/>
      <c r="BI127" s="1106"/>
      <c r="BJ127" s="1107"/>
      <c r="BK127" s="1108"/>
      <c r="BL127" s="1108"/>
      <c r="BM127" s="1108"/>
      <c r="BN127" s="1109"/>
    </row>
    <row r="128" spans="2:66" ht="20.25" customHeight="1" x14ac:dyDescent="0.15">
      <c r="B128" s="1140"/>
      <c r="C128" s="1237"/>
      <c r="D128" s="1238"/>
      <c r="E128" s="1196"/>
      <c r="F128" s="1233"/>
      <c r="G128" s="1141"/>
      <c r="H128" s="1142"/>
      <c r="I128" s="342"/>
      <c r="J128" s="343">
        <f>G127</f>
        <v>0</v>
      </c>
      <c r="K128" s="342"/>
      <c r="L128" s="343">
        <f>M127</f>
        <v>0</v>
      </c>
      <c r="M128" s="1143"/>
      <c r="N128" s="1144"/>
      <c r="O128" s="1145"/>
      <c r="P128" s="1146"/>
      <c r="Q128" s="1146"/>
      <c r="R128" s="1142"/>
      <c r="S128" s="1132"/>
      <c r="T128" s="1133"/>
      <c r="U128" s="1133"/>
      <c r="V128" s="1133"/>
      <c r="W128" s="1134"/>
      <c r="X128" s="337" t="s">
        <v>1050</v>
      </c>
      <c r="Y128" s="338"/>
      <c r="Z128" s="339"/>
      <c r="AA128" s="325" t="str">
        <f>IF(AA127="","",VLOOKUP(AA127,'シフト記号表（従来型・ユニット型共通）'!$C$6:$L$47,10,FALSE))</f>
        <v/>
      </c>
      <c r="AB128" s="326" t="str">
        <f>IF(AB127="","",VLOOKUP(AB127,'シフト記号表（従来型・ユニット型共通）'!$C$6:$L$47,10,FALSE))</f>
        <v/>
      </c>
      <c r="AC128" s="326" t="str">
        <f>IF(AC127="","",VLOOKUP(AC127,'シフト記号表（従来型・ユニット型共通）'!$C$6:$L$47,10,FALSE))</f>
        <v/>
      </c>
      <c r="AD128" s="326" t="str">
        <f>IF(AD127="","",VLOOKUP(AD127,'シフト記号表（従来型・ユニット型共通）'!$C$6:$L$47,10,FALSE))</f>
        <v/>
      </c>
      <c r="AE128" s="326" t="str">
        <f>IF(AE127="","",VLOOKUP(AE127,'シフト記号表（従来型・ユニット型共通）'!$C$6:$L$47,10,FALSE))</f>
        <v/>
      </c>
      <c r="AF128" s="326" t="str">
        <f>IF(AF127="","",VLOOKUP(AF127,'シフト記号表（従来型・ユニット型共通）'!$C$6:$L$47,10,FALSE))</f>
        <v/>
      </c>
      <c r="AG128" s="327" t="str">
        <f>IF(AG127="","",VLOOKUP(AG127,'シフト記号表（従来型・ユニット型共通）'!$C$6:$L$47,10,FALSE))</f>
        <v/>
      </c>
      <c r="AH128" s="325" t="str">
        <f>IF(AH127="","",VLOOKUP(AH127,'シフト記号表（従来型・ユニット型共通）'!$C$6:$L$47,10,FALSE))</f>
        <v/>
      </c>
      <c r="AI128" s="326" t="str">
        <f>IF(AI127="","",VLOOKUP(AI127,'シフト記号表（従来型・ユニット型共通）'!$C$6:$L$47,10,FALSE))</f>
        <v/>
      </c>
      <c r="AJ128" s="326" t="str">
        <f>IF(AJ127="","",VLOOKUP(AJ127,'シフト記号表（従来型・ユニット型共通）'!$C$6:$L$47,10,FALSE))</f>
        <v/>
      </c>
      <c r="AK128" s="326" t="str">
        <f>IF(AK127="","",VLOOKUP(AK127,'シフト記号表（従来型・ユニット型共通）'!$C$6:$L$47,10,FALSE))</f>
        <v/>
      </c>
      <c r="AL128" s="326" t="str">
        <f>IF(AL127="","",VLOOKUP(AL127,'シフト記号表（従来型・ユニット型共通）'!$C$6:$L$47,10,FALSE))</f>
        <v/>
      </c>
      <c r="AM128" s="326" t="str">
        <f>IF(AM127="","",VLOOKUP(AM127,'シフト記号表（従来型・ユニット型共通）'!$C$6:$L$47,10,FALSE))</f>
        <v/>
      </c>
      <c r="AN128" s="327" t="str">
        <f>IF(AN127="","",VLOOKUP(AN127,'シフト記号表（従来型・ユニット型共通）'!$C$6:$L$47,10,FALSE))</f>
        <v/>
      </c>
      <c r="AO128" s="325" t="str">
        <f>IF(AO127="","",VLOOKUP(AO127,'シフト記号表（従来型・ユニット型共通）'!$C$6:$L$47,10,FALSE))</f>
        <v/>
      </c>
      <c r="AP128" s="326" t="str">
        <f>IF(AP127="","",VLOOKUP(AP127,'シフト記号表（従来型・ユニット型共通）'!$C$6:$L$47,10,FALSE))</f>
        <v/>
      </c>
      <c r="AQ128" s="326" t="str">
        <f>IF(AQ127="","",VLOOKUP(AQ127,'シフト記号表（従来型・ユニット型共通）'!$C$6:$L$47,10,FALSE))</f>
        <v/>
      </c>
      <c r="AR128" s="326" t="str">
        <f>IF(AR127="","",VLOOKUP(AR127,'シフト記号表（従来型・ユニット型共通）'!$C$6:$L$47,10,FALSE))</f>
        <v/>
      </c>
      <c r="AS128" s="326" t="str">
        <f>IF(AS127="","",VLOOKUP(AS127,'シフト記号表（従来型・ユニット型共通）'!$C$6:$L$47,10,FALSE))</f>
        <v/>
      </c>
      <c r="AT128" s="326" t="str">
        <f>IF(AT127="","",VLOOKUP(AT127,'シフト記号表（従来型・ユニット型共通）'!$C$6:$L$47,10,FALSE))</f>
        <v/>
      </c>
      <c r="AU128" s="327" t="str">
        <f>IF(AU127="","",VLOOKUP(AU127,'シフト記号表（従来型・ユニット型共通）'!$C$6:$L$47,10,FALSE))</f>
        <v/>
      </c>
      <c r="AV128" s="325" t="str">
        <f>IF(AV127="","",VLOOKUP(AV127,'シフト記号表（従来型・ユニット型共通）'!$C$6:$L$47,10,FALSE))</f>
        <v/>
      </c>
      <c r="AW128" s="326" t="str">
        <f>IF(AW127="","",VLOOKUP(AW127,'シフト記号表（従来型・ユニット型共通）'!$C$6:$L$47,10,FALSE))</f>
        <v/>
      </c>
      <c r="AX128" s="326" t="str">
        <f>IF(AX127="","",VLOOKUP(AX127,'シフト記号表（従来型・ユニット型共通）'!$C$6:$L$47,10,FALSE))</f>
        <v/>
      </c>
      <c r="AY128" s="326" t="str">
        <f>IF(AY127="","",VLOOKUP(AY127,'シフト記号表（従来型・ユニット型共通）'!$C$6:$L$47,10,FALSE))</f>
        <v/>
      </c>
      <c r="AZ128" s="326" t="str">
        <f>IF(AZ127="","",VLOOKUP(AZ127,'シフト記号表（従来型・ユニット型共通）'!$C$6:$L$47,10,FALSE))</f>
        <v/>
      </c>
      <c r="BA128" s="326" t="str">
        <f>IF(BA127="","",VLOOKUP(BA127,'シフト記号表（従来型・ユニット型共通）'!$C$6:$L$47,10,FALSE))</f>
        <v/>
      </c>
      <c r="BB128" s="327" t="str">
        <f>IF(BB127="","",VLOOKUP(BB127,'シフト記号表（従来型・ユニット型共通）'!$C$6:$L$47,10,FALSE))</f>
        <v/>
      </c>
      <c r="BC128" s="325" t="str">
        <f>IF(BC127="","",VLOOKUP(BC127,'シフト記号表（従来型・ユニット型共通）'!$C$6:$L$47,10,FALSE))</f>
        <v/>
      </c>
      <c r="BD128" s="326" t="str">
        <f>IF(BD127="","",VLOOKUP(BD127,'シフト記号表（従来型・ユニット型共通）'!$C$6:$L$47,10,FALSE))</f>
        <v/>
      </c>
      <c r="BE128" s="326" t="str">
        <f>IF(BE127="","",VLOOKUP(BE127,'シフト記号表（従来型・ユニット型共通）'!$C$6:$L$47,10,FALSE))</f>
        <v/>
      </c>
      <c r="BF128" s="1113">
        <f>IF($BI$3="４週",SUM(AA128:BB128),IF($BI$3="暦月",SUM(AA128:BE128),""))</f>
        <v>0</v>
      </c>
      <c r="BG128" s="1114"/>
      <c r="BH128" s="1115">
        <f>IF($BI$3="４週",BF128/4,IF($BI$3="暦月",(BF128/($BI$8/7)),""))</f>
        <v>0</v>
      </c>
      <c r="BI128" s="1114"/>
      <c r="BJ128" s="1110"/>
      <c r="BK128" s="1111"/>
      <c r="BL128" s="1111"/>
      <c r="BM128" s="1111"/>
      <c r="BN128" s="1112"/>
    </row>
    <row r="129" spans="2:66" ht="20.25" customHeight="1" x14ac:dyDescent="0.15">
      <c r="B129" s="1118">
        <f>B127+1</f>
        <v>57</v>
      </c>
      <c r="C129" s="1230"/>
      <c r="D129" s="1232"/>
      <c r="E129" s="1196"/>
      <c r="F129" s="1233"/>
      <c r="G129" s="1120"/>
      <c r="H129" s="1121"/>
      <c r="I129" s="320"/>
      <c r="J129" s="321"/>
      <c r="K129" s="320"/>
      <c r="L129" s="321"/>
      <c r="M129" s="1124"/>
      <c r="N129" s="1125"/>
      <c r="O129" s="1128"/>
      <c r="P129" s="1129"/>
      <c r="Q129" s="1129"/>
      <c r="R129" s="1121"/>
      <c r="S129" s="1132"/>
      <c r="T129" s="1133"/>
      <c r="U129" s="1133"/>
      <c r="V129" s="1133"/>
      <c r="W129" s="1134"/>
      <c r="X129" s="340" t="s">
        <v>696</v>
      </c>
      <c r="Z129" s="341"/>
      <c r="AA129" s="333"/>
      <c r="AB129" s="334"/>
      <c r="AC129" s="334"/>
      <c r="AD129" s="334"/>
      <c r="AE129" s="334"/>
      <c r="AF129" s="334"/>
      <c r="AG129" s="335"/>
      <c r="AH129" s="333"/>
      <c r="AI129" s="334"/>
      <c r="AJ129" s="334"/>
      <c r="AK129" s="334"/>
      <c r="AL129" s="334"/>
      <c r="AM129" s="334"/>
      <c r="AN129" s="335"/>
      <c r="AO129" s="333"/>
      <c r="AP129" s="334"/>
      <c r="AQ129" s="334"/>
      <c r="AR129" s="334"/>
      <c r="AS129" s="334"/>
      <c r="AT129" s="334"/>
      <c r="AU129" s="335"/>
      <c r="AV129" s="333"/>
      <c r="AW129" s="334"/>
      <c r="AX129" s="334"/>
      <c r="AY129" s="334"/>
      <c r="AZ129" s="334"/>
      <c r="BA129" s="334"/>
      <c r="BB129" s="335"/>
      <c r="BC129" s="333"/>
      <c r="BD129" s="334"/>
      <c r="BE129" s="336"/>
      <c r="BF129" s="1138"/>
      <c r="BG129" s="1139"/>
      <c r="BH129" s="1105"/>
      <c r="BI129" s="1106"/>
      <c r="BJ129" s="1107"/>
      <c r="BK129" s="1108"/>
      <c r="BL129" s="1108"/>
      <c r="BM129" s="1108"/>
      <c r="BN129" s="1109"/>
    </row>
    <row r="130" spans="2:66" ht="20.25" customHeight="1" x14ac:dyDescent="0.15">
      <c r="B130" s="1140"/>
      <c r="C130" s="1237"/>
      <c r="D130" s="1238"/>
      <c r="E130" s="1196"/>
      <c r="F130" s="1233"/>
      <c r="G130" s="1141"/>
      <c r="H130" s="1142"/>
      <c r="I130" s="342"/>
      <c r="J130" s="343">
        <f>G129</f>
        <v>0</v>
      </c>
      <c r="K130" s="342"/>
      <c r="L130" s="343">
        <f>M129</f>
        <v>0</v>
      </c>
      <c r="M130" s="1143"/>
      <c r="N130" s="1144"/>
      <c r="O130" s="1145"/>
      <c r="P130" s="1146"/>
      <c r="Q130" s="1146"/>
      <c r="R130" s="1142"/>
      <c r="S130" s="1132"/>
      <c r="T130" s="1133"/>
      <c r="U130" s="1133"/>
      <c r="V130" s="1133"/>
      <c r="W130" s="1134"/>
      <c r="X130" s="337" t="s">
        <v>1050</v>
      </c>
      <c r="Y130" s="338"/>
      <c r="Z130" s="339"/>
      <c r="AA130" s="325" t="str">
        <f>IF(AA129="","",VLOOKUP(AA129,'シフト記号表（従来型・ユニット型共通）'!$C$6:$L$47,10,FALSE))</f>
        <v/>
      </c>
      <c r="AB130" s="326" t="str">
        <f>IF(AB129="","",VLOOKUP(AB129,'シフト記号表（従来型・ユニット型共通）'!$C$6:$L$47,10,FALSE))</f>
        <v/>
      </c>
      <c r="AC130" s="326" t="str">
        <f>IF(AC129="","",VLOOKUP(AC129,'シフト記号表（従来型・ユニット型共通）'!$C$6:$L$47,10,FALSE))</f>
        <v/>
      </c>
      <c r="AD130" s="326" t="str">
        <f>IF(AD129="","",VLOOKUP(AD129,'シフト記号表（従来型・ユニット型共通）'!$C$6:$L$47,10,FALSE))</f>
        <v/>
      </c>
      <c r="AE130" s="326" t="str">
        <f>IF(AE129="","",VLOOKUP(AE129,'シフト記号表（従来型・ユニット型共通）'!$C$6:$L$47,10,FALSE))</f>
        <v/>
      </c>
      <c r="AF130" s="326" t="str">
        <f>IF(AF129="","",VLOOKUP(AF129,'シフト記号表（従来型・ユニット型共通）'!$C$6:$L$47,10,FALSE))</f>
        <v/>
      </c>
      <c r="AG130" s="327" t="str">
        <f>IF(AG129="","",VLOOKUP(AG129,'シフト記号表（従来型・ユニット型共通）'!$C$6:$L$47,10,FALSE))</f>
        <v/>
      </c>
      <c r="AH130" s="325" t="str">
        <f>IF(AH129="","",VLOOKUP(AH129,'シフト記号表（従来型・ユニット型共通）'!$C$6:$L$47,10,FALSE))</f>
        <v/>
      </c>
      <c r="AI130" s="326" t="str">
        <f>IF(AI129="","",VLOOKUP(AI129,'シフト記号表（従来型・ユニット型共通）'!$C$6:$L$47,10,FALSE))</f>
        <v/>
      </c>
      <c r="AJ130" s="326" t="str">
        <f>IF(AJ129="","",VLOOKUP(AJ129,'シフト記号表（従来型・ユニット型共通）'!$C$6:$L$47,10,FALSE))</f>
        <v/>
      </c>
      <c r="AK130" s="326" t="str">
        <f>IF(AK129="","",VLOOKUP(AK129,'シフト記号表（従来型・ユニット型共通）'!$C$6:$L$47,10,FALSE))</f>
        <v/>
      </c>
      <c r="AL130" s="326" t="str">
        <f>IF(AL129="","",VLOOKUP(AL129,'シフト記号表（従来型・ユニット型共通）'!$C$6:$L$47,10,FALSE))</f>
        <v/>
      </c>
      <c r="AM130" s="326" t="str">
        <f>IF(AM129="","",VLOOKUP(AM129,'シフト記号表（従来型・ユニット型共通）'!$C$6:$L$47,10,FALSE))</f>
        <v/>
      </c>
      <c r="AN130" s="327" t="str">
        <f>IF(AN129="","",VLOOKUP(AN129,'シフト記号表（従来型・ユニット型共通）'!$C$6:$L$47,10,FALSE))</f>
        <v/>
      </c>
      <c r="AO130" s="325" t="str">
        <f>IF(AO129="","",VLOOKUP(AO129,'シフト記号表（従来型・ユニット型共通）'!$C$6:$L$47,10,FALSE))</f>
        <v/>
      </c>
      <c r="AP130" s="326" t="str">
        <f>IF(AP129="","",VLOOKUP(AP129,'シフト記号表（従来型・ユニット型共通）'!$C$6:$L$47,10,FALSE))</f>
        <v/>
      </c>
      <c r="AQ130" s="326" t="str">
        <f>IF(AQ129="","",VLOOKUP(AQ129,'シフト記号表（従来型・ユニット型共通）'!$C$6:$L$47,10,FALSE))</f>
        <v/>
      </c>
      <c r="AR130" s="326" t="str">
        <f>IF(AR129="","",VLOOKUP(AR129,'シフト記号表（従来型・ユニット型共通）'!$C$6:$L$47,10,FALSE))</f>
        <v/>
      </c>
      <c r="AS130" s="326" t="str">
        <f>IF(AS129="","",VLOOKUP(AS129,'シフト記号表（従来型・ユニット型共通）'!$C$6:$L$47,10,FALSE))</f>
        <v/>
      </c>
      <c r="AT130" s="326" t="str">
        <f>IF(AT129="","",VLOOKUP(AT129,'シフト記号表（従来型・ユニット型共通）'!$C$6:$L$47,10,FALSE))</f>
        <v/>
      </c>
      <c r="AU130" s="327" t="str">
        <f>IF(AU129="","",VLOOKUP(AU129,'シフト記号表（従来型・ユニット型共通）'!$C$6:$L$47,10,FALSE))</f>
        <v/>
      </c>
      <c r="AV130" s="325" t="str">
        <f>IF(AV129="","",VLOOKUP(AV129,'シフト記号表（従来型・ユニット型共通）'!$C$6:$L$47,10,FALSE))</f>
        <v/>
      </c>
      <c r="AW130" s="326" t="str">
        <f>IF(AW129="","",VLOOKUP(AW129,'シフト記号表（従来型・ユニット型共通）'!$C$6:$L$47,10,FALSE))</f>
        <v/>
      </c>
      <c r="AX130" s="326" t="str">
        <f>IF(AX129="","",VLOOKUP(AX129,'シフト記号表（従来型・ユニット型共通）'!$C$6:$L$47,10,FALSE))</f>
        <v/>
      </c>
      <c r="AY130" s="326" t="str">
        <f>IF(AY129="","",VLOOKUP(AY129,'シフト記号表（従来型・ユニット型共通）'!$C$6:$L$47,10,FALSE))</f>
        <v/>
      </c>
      <c r="AZ130" s="326" t="str">
        <f>IF(AZ129="","",VLOOKUP(AZ129,'シフト記号表（従来型・ユニット型共通）'!$C$6:$L$47,10,FALSE))</f>
        <v/>
      </c>
      <c r="BA130" s="326" t="str">
        <f>IF(BA129="","",VLOOKUP(BA129,'シフト記号表（従来型・ユニット型共通）'!$C$6:$L$47,10,FALSE))</f>
        <v/>
      </c>
      <c r="BB130" s="327" t="str">
        <f>IF(BB129="","",VLOOKUP(BB129,'シフト記号表（従来型・ユニット型共通）'!$C$6:$L$47,10,FALSE))</f>
        <v/>
      </c>
      <c r="BC130" s="325" t="str">
        <f>IF(BC129="","",VLOOKUP(BC129,'シフト記号表（従来型・ユニット型共通）'!$C$6:$L$47,10,FALSE))</f>
        <v/>
      </c>
      <c r="BD130" s="326" t="str">
        <f>IF(BD129="","",VLOOKUP(BD129,'シフト記号表（従来型・ユニット型共通）'!$C$6:$L$47,10,FALSE))</f>
        <v/>
      </c>
      <c r="BE130" s="326" t="str">
        <f>IF(BE129="","",VLOOKUP(BE129,'シフト記号表（従来型・ユニット型共通）'!$C$6:$L$47,10,FALSE))</f>
        <v/>
      </c>
      <c r="BF130" s="1113">
        <f>IF($BI$3="４週",SUM(AA130:BB130),IF($BI$3="暦月",SUM(AA130:BE130),""))</f>
        <v>0</v>
      </c>
      <c r="BG130" s="1114"/>
      <c r="BH130" s="1115">
        <f>IF($BI$3="４週",BF130/4,IF($BI$3="暦月",(BF130/($BI$8/7)),""))</f>
        <v>0</v>
      </c>
      <c r="BI130" s="1114"/>
      <c r="BJ130" s="1110"/>
      <c r="BK130" s="1111"/>
      <c r="BL130" s="1111"/>
      <c r="BM130" s="1111"/>
      <c r="BN130" s="1112"/>
    </row>
    <row r="131" spans="2:66" ht="20.25" customHeight="1" x14ac:dyDescent="0.15">
      <c r="B131" s="1118">
        <f>B129+1</f>
        <v>58</v>
      </c>
      <c r="C131" s="1230"/>
      <c r="D131" s="1232"/>
      <c r="E131" s="1196"/>
      <c r="F131" s="1233"/>
      <c r="G131" s="1120"/>
      <c r="H131" s="1121"/>
      <c r="I131" s="320"/>
      <c r="J131" s="321"/>
      <c r="K131" s="320"/>
      <c r="L131" s="321"/>
      <c r="M131" s="1124"/>
      <c r="N131" s="1125"/>
      <c r="O131" s="1128"/>
      <c r="P131" s="1129"/>
      <c r="Q131" s="1129"/>
      <c r="R131" s="1121"/>
      <c r="S131" s="1132"/>
      <c r="T131" s="1133"/>
      <c r="U131" s="1133"/>
      <c r="V131" s="1133"/>
      <c r="W131" s="1134"/>
      <c r="X131" s="340" t="s">
        <v>696</v>
      </c>
      <c r="Z131" s="341"/>
      <c r="AA131" s="333"/>
      <c r="AB131" s="334"/>
      <c r="AC131" s="334"/>
      <c r="AD131" s="334"/>
      <c r="AE131" s="334"/>
      <c r="AF131" s="334"/>
      <c r="AG131" s="335"/>
      <c r="AH131" s="333"/>
      <c r="AI131" s="334"/>
      <c r="AJ131" s="334"/>
      <c r="AK131" s="334"/>
      <c r="AL131" s="334"/>
      <c r="AM131" s="334"/>
      <c r="AN131" s="335"/>
      <c r="AO131" s="333"/>
      <c r="AP131" s="334"/>
      <c r="AQ131" s="334"/>
      <c r="AR131" s="334"/>
      <c r="AS131" s="334"/>
      <c r="AT131" s="334"/>
      <c r="AU131" s="335"/>
      <c r="AV131" s="333"/>
      <c r="AW131" s="334"/>
      <c r="AX131" s="334"/>
      <c r="AY131" s="334"/>
      <c r="AZ131" s="334"/>
      <c r="BA131" s="334"/>
      <c r="BB131" s="335"/>
      <c r="BC131" s="333"/>
      <c r="BD131" s="334"/>
      <c r="BE131" s="336"/>
      <c r="BF131" s="1138"/>
      <c r="BG131" s="1139"/>
      <c r="BH131" s="1105"/>
      <c r="BI131" s="1106"/>
      <c r="BJ131" s="1107"/>
      <c r="BK131" s="1108"/>
      <c r="BL131" s="1108"/>
      <c r="BM131" s="1108"/>
      <c r="BN131" s="1109"/>
    </row>
    <row r="132" spans="2:66" ht="20.25" customHeight="1" x14ac:dyDescent="0.15">
      <c r="B132" s="1140"/>
      <c r="C132" s="1237"/>
      <c r="D132" s="1238"/>
      <c r="E132" s="1196"/>
      <c r="F132" s="1233"/>
      <c r="G132" s="1141"/>
      <c r="H132" s="1142"/>
      <c r="I132" s="342"/>
      <c r="J132" s="343">
        <f>G131</f>
        <v>0</v>
      </c>
      <c r="K132" s="342"/>
      <c r="L132" s="343">
        <f>M131</f>
        <v>0</v>
      </c>
      <c r="M132" s="1143"/>
      <c r="N132" s="1144"/>
      <c r="O132" s="1145"/>
      <c r="P132" s="1146"/>
      <c r="Q132" s="1146"/>
      <c r="R132" s="1142"/>
      <c r="S132" s="1132"/>
      <c r="T132" s="1133"/>
      <c r="U132" s="1133"/>
      <c r="V132" s="1133"/>
      <c r="W132" s="1134"/>
      <c r="X132" s="337" t="s">
        <v>1050</v>
      </c>
      <c r="Y132" s="338"/>
      <c r="Z132" s="339"/>
      <c r="AA132" s="325" t="str">
        <f>IF(AA131="","",VLOOKUP(AA131,'シフト記号表（従来型・ユニット型共通）'!$C$6:$L$47,10,FALSE))</f>
        <v/>
      </c>
      <c r="AB132" s="326" t="str">
        <f>IF(AB131="","",VLOOKUP(AB131,'シフト記号表（従来型・ユニット型共通）'!$C$6:$L$47,10,FALSE))</f>
        <v/>
      </c>
      <c r="AC132" s="326" t="str">
        <f>IF(AC131="","",VLOOKUP(AC131,'シフト記号表（従来型・ユニット型共通）'!$C$6:$L$47,10,FALSE))</f>
        <v/>
      </c>
      <c r="AD132" s="326" t="str">
        <f>IF(AD131="","",VLOOKUP(AD131,'シフト記号表（従来型・ユニット型共通）'!$C$6:$L$47,10,FALSE))</f>
        <v/>
      </c>
      <c r="AE132" s="326" t="str">
        <f>IF(AE131="","",VLOOKUP(AE131,'シフト記号表（従来型・ユニット型共通）'!$C$6:$L$47,10,FALSE))</f>
        <v/>
      </c>
      <c r="AF132" s="326" t="str">
        <f>IF(AF131="","",VLOOKUP(AF131,'シフト記号表（従来型・ユニット型共通）'!$C$6:$L$47,10,FALSE))</f>
        <v/>
      </c>
      <c r="AG132" s="327" t="str">
        <f>IF(AG131="","",VLOOKUP(AG131,'シフト記号表（従来型・ユニット型共通）'!$C$6:$L$47,10,FALSE))</f>
        <v/>
      </c>
      <c r="AH132" s="325" t="str">
        <f>IF(AH131="","",VLOOKUP(AH131,'シフト記号表（従来型・ユニット型共通）'!$C$6:$L$47,10,FALSE))</f>
        <v/>
      </c>
      <c r="AI132" s="326" t="str">
        <f>IF(AI131="","",VLOOKUP(AI131,'シフト記号表（従来型・ユニット型共通）'!$C$6:$L$47,10,FALSE))</f>
        <v/>
      </c>
      <c r="AJ132" s="326" t="str">
        <f>IF(AJ131="","",VLOOKUP(AJ131,'シフト記号表（従来型・ユニット型共通）'!$C$6:$L$47,10,FALSE))</f>
        <v/>
      </c>
      <c r="AK132" s="326" t="str">
        <f>IF(AK131="","",VLOOKUP(AK131,'シフト記号表（従来型・ユニット型共通）'!$C$6:$L$47,10,FALSE))</f>
        <v/>
      </c>
      <c r="AL132" s="326" t="str">
        <f>IF(AL131="","",VLOOKUP(AL131,'シフト記号表（従来型・ユニット型共通）'!$C$6:$L$47,10,FALSE))</f>
        <v/>
      </c>
      <c r="AM132" s="326" t="str">
        <f>IF(AM131="","",VLOOKUP(AM131,'シフト記号表（従来型・ユニット型共通）'!$C$6:$L$47,10,FALSE))</f>
        <v/>
      </c>
      <c r="AN132" s="327" t="str">
        <f>IF(AN131="","",VLOOKUP(AN131,'シフト記号表（従来型・ユニット型共通）'!$C$6:$L$47,10,FALSE))</f>
        <v/>
      </c>
      <c r="AO132" s="325" t="str">
        <f>IF(AO131="","",VLOOKUP(AO131,'シフト記号表（従来型・ユニット型共通）'!$C$6:$L$47,10,FALSE))</f>
        <v/>
      </c>
      <c r="AP132" s="326" t="str">
        <f>IF(AP131="","",VLOOKUP(AP131,'シフト記号表（従来型・ユニット型共通）'!$C$6:$L$47,10,FALSE))</f>
        <v/>
      </c>
      <c r="AQ132" s="326" t="str">
        <f>IF(AQ131="","",VLOOKUP(AQ131,'シフト記号表（従来型・ユニット型共通）'!$C$6:$L$47,10,FALSE))</f>
        <v/>
      </c>
      <c r="AR132" s="326" t="str">
        <f>IF(AR131="","",VLOOKUP(AR131,'シフト記号表（従来型・ユニット型共通）'!$C$6:$L$47,10,FALSE))</f>
        <v/>
      </c>
      <c r="AS132" s="326" t="str">
        <f>IF(AS131="","",VLOOKUP(AS131,'シフト記号表（従来型・ユニット型共通）'!$C$6:$L$47,10,FALSE))</f>
        <v/>
      </c>
      <c r="AT132" s="326" t="str">
        <f>IF(AT131="","",VLOOKUP(AT131,'シフト記号表（従来型・ユニット型共通）'!$C$6:$L$47,10,FALSE))</f>
        <v/>
      </c>
      <c r="AU132" s="327" t="str">
        <f>IF(AU131="","",VLOOKUP(AU131,'シフト記号表（従来型・ユニット型共通）'!$C$6:$L$47,10,FALSE))</f>
        <v/>
      </c>
      <c r="AV132" s="325" t="str">
        <f>IF(AV131="","",VLOOKUP(AV131,'シフト記号表（従来型・ユニット型共通）'!$C$6:$L$47,10,FALSE))</f>
        <v/>
      </c>
      <c r="AW132" s="326" t="str">
        <f>IF(AW131="","",VLOOKUP(AW131,'シフト記号表（従来型・ユニット型共通）'!$C$6:$L$47,10,FALSE))</f>
        <v/>
      </c>
      <c r="AX132" s="326" t="str">
        <f>IF(AX131="","",VLOOKUP(AX131,'シフト記号表（従来型・ユニット型共通）'!$C$6:$L$47,10,FALSE))</f>
        <v/>
      </c>
      <c r="AY132" s="326" t="str">
        <f>IF(AY131="","",VLOOKUP(AY131,'シフト記号表（従来型・ユニット型共通）'!$C$6:$L$47,10,FALSE))</f>
        <v/>
      </c>
      <c r="AZ132" s="326" t="str">
        <f>IF(AZ131="","",VLOOKUP(AZ131,'シフト記号表（従来型・ユニット型共通）'!$C$6:$L$47,10,FALSE))</f>
        <v/>
      </c>
      <c r="BA132" s="326" t="str">
        <f>IF(BA131="","",VLOOKUP(BA131,'シフト記号表（従来型・ユニット型共通）'!$C$6:$L$47,10,FALSE))</f>
        <v/>
      </c>
      <c r="BB132" s="327" t="str">
        <f>IF(BB131="","",VLOOKUP(BB131,'シフト記号表（従来型・ユニット型共通）'!$C$6:$L$47,10,FALSE))</f>
        <v/>
      </c>
      <c r="BC132" s="325" t="str">
        <f>IF(BC131="","",VLOOKUP(BC131,'シフト記号表（従来型・ユニット型共通）'!$C$6:$L$47,10,FALSE))</f>
        <v/>
      </c>
      <c r="BD132" s="326" t="str">
        <f>IF(BD131="","",VLOOKUP(BD131,'シフト記号表（従来型・ユニット型共通）'!$C$6:$L$47,10,FALSE))</f>
        <v/>
      </c>
      <c r="BE132" s="326" t="str">
        <f>IF(BE131="","",VLOOKUP(BE131,'シフト記号表（従来型・ユニット型共通）'!$C$6:$L$47,10,FALSE))</f>
        <v/>
      </c>
      <c r="BF132" s="1113">
        <f>IF($BI$3="４週",SUM(AA132:BB132),IF($BI$3="暦月",SUM(AA132:BE132),""))</f>
        <v>0</v>
      </c>
      <c r="BG132" s="1114"/>
      <c r="BH132" s="1115">
        <f>IF($BI$3="４週",BF132/4,IF($BI$3="暦月",(BF132/($BI$8/7)),""))</f>
        <v>0</v>
      </c>
      <c r="BI132" s="1114"/>
      <c r="BJ132" s="1110"/>
      <c r="BK132" s="1111"/>
      <c r="BL132" s="1111"/>
      <c r="BM132" s="1111"/>
      <c r="BN132" s="1112"/>
    </row>
    <row r="133" spans="2:66" ht="20.25" customHeight="1" x14ac:dyDescent="0.15">
      <c r="B133" s="1118">
        <f>B131+1</f>
        <v>59</v>
      </c>
      <c r="C133" s="1230"/>
      <c r="D133" s="1232"/>
      <c r="E133" s="1196"/>
      <c r="F133" s="1233"/>
      <c r="G133" s="1120"/>
      <c r="H133" s="1121"/>
      <c r="I133" s="320"/>
      <c r="J133" s="321"/>
      <c r="K133" s="320"/>
      <c r="L133" s="321"/>
      <c r="M133" s="1124"/>
      <c r="N133" s="1125"/>
      <c r="O133" s="1128"/>
      <c r="P133" s="1129"/>
      <c r="Q133" s="1129"/>
      <c r="R133" s="1121"/>
      <c r="S133" s="1132"/>
      <c r="T133" s="1133"/>
      <c r="U133" s="1133"/>
      <c r="V133" s="1133"/>
      <c r="W133" s="1134"/>
      <c r="X133" s="340" t="s">
        <v>696</v>
      </c>
      <c r="Z133" s="341"/>
      <c r="AA133" s="333"/>
      <c r="AB133" s="334"/>
      <c r="AC133" s="334"/>
      <c r="AD133" s="334"/>
      <c r="AE133" s="334"/>
      <c r="AF133" s="334"/>
      <c r="AG133" s="335"/>
      <c r="AH133" s="333"/>
      <c r="AI133" s="334"/>
      <c r="AJ133" s="334"/>
      <c r="AK133" s="334"/>
      <c r="AL133" s="334"/>
      <c r="AM133" s="334"/>
      <c r="AN133" s="335"/>
      <c r="AO133" s="333"/>
      <c r="AP133" s="334"/>
      <c r="AQ133" s="334"/>
      <c r="AR133" s="334"/>
      <c r="AS133" s="334"/>
      <c r="AT133" s="334"/>
      <c r="AU133" s="335"/>
      <c r="AV133" s="333"/>
      <c r="AW133" s="334"/>
      <c r="AX133" s="334"/>
      <c r="AY133" s="334"/>
      <c r="AZ133" s="334"/>
      <c r="BA133" s="334"/>
      <c r="BB133" s="335"/>
      <c r="BC133" s="333"/>
      <c r="BD133" s="334"/>
      <c r="BE133" s="336"/>
      <c r="BF133" s="1138"/>
      <c r="BG133" s="1139"/>
      <c r="BH133" s="1105"/>
      <c r="BI133" s="1106"/>
      <c r="BJ133" s="1107"/>
      <c r="BK133" s="1108"/>
      <c r="BL133" s="1108"/>
      <c r="BM133" s="1108"/>
      <c r="BN133" s="1109"/>
    </row>
    <row r="134" spans="2:66" ht="20.25" customHeight="1" x14ac:dyDescent="0.15">
      <c r="B134" s="1140"/>
      <c r="C134" s="1237"/>
      <c r="D134" s="1238"/>
      <c r="E134" s="1196"/>
      <c r="F134" s="1233"/>
      <c r="G134" s="1141"/>
      <c r="H134" s="1142"/>
      <c r="I134" s="342"/>
      <c r="J134" s="343">
        <f>G133</f>
        <v>0</v>
      </c>
      <c r="K134" s="342"/>
      <c r="L134" s="343">
        <f>M133</f>
        <v>0</v>
      </c>
      <c r="M134" s="1143"/>
      <c r="N134" s="1144"/>
      <c r="O134" s="1145"/>
      <c r="P134" s="1146"/>
      <c r="Q134" s="1146"/>
      <c r="R134" s="1142"/>
      <c r="S134" s="1132"/>
      <c r="T134" s="1133"/>
      <c r="U134" s="1133"/>
      <c r="V134" s="1133"/>
      <c r="W134" s="1134"/>
      <c r="X134" s="337" t="s">
        <v>1050</v>
      </c>
      <c r="Y134" s="338"/>
      <c r="Z134" s="339"/>
      <c r="AA134" s="325" t="str">
        <f>IF(AA133="","",VLOOKUP(AA133,'シフト記号表（従来型・ユニット型共通）'!$C$6:$L$47,10,FALSE))</f>
        <v/>
      </c>
      <c r="AB134" s="326" t="str">
        <f>IF(AB133="","",VLOOKUP(AB133,'シフト記号表（従来型・ユニット型共通）'!$C$6:$L$47,10,FALSE))</f>
        <v/>
      </c>
      <c r="AC134" s="326" t="str">
        <f>IF(AC133="","",VLOOKUP(AC133,'シフト記号表（従来型・ユニット型共通）'!$C$6:$L$47,10,FALSE))</f>
        <v/>
      </c>
      <c r="AD134" s="326" t="str">
        <f>IF(AD133="","",VLOOKUP(AD133,'シフト記号表（従来型・ユニット型共通）'!$C$6:$L$47,10,FALSE))</f>
        <v/>
      </c>
      <c r="AE134" s="326" t="str">
        <f>IF(AE133="","",VLOOKUP(AE133,'シフト記号表（従来型・ユニット型共通）'!$C$6:$L$47,10,FALSE))</f>
        <v/>
      </c>
      <c r="AF134" s="326" t="str">
        <f>IF(AF133="","",VLOOKUP(AF133,'シフト記号表（従来型・ユニット型共通）'!$C$6:$L$47,10,FALSE))</f>
        <v/>
      </c>
      <c r="AG134" s="327" t="str">
        <f>IF(AG133="","",VLOOKUP(AG133,'シフト記号表（従来型・ユニット型共通）'!$C$6:$L$47,10,FALSE))</f>
        <v/>
      </c>
      <c r="AH134" s="325" t="str">
        <f>IF(AH133="","",VLOOKUP(AH133,'シフト記号表（従来型・ユニット型共通）'!$C$6:$L$47,10,FALSE))</f>
        <v/>
      </c>
      <c r="AI134" s="326" t="str">
        <f>IF(AI133="","",VLOOKUP(AI133,'シフト記号表（従来型・ユニット型共通）'!$C$6:$L$47,10,FALSE))</f>
        <v/>
      </c>
      <c r="AJ134" s="326" t="str">
        <f>IF(AJ133="","",VLOOKUP(AJ133,'シフト記号表（従来型・ユニット型共通）'!$C$6:$L$47,10,FALSE))</f>
        <v/>
      </c>
      <c r="AK134" s="326" t="str">
        <f>IF(AK133="","",VLOOKUP(AK133,'シフト記号表（従来型・ユニット型共通）'!$C$6:$L$47,10,FALSE))</f>
        <v/>
      </c>
      <c r="AL134" s="326" t="str">
        <f>IF(AL133="","",VLOOKUP(AL133,'シフト記号表（従来型・ユニット型共通）'!$C$6:$L$47,10,FALSE))</f>
        <v/>
      </c>
      <c r="AM134" s="326" t="str">
        <f>IF(AM133="","",VLOOKUP(AM133,'シフト記号表（従来型・ユニット型共通）'!$C$6:$L$47,10,FALSE))</f>
        <v/>
      </c>
      <c r="AN134" s="327" t="str">
        <f>IF(AN133="","",VLOOKUP(AN133,'シフト記号表（従来型・ユニット型共通）'!$C$6:$L$47,10,FALSE))</f>
        <v/>
      </c>
      <c r="AO134" s="325" t="str">
        <f>IF(AO133="","",VLOOKUP(AO133,'シフト記号表（従来型・ユニット型共通）'!$C$6:$L$47,10,FALSE))</f>
        <v/>
      </c>
      <c r="AP134" s="326" t="str">
        <f>IF(AP133="","",VLOOKUP(AP133,'シフト記号表（従来型・ユニット型共通）'!$C$6:$L$47,10,FALSE))</f>
        <v/>
      </c>
      <c r="AQ134" s="326" t="str">
        <f>IF(AQ133="","",VLOOKUP(AQ133,'シフト記号表（従来型・ユニット型共通）'!$C$6:$L$47,10,FALSE))</f>
        <v/>
      </c>
      <c r="AR134" s="326" t="str">
        <f>IF(AR133="","",VLOOKUP(AR133,'シフト記号表（従来型・ユニット型共通）'!$C$6:$L$47,10,FALSE))</f>
        <v/>
      </c>
      <c r="AS134" s="326" t="str">
        <f>IF(AS133="","",VLOOKUP(AS133,'シフト記号表（従来型・ユニット型共通）'!$C$6:$L$47,10,FALSE))</f>
        <v/>
      </c>
      <c r="AT134" s="326" t="str">
        <f>IF(AT133="","",VLOOKUP(AT133,'シフト記号表（従来型・ユニット型共通）'!$C$6:$L$47,10,FALSE))</f>
        <v/>
      </c>
      <c r="AU134" s="327" t="str">
        <f>IF(AU133="","",VLOOKUP(AU133,'シフト記号表（従来型・ユニット型共通）'!$C$6:$L$47,10,FALSE))</f>
        <v/>
      </c>
      <c r="AV134" s="325" t="str">
        <f>IF(AV133="","",VLOOKUP(AV133,'シフト記号表（従来型・ユニット型共通）'!$C$6:$L$47,10,FALSE))</f>
        <v/>
      </c>
      <c r="AW134" s="326" t="str">
        <f>IF(AW133="","",VLOOKUP(AW133,'シフト記号表（従来型・ユニット型共通）'!$C$6:$L$47,10,FALSE))</f>
        <v/>
      </c>
      <c r="AX134" s="326" t="str">
        <f>IF(AX133="","",VLOOKUP(AX133,'シフト記号表（従来型・ユニット型共通）'!$C$6:$L$47,10,FALSE))</f>
        <v/>
      </c>
      <c r="AY134" s="326" t="str">
        <f>IF(AY133="","",VLOOKUP(AY133,'シフト記号表（従来型・ユニット型共通）'!$C$6:$L$47,10,FALSE))</f>
        <v/>
      </c>
      <c r="AZ134" s="326" t="str">
        <f>IF(AZ133="","",VLOOKUP(AZ133,'シフト記号表（従来型・ユニット型共通）'!$C$6:$L$47,10,FALSE))</f>
        <v/>
      </c>
      <c r="BA134" s="326" t="str">
        <f>IF(BA133="","",VLOOKUP(BA133,'シフト記号表（従来型・ユニット型共通）'!$C$6:$L$47,10,FALSE))</f>
        <v/>
      </c>
      <c r="BB134" s="327" t="str">
        <f>IF(BB133="","",VLOOKUP(BB133,'シフト記号表（従来型・ユニット型共通）'!$C$6:$L$47,10,FALSE))</f>
        <v/>
      </c>
      <c r="BC134" s="325" t="str">
        <f>IF(BC133="","",VLOOKUP(BC133,'シフト記号表（従来型・ユニット型共通）'!$C$6:$L$47,10,FALSE))</f>
        <v/>
      </c>
      <c r="BD134" s="326" t="str">
        <f>IF(BD133="","",VLOOKUP(BD133,'シフト記号表（従来型・ユニット型共通）'!$C$6:$L$47,10,FALSE))</f>
        <v/>
      </c>
      <c r="BE134" s="326" t="str">
        <f>IF(BE133="","",VLOOKUP(BE133,'シフト記号表（従来型・ユニット型共通）'!$C$6:$L$47,10,FALSE))</f>
        <v/>
      </c>
      <c r="BF134" s="1113">
        <f>IF($BI$3="４週",SUM(AA134:BB134),IF($BI$3="暦月",SUM(AA134:BE134),""))</f>
        <v>0</v>
      </c>
      <c r="BG134" s="1114"/>
      <c r="BH134" s="1115">
        <f>IF($BI$3="４週",BF134/4,IF($BI$3="暦月",(BF134/($BI$8/7)),""))</f>
        <v>0</v>
      </c>
      <c r="BI134" s="1114"/>
      <c r="BJ134" s="1110"/>
      <c r="BK134" s="1111"/>
      <c r="BL134" s="1111"/>
      <c r="BM134" s="1111"/>
      <c r="BN134" s="1112"/>
    </row>
    <row r="135" spans="2:66" ht="20.25" customHeight="1" x14ac:dyDescent="0.15">
      <c r="B135" s="1118">
        <f>B133+1</f>
        <v>60</v>
      </c>
      <c r="C135" s="1230"/>
      <c r="D135" s="1232"/>
      <c r="E135" s="1196"/>
      <c r="F135" s="1233"/>
      <c r="G135" s="1120"/>
      <c r="H135" s="1121"/>
      <c r="I135" s="320"/>
      <c r="J135" s="321"/>
      <c r="K135" s="320"/>
      <c r="L135" s="321"/>
      <c r="M135" s="1124"/>
      <c r="N135" s="1125"/>
      <c r="O135" s="1128"/>
      <c r="P135" s="1129"/>
      <c r="Q135" s="1129"/>
      <c r="R135" s="1121"/>
      <c r="S135" s="1132"/>
      <c r="T135" s="1133"/>
      <c r="U135" s="1133"/>
      <c r="V135" s="1133"/>
      <c r="W135" s="1134"/>
      <c r="X135" s="340" t="s">
        <v>696</v>
      </c>
      <c r="Z135" s="341"/>
      <c r="AA135" s="333"/>
      <c r="AB135" s="334"/>
      <c r="AC135" s="334"/>
      <c r="AD135" s="334"/>
      <c r="AE135" s="334"/>
      <c r="AF135" s="334"/>
      <c r="AG135" s="335"/>
      <c r="AH135" s="333"/>
      <c r="AI135" s="334"/>
      <c r="AJ135" s="334"/>
      <c r="AK135" s="334"/>
      <c r="AL135" s="334"/>
      <c r="AM135" s="334"/>
      <c r="AN135" s="335"/>
      <c r="AO135" s="333"/>
      <c r="AP135" s="334"/>
      <c r="AQ135" s="334"/>
      <c r="AR135" s="334"/>
      <c r="AS135" s="334"/>
      <c r="AT135" s="334"/>
      <c r="AU135" s="335"/>
      <c r="AV135" s="333"/>
      <c r="AW135" s="334"/>
      <c r="AX135" s="334"/>
      <c r="AY135" s="334"/>
      <c r="AZ135" s="334"/>
      <c r="BA135" s="334"/>
      <c r="BB135" s="335"/>
      <c r="BC135" s="333"/>
      <c r="BD135" s="334"/>
      <c r="BE135" s="336"/>
      <c r="BF135" s="1138"/>
      <c r="BG135" s="1139"/>
      <c r="BH135" s="1105"/>
      <c r="BI135" s="1106"/>
      <c r="BJ135" s="1107"/>
      <c r="BK135" s="1108"/>
      <c r="BL135" s="1108"/>
      <c r="BM135" s="1108"/>
      <c r="BN135" s="1109"/>
    </row>
    <row r="136" spans="2:66" ht="20.25" customHeight="1" x14ac:dyDescent="0.15">
      <c r="B136" s="1140"/>
      <c r="C136" s="1237"/>
      <c r="D136" s="1238"/>
      <c r="E136" s="1196"/>
      <c r="F136" s="1233"/>
      <c r="G136" s="1141"/>
      <c r="H136" s="1142"/>
      <c r="I136" s="342"/>
      <c r="J136" s="343">
        <f>G135</f>
        <v>0</v>
      </c>
      <c r="K136" s="342"/>
      <c r="L136" s="343">
        <f>M135</f>
        <v>0</v>
      </c>
      <c r="M136" s="1143"/>
      <c r="N136" s="1144"/>
      <c r="O136" s="1145"/>
      <c r="P136" s="1146"/>
      <c r="Q136" s="1146"/>
      <c r="R136" s="1142"/>
      <c r="S136" s="1132"/>
      <c r="T136" s="1133"/>
      <c r="U136" s="1133"/>
      <c r="V136" s="1133"/>
      <c r="W136" s="1134"/>
      <c r="X136" s="337" t="s">
        <v>1050</v>
      </c>
      <c r="Y136" s="338"/>
      <c r="Z136" s="339"/>
      <c r="AA136" s="325" t="str">
        <f>IF(AA135="","",VLOOKUP(AA135,'シフト記号表（従来型・ユニット型共通）'!$C$6:$L$47,10,FALSE))</f>
        <v/>
      </c>
      <c r="AB136" s="326" t="str">
        <f>IF(AB135="","",VLOOKUP(AB135,'シフト記号表（従来型・ユニット型共通）'!$C$6:$L$47,10,FALSE))</f>
        <v/>
      </c>
      <c r="AC136" s="326" t="str">
        <f>IF(AC135="","",VLOOKUP(AC135,'シフト記号表（従来型・ユニット型共通）'!$C$6:$L$47,10,FALSE))</f>
        <v/>
      </c>
      <c r="AD136" s="326" t="str">
        <f>IF(AD135="","",VLOOKUP(AD135,'シフト記号表（従来型・ユニット型共通）'!$C$6:$L$47,10,FALSE))</f>
        <v/>
      </c>
      <c r="AE136" s="326" t="str">
        <f>IF(AE135="","",VLOOKUP(AE135,'シフト記号表（従来型・ユニット型共通）'!$C$6:$L$47,10,FALSE))</f>
        <v/>
      </c>
      <c r="AF136" s="326" t="str">
        <f>IF(AF135="","",VLOOKUP(AF135,'シフト記号表（従来型・ユニット型共通）'!$C$6:$L$47,10,FALSE))</f>
        <v/>
      </c>
      <c r="AG136" s="327" t="str">
        <f>IF(AG135="","",VLOOKUP(AG135,'シフト記号表（従来型・ユニット型共通）'!$C$6:$L$47,10,FALSE))</f>
        <v/>
      </c>
      <c r="AH136" s="325" t="str">
        <f>IF(AH135="","",VLOOKUP(AH135,'シフト記号表（従来型・ユニット型共通）'!$C$6:$L$47,10,FALSE))</f>
        <v/>
      </c>
      <c r="AI136" s="326" t="str">
        <f>IF(AI135="","",VLOOKUP(AI135,'シフト記号表（従来型・ユニット型共通）'!$C$6:$L$47,10,FALSE))</f>
        <v/>
      </c>
      <c r="AJ136" s="326" t="str">
        <f>IF(AJ135="","",VLOOKUP(AJ135,'シフト記号表（従来型・ユニット型共通）'!$C$6:$L$47,10,FALSE))</f>
        <v/>
      </c>
      <c r="AK136" s="326" t="str">
        <f>IF(AK135="","",VLOOKUP(AK135,'シフト記号表（従来型・ユニット型共通）'!$C$6:$L$47,10,FALSE))</f>
        <v/>
      </c>
      <c r="AL136" s="326" t="str">
        <f>IF(AL135="","",VLOOKUP(AL135,'シフト記号表（従来型・ユニット型共通）'!$C$6:$L$47,10,FALSE))</f>
        <v/>
      </c>
      <c r="AM136" s="326" t="str">
        <f>IF(AM135="","",VLOOKUP(AM135,'シフト記号表（従来型・ユニット型共通）'!$C$6:$L$47,10,FALSE))</f>
        <v/>
      </c>
      <c r="AN136" s="327" t="str">
        <f>IF(AN135="","",VLOOKUP(AN135,'シフト記号表（従来型・ユニット型共通）'!$C$6:$L$47,10,FALSE))</f>
        <v/>
      </c>
      <c r="AO136" s="325" t="str">
        <f>IF(AO135="","",VLOOKUP(AO135,'シフト記号表（従来型・ユニット型共通）'!$C$6:$L$47,10,FALSE))</f>
        <v/>
      </c>
      <c r="AP136" s="326" t="str">
        <f>IF(AP135="","",VLOOKUP(AP135,'シフト記号表（従来型・ユニット型共通）'!$C$6:$L$47,10,FALSE))</f>
        <v/>
      </c>
      <c r="AQ136" s="326" t="str">
        <f>IF(AQ135="","",VLOOKUP(AQ135,'シフト記号表（従来型・ユニット型共通）'!$C$6:$L$47,10,FALSE))</f>
        <v/>
      </c>
      <c r="AR136" s="326" t="str">
        <f>IF(AR135="","",VLOOKUP(AR135,'シフト記号表（従来型・ユニット型共通）'!$C$6:$L$47,10,FALSE))</f>
        <v/>
      </c>
      <c r="AS136" s="326" t="str">
        <f>IF(AS135="","",VLOOKUP(AS135,'シフト記号表（従来型・ユニット型共通）'!$C$6:$L$47,10,FALSE))</f>
        <v/>
      </c>
      <c r="AT136" s="326" t="str">
        <f>IF(AT135="","",VLOOKUP(AT135,'シフト記号表（従来型・ユニット型共通）'!$C$6:$L$47,10,FALSE))</f>
        <v/>
      </c>
      <c r="AU136" s="327" t="str">
        <f>IF(AU135="","",VLOOKUP(AU135,'シフト記号表（従来型・ユニット型共通）'!$C$6:$L$47,10,FALSE))</f>
        <v/>
      </c>
      <c r="AV136" s="325" t="str">
        <f>IF(AV135="","",VLOOKUP(AV135,'シフト記号表（従来型・ユニット型共通）'!$C$6:$L$47,10,FALSE))</f>
        <v/>
      </c>
      <c r="AW136" s="326" t="str">
        <f>IF(AW135="","",VLOOKUP(AW135,'シフト記号表（従来型・ユニット型共通）'!$C$6:$L$47,10,FALSE))</f>
        <v/>
      </c>
      <c r="AX136" s="326" t="str">
        <f>IF(AX135="","",VLOOKUP(AX135,'シフト記号表（従来型・ユニット型共通）'!$C$6:$L$47,10,FALSE))</f>
        <v/>
      </c>
      <c r="AY136" s="326" t="str">
        <f>IF(AY135="","",VLOOKUP(AY135,'シフト記号表（従来型・ユニット型共通）'!$C$6:$L$47,10,FALSE))</f>
        <v/>
      </c>
      <c r="AZ136" s="326" t="str">
        <f>IF(AZ135="","",VLOOKUP(AZ135,'シフト記号表（従来型・ユニット型共通）'!$C$6:$L$47,10,FALSE))</f>
        <v/>
      </c>
      <c r="BA136" s="326" t="str">
        <f>IF(BA135="","",VLOOKUP(BA135,'シフト記号表（従来型・ユニット型共通）'!$C$6:$L$47,10,FALSE))</f>
        <v/>
      </c>
      <c r="BB136" s="327" t="str">
        <f>IF(BB135="","",VLOOKUP(BB135,'シフト記号表（従来型・ユニット型共通）'!$C$6:$L$47,10,FALSE))</f>
        <v/>
      </c>
      <c r="BC136" s="325" t="str">
        <f>IF(BC135="","",VLOOKUP(BC135,'シフト記号表（従来型・ユニット型共通）'!$C$6:$L$47,10,FALSE))</f>
        <v/>
      </c>
      <c r="BD136" s="326" t="str">
        <f>IF(BD135="","",VLOOKUP(BD135,'シフト記号表（従来型・ユニット型共通）'!$C$6:$L$47,10,FALSE))</f>
        <v/>
      </c>
      <c r="BE136" s="326" t="str">
        <f>IF(BE135="","",VLOOKUP(BE135,'シフト記号表（従来型・ユニット型共通）'!$C$6:$L$47,10,FALSE))</f>
        <v/>
      </c>
      <c r="BF136" s="1113">
        <f>IF($BI$3="４週",SUM(AA136:BB136),IF($BI$3="暦月",SUM(AA136:BE136),""))</f>
        <v>0</v>
      </c>
      <c r="BG136" s="1114"/>
      <c r="BH136" s="1115">
        <f>IF($BI$3="４週",BF136/4,IF($BI$3="暦月",(BF136/($BI$8/7)),""))</f>
        <v>0</v>
      </c>
      <c r="BI136" s="1114"/>
      <c r="BJ136" s="1110"/>
      <c r="BK136" s="1111"/>
      <c r="BL136" s="1111"/>
      <c r="BM136" s="1111"/>
      <c r="BN136" s="1112"/>
    </row>
    <row r="137" spans="2:66" ht="20.25" customHeight="1" x14ac:dyDescent="0.15">
      <c r="B137" s="1118">
        <f>B135+1</f>
        <v>61</v>
      </c>
      <c r="C137" s="1230"/>
      <c r="D137" s="1232"/>
      <c r="E137" s="1196"/>
      <c r="F137" s="1233"/>
      <c r="G137" s="1120"/>
      <c r="H137" s="1121"/>
      <c r="I137" s="320"/>
      <c r="J137" s="321"/>
      <c r="K137" s="320"/>
      <c r="L137" s="321"/>
      <c r="M137" s="1124"/>
      <c r="N137" s="1125"/>
      <c r="O137" s="1128"/>
      <c r="P137" s="1129"/>
      <c r="Q137" s="1129"/>
      <c r="R137" s="1121"/>
      <c r="S137" s="1132"/>
      <c r="T137" s="1133"/>
      <c r="U137" s="1133"/>
      <c r="V137" s="1133"/>
      <c r="W137" s="1134"/>
      <c r="X137" s="340" t="s">
        <v>696</v>
      </c>
      <c r="Z137" s="341"/>
      <c r="AA137" s="333"/>
      <c r="AB137" s="334"/>
      <c r="AC137" s="334"/>
      <c r="AD137" s="334"/>
      <c r="AE137" s="334"/>
      <c r="AF137" s="334"/>
      <c r="AG137" s="335"/>
      <c r="AH137" s="333"/>
      <c r="AI137" s="334"/>
      <c r="AJ137" s="334"/>
      <c r="AK137" s="334"/>
      <c r="AL137" s="334"/>
      <c r="AM137" s="334"/>
      <c r="AN137" s="335"/>
      <c r="AO137" s="333"/>
      <c r="AP137" s="334"/>
      <c r="AQ137" s="334"/>
      <c r="AR137" s="334"/>
      <c r="AS137" s="334"/>
      <c r="AT137" s="334"/>
      <c r="AU137" s="335"/>
      <c r="AV137" s="333"/>
      <c r="AW137" s="334"/>
      <c r="AX137" s="334"/>
      <c r="AY137" s="334"/>
      <c r="AZ137" s="334"/>
      <c r="BA137" s="334"/>
      <c r="BB137" s="335"/>
      <c r="BC137" s="333"/>
      <c r="BD137" s="334"/>
      <c r="BE137" s="336"/>
      <c r="BF137" s="1138"/>
      <c r="BG137" s="1139"/>
      <c r="BH137" s="1105"/>
      <c r="BI137" s="1106"/>
      <c r="BJ137" s="1107"/>
      <c r="BK137" s="1108"/>
      <c r="BL137" s="1108"/>
      <c r="BM137" s="1108"/>
      <c r="BN137" s="1109"/>
    </row>
    <row r="138" spans="2:66" ht="20.25" customHeight="1" x14ac:dyDescent="0.15">
      <c r="B138" s="1140"/>
      <c r="C138" s="1237"/>
      <c r="D138" s="1238"/>
      <c r="E138" s="1196"/>
      <c r="F138" s="1233"/>
      <c r="G138" s="1141"/>
      <c r="H138" s="1142"/>
      <c r="I138" s="342"/>
      <c r="J138" s="343">
        <f>G137</f>
        <v>0</v>
      </c>
      <c r="K138" s="342"/>
      <c r="L138" s="343">
        <f>M137</f>
        <v>0</v>
      </c>
      <c r="M138" s="1143"/>
      <c r="N138" s="1144"/>
      <c r="O138" s="1145"/>
      <c r="P138" s="1146"/>
      <c r="Q138" s="1146"/>
      <c r="R138" s="1142"/>
      <c r="S138" s="1132"/>
      <c r="T138" s="1133"/>
      <c r="U138" s="1133"/>
      <c r="V138" s="1133"/>
      <c r="W138" s="1134"/>
      <c r="X138" s="337" t="s">
        <v>1050</v>
      </c>
      <c r="Y138" s="338"/>
      <c r="Z138" s="339"/>
      <c r="AA138" s="325" t="str">
        <f>IF(AA137="","",VLOOKUP(AA137,'シフト記号表（従来型・ユニット型共通）'!$C$6:$L$47,10,FALSE))</f>
        <v/>
      </c>
      <c r="AB138" s="326" t="str">
        <f>IF(AB137="","",VLOOKUP(AB137,'シフト記号表（従来型・ユニット型共通）'!$C$6:$L$47,10,FALSE))</f>
        <v/>
      </c>
      <c r="AC138" s="326" t="str">
        <f>IF(AC137="","",VLOOKUP(AC137,'シフト記号表（従来型・ユニット型共通）'!$C$6:$L$47,10,FALSE))</f>
        <v/>
      </c>
      <c r="AD138" s="326" t="str">
        <f>IF(AD137="","",VLOOKUP(AD137,'シフト記号表（従来型・ユニット型共通）'!$C$6:$L$47,10,FALSE))</f>
        <v/>
      </c>
      <c r="AE138" s="326" t="str">
        <f>IF(AE137="","",VLOOKUP(AE137,'シフト記号表（従来型・ユニット型共通）'!$C$6:$L$47,10,FALSE))</f>
        <v/>
      </c>
      <c r="AF138" s="326" t="str">
        <f>IF(AF137="","",VLOOKUP(AF137,'シフト記号表（従来型・ユニット型共通）'!$C$6:$L$47,10,FALSE))</f>
        <v/>
      </c>
      <c r="AG138" s="327" t="str">
        <f>IF(AG137="","",VLOOKUP(AG137,'シフト記号表（従来型・ユニット型共通）'!$C$6:$L$47,10,FALSE))</f>
        <v/>
      </c>
      <c r="AH138" s="325" t="str">
        <f>IF(AH137="","",VLOOKUP(AH137,'シフト記号表（従来型・ユニット型共通）'!$C$6:$L$47,10,FALSE))</f>
        <v/>
      </c>
      <c r="AI138" s="326" t="str">
        <f>IF(AI137="","",VLOOKUP(AI137,'シフト記号表（従来型・ユニット型共通）'!$C$6:$L$47,10,FALSE))</f>
        <v/>
      </c>
      <c r="AJ138" s="326" t="str">
        <f>IF(AJ137="","",VLOOKUP(AJ137,'シフト記号表（従来型・ユニット型共通）'!$C$6:$L$47,10,FALSE))</f>
        <v/>
      </c>
      <c r="AK138" s="326" t="str">
        <f>IF(AK137="","",VLOOKUP(AK137,'シフト記号表（従来型・ユニット型共通）'!$C$6:$L$47,10,FALSE))</f>
        <v/>
      </c>
      <c r="AL138" s="326" t="str">
        <f>IF(AL137="","",VLOOKUP(AL137,'シフト記号表（従来型・ユニット型共通）'!$C$6:$L$47,10,FALSE))</f>
        <v/>
      </c>
      <c r="AM138" s="326" t="str">
        <f>IF(AM137="","",VLOOKUP(AM137,'シフト記号表（従来型・ユニット型共通）'!$C$6:$L$47,10,FALSE))</f>
        <v/>
      </c>
      <c r="AN138" s="327" t="str">
        <f>IF(AN137="","",VLOOKUP(AN137,'シフト記号表（従来型・ユニット型共通）'!$C$6:$L$47,10,FALSE))</f>
        <v/>
      </c>
      <c r="AO138" s="325" t="str">
        <f>IF(AO137="","",VLOOKUP(AO137,'シフト記号表（従来型・ユニット型共通）'!$C$6:$L$47,10,FALSE))</f>
        <v/>
      </c>
      <c r="AP138" s="326" t="str">
        <f>IF(AP137="","",VLOOKUP(AP137,'シフト記号表（従来型・ユニット型共通）'!$C$6:$L$47,10,FALSE))</f>
        <v/>
      </c>
      <c r="AQ138" s="326" t="str">
        <f>IF(AQ137="","",VLOOKUP(AQ137,'シフト記号表（従来型・ユニット型共通）'!$C$6:$L$47,10,FALSE))</f>
        <v/>
      </c>
      <c r="AR138" s="326" t="str">
        <f>IF(AR137="","",VLOOKUP(AR137,'シフト記号表（従来型・ユニット型共通）'!$C$6:$L$47,10,FALSE))</f>
        <v/>
      </c>
      <c r="AS138" s="326" t="str">
        <f>IF(AS137="","",VLOOKUP(AS137,'シフト記号表（従来型・ユニット型共通）'!$C$6:$L$47,10,FALSE))</f>
        <v/>
      </c>
      <c r="AT138" s="326" t="str">
        <f>IF(AT137="","",VLOOKUP(AT137,'シフト記号表（従来型・ユニット型共通）'!$C$6:$L$47,10,FALSE))</f>
        <v/>
      </c>
      <c r="AU138" s="327" t="str">
        <f>IF(AU137="","",VLOOKUP(AU137,'シフト記号表（従来型・ユニット型共通）'!$C$6:$L$47,10,FALSE))</f>
        <v/>
      </c>
      <c r="AV138" s="325" t="str">
        <f>IF(AV137="","",VLOOKUP(AV137,'シフト記号表（従来型・ユニット型共通）'!$C$6:$L$47,10,FALSE))</f>
        <v/>
      </c>
      <c r="AW138" s="326" t="str">
        <f>IF(AW137="","",VLOOKUP(AW137,'シフト記号表（従来型・ユニット型共通）'!$C$6:$L$47,10,FALSE))</f>
        <v/>
      </c>
      <c r="AX138" s="326" t="str">
        <f>IF(AX137="","",VLOOKUP(AX137,'シフト記号表（従来型・ユニット型共通）'!$C$6:$L$47,10,FALSE))</f>
        <v/>
      </c>
      <c r="AY138" s="326" t="str">
        <f>IF(AY137="","",VLOOKUP(AY137,'シフト記号表（従来型・ユニット型共通）'!$C$6:$L$47,10,FALSE))</f>
        <v/>
      </c>
      <c r="AZ138" s="326" t="str">
        <f>IF(AZ137="","",VLOOKUP(AZ137,'シフト記号表（従来型・ユニット型共通）'!$C$6:$L$47,10,FALSE))</f>
        <v/>
      </c>
      <c r="BA138" s="326" t="str">
        <f>IF(BA137="","",VLOOKUP(BA137,'シフト記号表（従来型・ユニット型共通）'!$C$6:$L$47,10,FALSE))</f>
        <v/>
      </c>
      <c r="BB138" s="327" t="str">
        <f>IF(BB137="","",VLOOKUP(BB137,'シフト記号表（従来型・ユニット型共通）'!$C$6:$L$47,10,FALSE))</f>
        <v/>
      </c>
      <c r="BC138" s="325" t="str">
        <f>IF(BC137="","",VLOOKUP(BC137,'シフト記号表（従来型・ユニット型共通）'!$C$6:$L$47,10,FALSE))</f>
        <v/>
      </c>
      <c r="BD138" s="326" t="str">
        <f>IF(BD137="","",VLOOKUP(BD137,'シフト記号表（従来型・ユニット型共通）'!$C$6:$L$47,10,FALSE))</f>
        <v/>
      </c>
      <c r="BE138" s="326" t="str">
        <f>IF(BE137="","",VLOOKUP(BE137,'シフト記号表（従来型・ユニット型共通）'!$C$6:$L$47,10,FALSE))</f>
        <v/>
      </c>
      <c r="BF138" s="1113">
        <f>IF($BI$3="４週",SUM(AA138:BB138),IF($BI$3="暦月",SUM(AA138:BE138),""))</f>
        <v>0</v>
      </c>
      <c r="BG138" s="1114"/>
      <c r="BH138" s="1115">
        <f>IF($BI$3="４週",BF138/4,IF($BI$3="暦月",(BF138/($BI$8/7)),""))</f>
        <v>0</v>
      </c>
      <c r="BI138" s="1114"/>
      <c r="BJ138" s="1110"/>
      <c r="BK138" s="1111"/>
      <c r="BL138" s="1111"/>
      <c r="BM138" s="1111"/>
      <c r="BN138" s="1112"/>
    </row>
    <row r="139" spans="2:66" ht="20.25" customHeight="1" x14ac:dyDescent="0.15">
      <c r="B139" s="1118">
        <f>B137+1</f>
        <v>62</v>
      </c>
      <c r="C139" s="1230"/>
      <c r="D139" s="1232"/>
      <c r="E139" s="1196"/>
      <c r="F139" s="1233"/>
      <c r="G139" s="1120"/>
      <c r="H139" s="1121"/>
      <c r="I139" s="320"/>
      <c r="J139" s="321"/>
      <c r="K139" s="320"/>
      <c r="L139" s="321"/>
      <c r="M139" s="1124"/>
      <c r="N139" s="1125"/>
      <c r="O139" s="1128"/>
      <c r="P139" s="1129"/>
      <c r="Q139" s="1129"/>
      <c r="R139" s="1121"/>
      <c r="S139" s="1132"/>
      <c r="T139" s="1133"/>
      <c r="U139" s="1133"/>
      <c r="V139" s="1133"/>
      <c r="W139" s="1134"/>
      <c r="X139" s="340" t="s">
        <v>696</v>
      </c>
      <c r="Z139" s="341"/>
      <c r="AA139" s="333"/>
      <c r="AB139" s="334"/>
      <c r="AC139" s="334"/>
      <c r="AD139" s="334"/>
      <c r="AE139" s="334"/>
      <c r="AF139" s="334"/>
      <c r="AG139" s="335"/>
      <c r="AH139" s="333"/>
      <c r="AI139" s="334"/>
      <c r="AJ139" s="334"/>
      <c r="AK139" s="334"/>
      <c r="AL139" s="334"/>
      <c r="AM139" s="334"/>
      <c r="AN139" s="335"/>
      <c r="AO139" s="333"/>
      <c r="AP139" s="334"/>
      <c r="AQ139" s="334"/>
      <c r="AR139" s="334"/>
      <c r="AS139" s="334"/>
      <c r="AT139" s="334"/>
      <c r="AU139" s="335"/>
      <c r="AV139" s="333"/>
      <c r="AW139" s="334"/>
      <c r="AX139" s="334"/>
      <c r="AY139" s="334"/>
      <c r="AZ139" s="334"/>
      <c r="BA139" s="334"/>
      <c r="BB139" s="335"/>
      <c r="BC139" s="333"/>
      <c r="BD139" s="334"/>
      <c r="BE139" s="336"/>
      <c r="BF139" s="1138"/>
      <c r="BG139" s="1139"/>
      <c r="BH139" s="1105"/>
      <c r="BI139" s="1106"/>
      <c r="BJ139" s="1107"/>
      <c r="BK139" s="1108"/>
      <c r="BL139" s="1108"/>
      <c r="BM139" s="1108"/>
      <c r="BN139" s="1109"/>
    </row>
    <row r="140" spans="2:66" ht="20.25" customHeight="1" x14ac:dyDescent="0.15">
      <c r="B140" s="1140"/>
      <c r="C140" s="1237"/>
      <c r="D140" s="1238"/>
      <c r="E140" s="1196"/>
      <c r="F140" s="1233"/>
      <c r="G140" s="1141"/>
      <c r="H140" s="1142"/>
      <c r="I140" s="342"/>
      <c r="J140" s="343">
        <f>G139</f>
        <v>0</v>
      </c>
      <c r="K140" s="342"/>
      <c r="L140" s="343">
        <f>M139</f>
        <v>0</v>
      </c>
      <c r="M140" s="1143"/>
      <c r="N140" s="1144"/>
      <c r="O140" s="1145"/>
      <c r="P140" s="1146"/>
      <c r="Q140" s="1146"/>
      <c r="R140" s="1142"/>
      <c r="S140" s="1132"/>
      <c r="T140" s="1133"/>
      <c r="U140" s="1133"/>
      <c r="V140" s="1133"/>
      <c r="W140" s="1134"/>
      <c r="X140" s="337" t="s">
        <v>1050</v>
      </c>
      <c r="Y140" s="338"/>
      <c r="Z140" s="339"/>
      <c r="AA140" s="325" t="str">
        <f>IF(AA139="","",VLOOKUP(AA139,'シフト記号表（従来型・ユニット型共通）'!$C$6:$L$47,10,FALSE))</f>
        <v/>
      </c>
      <c r="AB140" s="326" t="str">
        <f>IF(AB139="","",VLOOKUP(AB139,'シフト記号表（従来型・ユニット型共通）'!$C$6:$L$47,10,FALSE))</f>
        <v/>
      </c>
      <c r="AC140" s="326" t="str">
        <f>IF(AC139="","",VLOOKUP(AC139,'シフト記号表（従来型・ユニット型共通）'!$C$6:$L$47,10,FALSE))</f>
        <v/>
      </c>
      <c r="AD140" s="326" t="str">
        <f>IF(AD139="","",VLOOKUP(AD139,'シフト記号表（従来型・ユニット型共通）'!$C$6:$L$47,10,FALSE))</f>
        <v/>
      </c>
      <c r="AE140" s="326" t="str">
        <f>IF(AE139="","",VLOOKUP(AE139,'シフト記号表（従来型・ユニット型共通）'!$C$6:$L$47,10,FALSE))</f>
        <v/>
      </c>
      <c r="AF140" s="326" t="str">
        <f>IF(AF139="","",VLOOKUP(AF139,'シフト記号表（従来型・ユニット型共通）'!$C$6:$L$47,10,FALSE))</f>
        <v/>
      </c>
      <c r="AG140" s="327" t="str">
        <f>IF(AG139="","",VLOOKUP(AG139,'シフト記号表（従来型・ユニット型共通）'!$C$6:$L$47,10,FALSE))</f>
        <v/>
      </c>
      <c r="AH140" s="325" t="str">
        <f>IF(AH139="","",VLOOKUP(AH139,'シフト記号表（従来型・ユニット型共通）'!$C$6:$L$47,10,FALSE))</f>
        <v/>
      </c>
      <c r="AI140" s="326" t="str">
        <f>IF(AI139="","",VLOOKUP(AI139,'シフト記号表（従来型・ユニット型共通）'!$C$6:$L$47,10,FALSE))</f>
        <v/>
      </c>
      <c r="AJ140" s="326" t="str">
        <f>IF(AJ139="","",VLOOKUP(AJ139,'シフト記号表（従来型・ユニット型共通）'!$C$6:$L$47,10,FALSE))</f>
        <v/>
      </c>
      <c r="AK140" s="326" t="str">
        <f>IF(AK139="","",VLOOKUP(AK139,'シフト記号表（従来型・ユニット型共通）'!$C$6:$L$47,10,FALSE))</f>
        <v/>
      </c>
      <c r="AL140" s="326" t="str">
        <f>IF(AL139="","",VLOOKUP(AL139,'シフト記号表（従来型・ユニット型共通）'!$C$6:$L$47,10,FALSE))</f>
        <v/>
      </c>
      <c r="AM140" s="326" t="str">
        <f>IF(AM139="","",VLOOKUP(AM139,'シフト記号表（従来型・ユニット型共通）'!$C$6:$L$47,10,FALSE))</f>
        <v/>
      </c>
      <c r="AN140" s="327" t="str">
        <f>IF(AN139="","",VLOOKUP(AN139,'シフト記号表（従来型・ユニット型共通）'!$C$6:$L$47,10,FALSE))</f>
        <v/>
      </c>
      <c r="AO140" s="325" t="str">
        <f>IF(AO139="","",VLOOKUP(AO139,'シフト記号表（従来型・ユニット型共通）'!$C$6:$L$47,10,FALSE))</f>
        <v/>
      </c>
      <c r="AP140" s="326" t="str">
        <f>IF(AP139="","",VLOOKUP(AP139,'シフト記号表（従来型・ユニット型共通）'!$C$6:$L$47,10,FALSE))</f>
        <v/>
      </c>
      <c r="AQ140" s="326" t="str">
        <f>IF(AQ139="","",VLOOKUP(AQ139,'シフト記号表（従来型・ユニット型共通）'!$C$6:$L$47,10,FALSE))</f>
        <v/>
      </c>
      <c r="AR140" s="326" t="str">
        <f>IF(AR139="","",VLOOKUP(AR139,'シフト記号表（従来型・ユニット型共通）'!$C$6:$L$47,10,FALSE))</f>
        <v/>
      </c>
      <c r="AS140" s="326" t="str">
        <f>IF(AS139="","",VLOOKUP(AS139,'シフト記号表（従来型・ユニット型共通）'!$C$6:$L$47,10,FALSE))</f>
        <v/>
      </c>
      <c r="AT140" s="326" t="str">
        <f>IF(AT139="","",VLOOKUP(AT139,'シフト記号表（従来型・ユニット型共通）'!$C$6:$L$47,10,FALSE))</f>
        <v/>
      </c>
      <c r="AU140" s="327" t="str">
        <f>IF(AU139="","",VLOOKUP(AU139,'シフト記号表（従来型・ユニット型共通）'!$C$6:$L$47,10,FALSE))</f>
        <v/>
      </c>
      <c r="AV140" s="325" t="str">
        <f>IF(AV139="","",VLOOKUP(AV139,'シフト記号表（従来型・ユニット型共通）'!$C$6:$L$47,10,FALSE))</f>
        <v/>
      </c>
      <c r="AW140" s="326" t="str">
        <f>IF(AW139="","",VLOOKUP(AW139,'シフト記号表（従来型・ユニット型共通）'!$C$6:$L$47,10,FALSE))</f>
        <v/>
      </c>
      <c r="AX140" s="326" t="str">
        <f>IF(AX139="","",VLOOKUP(AX139,'シフト記号表（従来型・ユニット型共通）'!$C$6:$L$47,10,FALSE))</f>
        <v/>
      </c>
      <c r="AY140" s="326" t="str">
        <f>IF(AY139="","",VLOOKUP(AY139,'シフト記号表（従来型・ユニット型共通）'!$C$6:$L$47,10,FALSE))</f>
        <v/>
      </c>
      <c r="AZ140" s="326" t="str">
        <f>IF(AZ139="","",VLOOKUP(AZ139,'シフト記号表（従来型・ユニット型共通）'!$C$6:$L$47,10,FALSE))</f>
        <v/>
      </c>
      <c r="BA140" s="326" t="str">
        <f>IF(BA139="","",VLOOKUP(BA139,'シフト記号表（従来型・ユニット型共通）'!$C$6:$L$47,10,FALSE))</f>
        <v/>
      </c>
      <c r="BB140" s="327" t="str">
        <f>IF(BB139="","",VLOOKUP(BB139,'シフト記号表（従来型・ユニット型共通）'!$C$6:$L$47,10,FALSE))</f>
        <v/>
      </c>
      <c r="BC140" s="325" t="str">
        <f>IF(BC139="","",VLOOKUP(BC139,'シフト記号表（従来型・ユニット型共通）'!$C$6:$L$47,10,FALSE))</f>
        <v/>
      </c>
      <c r="BD140" s="326" t="str">
        <f>IF(BD139="","",VLOOKUP(BD139,'シフト記号表（従来型・ユニット型共通）'!$C$6:$L$47,10,FALSE))</f>
        <v/>
      </c>
      <c r="BE140" s="326" t="str">
        <f>IF(BE139="","",VLOOKUP(BE139,'シフト記号表（従来型・ユニット型共通）'!$C$6:$L$47,10,FALSE))</f>
        <v/>
      </c>
      <c r="BF140" s="1113">
        <f>IF($BI$3="４週",SUM(AA140:BB140),IF($BI$3="暦月",SUM(AA140:BE140),""))</f>
        <v>0</v>
      </c>
      <c r="BG140" s="1114"/>
      <c r="BH140" s="1115">
        <f>IF($BI$3="４週",BF140/4,IF($BI$3="暦月",(BF140/($BI$8/7)),""))</f>
        <v>0</v>
      </c>
      <c r="BI140" s="1114"/>
      <c r="BJ140" s="1110"/>
      <c r="BK140" s="1111"/>
      <c r="BL140" s="1111"/>
      <c r="BM140" s="1111"/>
      <c r="BN140" s="1112"/>
    </row>
    <row r="141" spans="2:66" ht="20.25" customHeight="1" x14ac:dyDescent="0.15">
      <c r="B141" s="1118">
        <f>B139+1</f>
        <v>63</v>
      </c>
      <c r="C141" s="1230"/>
      <c r="D141" s="1232"/>
      <c r="E141" s="1196"/>
      <c r="F141" s="1233"/>
      <c r="G141" s="1120"/>
      <c r="H141" s="1121"/>
      <c r="I141" s="320"/>
      <c r="J141" s="321"/>
      <c r="K141" s="320"/>
      <c r="L141" s="321"/>
      <c r="M141" s="1124"/>
      <c r="N141" s="1125"/>
      <c r="O141" s="1128"/>
      <c r="P141" s="1129"/>
      <c r="Q141" s="1129"/>
      <c r="R141" s="1121"/>
      <c r="S141" s="1132"/>
      <c r="T141" s="1133"/>
      <c r="U141" s="1133"/>
      <c r="V141" s="1133"/>
      <c r="W141" s="1134"/>
      <c r="X141" s="340" t="s">
        <v>696</v>
      </c>
      <c r="Z141" s="341"/>
      <c r="AA141" s="333"/>
      <c r="AB141" s="334"/>
      <c r="AC141" s="334"/>
      <c r="AD141" s="334"/>
      <c r="AE141" s="334"/>
      <c r="AF141" s="334"/>
      <c r="AG141" s="335"/>
      <c r="AH141" s="333"/>
      <c r="AI141" s="334"/>
      <c r="AJ141" s="334"/>
      <c r="AK141" s="334"/>
      <c r="AL141" s="334"/>
      <c r="AM141" s="334"/>
      <c r="AN141" s="335"/>
      <c r="AO141" s="333"/>
      <c r="AP141" s="334"/>
      <c r="AQ141" s="334"/>
      <c r="AR141" s="334"/>
      <c r="AS141" s="334"/>
      <c r="AT141" s="334"/>
      <c r="AU141" s="335"/>
      <c r="AV141" s="333"/>
      <c r="AW141" s="334"/>
      <c r="AX141" s="334"/>
      <c r="AY141" s="334"/>
      <c r="AZ141" s="334"/>
      <c r="BA141" s="334"/>
      <c r="BB141" s="335"/>
      <c r="BC141" s="333"/>
      <c r="BD141" s="334"/>
      <c r="BE141" s="336"/>
      <c r="BF141" s="1138"/>
      <c r="BG141" s="1139"/>
      <c r="BH141" s="1105"/>
      <c r="BI141" s="1106"/>
      <c r="BJ141" s="1107"/>
      <c r="BK141" s="1108"/>
      <c r="BL141" s="1108"/>
      <c r="BM141" s="1108"/>
      <c r="BN141" s="1109"/>
    </row>
    <row r="142" spans="2:66" ht="20.25" customHeight="1" x14ac:dyDescent="0.15">
      <c r="B142" s="1140"/>
      <c r="C142" s="1237"/>
      <c r="D142" s="1238"/>
      <c r="E142" s="1196"/>
      <c r="F142" s="1233"/>
      <c r="G142" s="1141"/>
      <c r="H142" s="1142"/>
      <c r="I142" s="342"/>
      <c r="J142" s="343">
        <f>G141</f>
        <v>0</v>
      </c>
      <c r="K142" s="342"/>
      <c r="L142" s="343">
        <f>M141</f>
        <v>0</v>
      </c>
      <c r="M142" s="1143"/>
      <c r="N142" s="1144"/>
      <c r="O142" s="1145"/>
      <c r="P142" s="1146"/>
      <c r="Q142" s="1146"/>
      <c r="R142" s="1142"/>
      <c r="S142" s="1132"/>
      <c r="T142" s="1133"/>
      <c r="U142" s="1133"/>
      <c r="V142" s="1133"/>
      <c r="W142" s="1134"/>
      <c r="X142" s="337" t="s">
        <v>1050</v>
      </c>
      <c r="Y142" s="338"/>
      <c r="Z142" s="339"/>
      <c r="AA142" s="325" t="str">
        <f>IF(AA141="","",VLOOKUP(AA141,'シフト記号表（従来型・ユニット型共通）'!$C$6:$L$47,10,FALSE))</f>
        <v/>
      </c>
      <c r="AB142" s="326" t="str">
        <f>IF(AB141="","",VLOOKUP(AB141,'シフト記号表（従来型・ユニット型共通）'!$C$6:$L$47,10,FALSE))</f>
        <v/>
      </c>
      <c r="AC142" s="326" t="str">
        <f>IF(AC141="","",VLOOKUP(AC141,'シフト記号表（従来型・ユニット型共通）'!$C$6:$L$47,10,FALSE))</f>
        <v/>
      </c>
      <c r="AD142" s="326" t="str">
        <f>IF(AD141="","",VLOOKUP(AD141,'シフト記号表（従来型・ユニット型共通）'!$C$6:$L$47,10,FALSE))</f>
        <v/>
      </c>
      <c r="AE142" s="326" t="str">
        <f>IF(AE141="","",VLOOKUP(AE141,'シフト記号表（従来型・ユニット型共通）'!$C$6:$L$47,10,FALSE))</f>
        <v/>
      </c>
      <c r="AF142" s="326" t="str">
        <f>IF(AF141="","",VLOOKUP(AF141,'シフト記号表（従来型・ユニット型共通）'!$C$6:$L$47,10,FALSE))</f>
        <v/>
      </c>
      <c r="AG142" s="327" t="str">
        <f>IF(AG141="","",VLOOKUP(AG141,'シフト記号表（従来型・ユニット型共通）'!$C$6:$L$47,10,FALSE))</f>
        <v/>
      </c>
      <c r="AH142" s="325" t="str">
        <f>IF(AH141="","",VLOOKUP(AH141,'シフト記号表（従来型・ユニット型共通）'!$C$6:$L$47,10,FALSE))</f>
        <v/>
      </c>
      <c r="AI142" s="326" t="str">
        <f>IF(AI141="","",VLOOKUP(AI141,'シフト記号表（従来型・ユニット型共通）'!$C$6:$L$47,10,FALSE))</f>
        <v/>
      </c>
      <c r="AJ142" s="326" t="str">
        <f>IF(AJ141="","",VLOOKUP(AJ141,'シフト記号表（従来型・ユニット型共通）'!$C$6:$L$47,10,FALSE))</f>
        <v/>
      </c>
      <c r="AK142" s="326" t="str">
        <f>IF(AK141="","",VLOOKUP(AK141,'シフト記号表（従来型・ユニット型共通）'!$C$6:$L$47,10,FALSE))</f>
        <v/>
      </c>
      <c r="AL142" s="326" t="str">
        <f>IF(AL141="","",VLOOKUP(AL141,'シフト記号表（従来型・ユニット型共通）'!$C$6:$L$47,10,FALSE))</f>
        <v/>
      </c>
      <c r="AM142" s="326" t="str">
        <f>IF(AM141="","",VLOOKUP(AM141,'シフト記号表（従来型・ユニット型共通）'!$C$6:$L$47,10,FALSE))</f>
        <v/>
      </c>
      <c r="AN142" s="327" t="str">
        <f>IF(AN141="","",VLOOKUP(AN141,'シフト記号表（従来型・ユニット型共通）'!$C$6:$L$47,10,FALSE))</f>
        <v/>
      </c>
      <c r="AO142" s="325" t="str">
        <f>IF(AO141="","",VLOOKUP(AO141,'シフト記号表（従来型・ユニット型共通）'!$C$6:$L$47,10,FALSE))</f>
        <v/>
      </c>
      <c r="AP142" s="326" t="str">
        <f>IF(AP141="","",VLOOKUP(AP141,'シフト記号表（従来型・ユニット型共通）'!$C$6:$L$47,10,FALSE))</f>
        <v/>
      </c>
      <c r="AQ142" s="326" t="str">
        <f>IF(AQ141="","",VLOOKUP(AQ141,'シフト記号表（従来型・ユニット型共通）'!$C$6:$L$47,10,FALSE))</f>
        <v/>
      </c>
      <c r="AR142" s="326" t="str">
        <f>IF(AR141="","",VLOOKUP(AR141,'シフト記号表（従来型・ユニット型共通）'!$C$6:$L$47,10,FALSE))</f>
        <v/>
      </c>
      <c r="AS142" s="326" t="str">
        <f>IF(AS141="","",VLOOKUP(AS141,'シフト記号表（従来型・ユニット型共通）'!$C$6:$L$47,10,FALSE))</f>
        <v/>
      </c>
      <c r="AT142" s="326" t="str">
        <f>IF(AT141="","",VLOOKUP(AT141,'シフト記号表（従来型・ユニット型共通）'!$C$6:$L$47,10,FALSE))</f>
        <v/>
      </c>
      <c r="AU142" s="327" t="str">
        <f>IF(AU141="","",VLOOKUP(AU141,'シフト記号表（従来型・ユニット型共通）'!$C$6:$L$47,10,FALSE))</f>
        <v/>
      </c>
      <c r="AV142" s="325" t="str">
        <f>IF(AV141="","",VLOOKUP(AV141,'シフト記号表（従来型・ユニット型共通）'!$C$6:$L$47,10,FALSE))</f>
        <v/>
      </c>
      <c r="AW142" s="326" t="str">
        <f>IF(AW141="","",VLOOKUP(AW141,'シフト記号表（従来型・ユニット型共通）'!$C$6:$L$47,10,FALSE))</f>
        <v/>
      </c>
      <c r="AX142" s="326" t="str">
        <f>IF(AX141="","",VLOOKUP(AX141,'シフト記号表（従来型・ユニット型共通）'!$C$6:$L$47,10,FALSE))</f>
        <v/>
      </c>
      <c r="AY142" s="326" t="str">
        <f>IF(AY141="","",VLOOKUP(AY141,'シフト記号表（従来型・ユニット型共通）'!$C$6:$L$47,10,FALSE))</f>
        <v/>
      </c>
      <c r="AZ142" s="326" t="str">
        <f>IF(AZ141="","",VLOOKUP(AZ141,'シフト記号表（従来型・ユニット型共通）'!$C$6:$L$47,10,FALSE))</f>
        <v/>
      </c>
      <c r="BA142" s="326" t="str">
        <f>IF(BA141="","",VLOOKUP(BA141,'シフト記号表（従来型・ユニット型共通）'!$C$6:$L$47,10,FALSE))</f>
        <v/>
      </c>
      <c r="BB142" s="327" t="str">
        <f>IF(BB141="","",VLOOKUP(BB141,'シフト記号表（従来型・ユニット型共通）'!$C$6:$L$47,10,FALSE))</f>
        <v/>
      </c>
      <c r="BC142" s="325" t="str">
        <f>IF(BC141="","",VLOOKUP(BC141,'シフト記号表（従来型・ユニット型共通）'!$C$6:$L$47,10,FALSE))</f>
        <v/>
      </c>
      <c r="BD142" s="326" t="str">
        <f>IF(BD141="","",VLOOKUP(BD141,'シフト記号表（従来型・ユニット型共通）'!$C$6:$L$47,10,FALSE))</f>
        <v/>
      </c>
      <c r="BE142" s="326" t="str">
        <f>IF(BE141="","",VLOOKUP(BE141,'シフト記号表（従来型・ユニット型共通）'!$C$6:$L$47,10,FALSE))</f>
        <v/>
      </c>
      <c r="BF142" s="1113">
        <f>IF($BI$3="４週",SUM(AA142:BB142),IF($BI$3="暦月",SUM(AA142:BE142),""))</f>
        <v>0</v>
      </c>
      <c r="BG142" s="1114"/>
      <c r="BH142" s="1115">
        <f>IF($BI$3="４週",BF142/4,IF($BI$3="暦月",(BF142/($BI$8/7)),""))</f>
        <v>0</v>
      </c>
      <c r="BI142" s="1114"/>
      <c r="BJ142" s="1110"/>
      <c r="BK142" s="1111"/>
      <c r="BL142" s="1111"/>
      <c r="BM142" s="1111"/>
      <c r="BN142" s="1112"/>
    </row>
    <row r="143" spans="2:66" ht="20.25" customHeight="1" x14ac:dyDescent="0.15">
      <c r="B143" s="1118">
        <f>B141+1</f>
        <v>64</v>
      </c>
      <c r="C143" s="1230"/>
      <c r="D143" s="1232"/>
      <c r="E143" s="1196"/>
      <c r="F143" s="1233"/>
      <c r="G143" s="1120"/>
      <c r="H143" s="1121"/>
      <c r="I143" s="320"/>
      <c r="J143" s="321"/>
      <c r="K143" s="320"/>
      <c r="L143" s="321"/>
      <c r="M143" s="1124"/>
      <c r="N143" s="1125"/>
      <c r="O143" s="1128"/>
      <c r="P143" s="1129"/>
      <c r="Q143" s="1129"/>
      <c r="R143" s="1121"/>
      <c r="S143" s="1132"/>
      <c r="T143" s="1133"/>
      <c r="U143" s="1133"/>
      <c r="V143" s="1133"/>
      <c r="W143" s="1134"/>
      <c r="X143" s="340" t="s">
        <v>696</v>
      </c>
      <c r="Z143" s="341"/>
      <c r="AA143" s="333"/>
      <c r="AB143" s="334"/>
      <c r="AC143" s="334"/>
      <c r="AD143" s="334"/>
      <c r="AE143" s="334"/>
      <c r="AF143" s="334"/>
      <c r="AG143" s="335"/>
      <c r="AH143" s="333"/>
      <c r="AI143" s="334"/>
      <c r="AJ143" s="334"/>
      <c r="AK143" s="334"/>
      <c r="AL143" s="334"/>
      <c r="AM143" s="334"/>
      <c r="AN143" s="335"/>
      <c r="AO143" s="333"/>
      <c r="AP143" s="334"/>
      <c r="AQ143" s="334"/>
      <c r="AR143" s="334"/>
      <c r="AS143" s="334"/>
      <c r="AT143" s="334"/>
      <c r="AU143" s="335"/>
      <c r="AV143" s="333"/>
      <c r="AW143" s="334"/>
      <c r="AX143" s="334"/>
      <c r="AY143" s="334"/>
      <c r="AZ143" s="334"/>
      <c r="BA143" s="334"/>
      <c r="BB143" s="335"/>
      <c r="BC143" s="333"/>
      <c r="BD143" s="334"/>
      <c r="BE143" s="336"/>
      <c r="BF143" s="1138"/>
      <c r="BG143" s="1139"/>
      <c r="BH143" s="1105"/>
      <c r="BI143" s="1106"/>
      <c r="BJ143" s="1107"/>
      <c r="BK143" s="1108"/>
      <c r="BL143" s="1108"/>
      <c r="BM143" s="1108"/>
      <c r="BN143" s="1109"/>
    </row>
    <row r="144" spans="2:66" ht="20.25" customHeight="1" x14ac:dyDescent="0.15">
      <c r="B144" s="1140"/>
      <c r="C144" s="1237"/>
      <c r="D144" s="1238"/>
      <c r="E144" s="1196"/>
      <c r="F144" s="1233"/>
      <c r="G144" s="1141"/>
      <c r="H144" s="1142"/>
      <c r="I144" s="342"/>
      <c r="J144" s="343">
        <f>G143</f>
        <v>0</v>
      </c>
      <c r="K144" s="342"/>
      <c r="L144" s="343">
        <f>M143</f>
        <v>0</v>
      </c>
      <c r="M144" s="1143"/>
      <c r="N144" s="1144"/>
      <c r="O144" s="1145"/>
      <c r="P144" s="1146"/>
      <c r="Q144" s="1146"/>
      <c r="R144" s="1142"/>
      <c r="S144" s="1132"/>
      <c r="T144" s="1133"/>
      <c r="U144" s="1133"/>
      <c r="V144" s="1133"/>
      <c r="W144" s="1134"/>
      <c r="X144" s="337" t="s">
        <v>1050</v>
      </c>
      <c r="Y144" s="338"/>
      <c r="Z144" s="339"/>
      <c r="AA144" s="325" t="str">
        <f>IF(AA143="","",VLOOKUP(AA143,'シフト記号表（従来型・ユニット型共通）'!$C$6:$L$47,10,FALSE))</f>
        <v/>
      </c>
      <c r="AB144" s="326" t="str">
        <f>IF(AB143="","",VLOOKUP(AB143,'シフト記号表（従来型・ユニット型共通）'!$C$6:$L$47,10,FALSE))</f>
        <v/>
      </c>
      <c r="AC144" s="326" t="str">
        <f>IF(AC143="","",VLOOKUP(AC143,'シフト記号表（従来型・ユニット型共通）'!$C$6:$L$47,10,FALSE))</f>
        <v/>
      </c>
      <c r="AD144" s="326" t="str">
        <f>IF(AD143="","",VLOOKUP(AD143,'シフト記号表（従来型・ユニット型共通）'!$C$6:$L$47,10,FALSE))</f>
        <v/>
      </c>
      <c r="AE144" s="326" t="str">
        <f>IF(AE143="","",VLOOKUP(AE143,'シフト記号表（従来型・ユニット型共通）'!$C$6:$L$47,10,FALSE))</f>
        <v/>
      </c>
      <c r="AF144" s="326" t="str">
        <f>IF(AF143="","",VLOOKUP(AF143,'シフト記号表（従来型・ユニット型共通）'!$C$6:$L$47,10,FALSE))</f>
        <v/>
      </c>
      <c r="AG144" s="327" t="str">
        <f>IF(AG143="","",VLOOKUP(AG143,'シフト記号表（従来型・ユニット型共通）'!$C$6:$L$47,10,FALSE))</f>
        <v/>
      </c>
      <c r="AH144" s="325" t="str">
        <f>IF(AH143="","",VLOOKUP(AH143,'シフト記号表（従来型・ユニット型共通）'!$C$6:$L$47,10,FALSE))</f>
        <v/>
      </c>
      <c r="AI144" s="326" t="str">
        <f>IF(AI143="","",VLOOKUP(AI143,'シフト記号表（従来型・ユニット型共通）'!$C$6:$L$47,10,FALSE))</f>
        <v/>
      </c>
      <c r="AJ144" s="326" t="str">
        <f>IF(AJ143="","",VLOOKUP(AJ143,'シフト記号表（従来型・ユニット型共通）'!$C$6:$L$47,10,FALSE))</f>
        <v/>
      </c>
      <c r="AK144" s="326" t="str">
        <f>IF(AK143="","",VLOOKUP(AK143,'シフト記号表（従来型・ユニット型共通）'!$C$6:$L$47,10,FALSE))</f>
        <v/>
      </c>
      <c r="AL144" s="326" t="str">
        <f>IF(AL143="","",VLOOKUP(AL143,'シフト記号表（従来型・ユニット型共通）'!$C$6:$L$47,10,FALSE))</f>
        <v/>
      </c>
      <c r="AM144" s="326" t="str">
        <f>IF(AM143="","",VLOOKUP(AM143,'シフト記号表（従来型・ユニット型共通）'!$C$6:$L$47,10,FALSE))</f>
        <v/>
      </c>
      <c r="AN144" s="327" t="str">
        <f>IF(AN143="","",VLOOKUP(AN143,'シフト記号表（従来型・ユニット型共通）'!$C$6:$L$47,10,FALSE))</f>
        <v/>
      </c>
      <c r="AO144" s="325" t="str">
        <f>IF(AO143="","",VLOOKUP(AO143,'シフト記号表（従来型・ユニット型共通）'!$C$6:$L$47,10,FALSE))</f>
        <v/>
      </c>
      <c r="AP144" s="326" t="str">
        <f>IF(AP143="","",VLOOKUP(AP143,'シフト記号表（従来型・ユニット型共通）'!$C$6:$L$47,10,FALSE))</f>
        <v/>
      </c>
      <c r="AQ144" s="326" t="str">
        <f>IF(AQ143="","",VLOOKUP(AQ143,'シフト記号表（従来型・ユニット型共通）'!$C$6:$L$47,10,FALSE))</f>
        <v/>
      </c>
      <c r="AR144" s="326" t="str">
        <f>IF(AR143="","",VLOOKUP(AR143,'シフト記号表（従来型・ユニット型共通）'!$C$6:$L$47,10,FALSE))</f>
        <v/>
      </c>
      <c r="AS144" s="326" t="str">
        <f>IF(AS143="","",VLOOKUP(AS143,'シフト記号表（従来型・ユニット型共通）'!$C$6:$L$47,10,FALSE))</f>
        <v/>
      </c>
      <c r="AT144" s="326" t="str">
        <f>IF(AT143="","",VLOOKUP(AT143,'シフト記号表（従来型・ユニット型共通）'!$C$6:$L$47,10,FALSE))</f>
        <v/>
      </c>
      <c r="AU144" s="327" t="str">
        <f>IF(AU143="","",VLOOKUP(AU143,'シフト記号表（従来型・ユニット型共通）'!$C$6:$L$47,10,FALSE))</f>
        <v/>
      </c>
      <c r="AV144" s="325" t="str">
        <f>IF(AV143="","",VLOOKUP(AV143,'シフト記号表（従来型・ユニット型共通）'!$C$6:$L$47,10,FALSE))</f>
        <v/>
      </c>
      <c r="AW144" s="326" t="str">
        <f>IF(AW143="","",VLOOKUP(AW143,'シフト記号表（従来型・ユニット型共通）'!$C$6:$L$47,10,FALSE))</f>
        <v/>
      </c>
      <c r="AX144" s="326" t="str">
        <f>IF(AX143="","",VLOOKUP(AX143,'シフト記号表（従来型・ユニット型共通）'!$C$6:$L$47,10,FALSE))</f>
        <v/>
      </c>
      <c r="AY144" s="326" t="str">
        <f>IF(AY143="","",VLOOKUP(AY143,'シフト記号表（従来型・ユニット型共通）'!$C$6:$L$47,10,FALSE))</f>
        <v/>
      </c>
      <c r="AZ144" s="326" t="str">
        <f>IF(AZ143="","",VLOOKUP(AZ143,'シフト記号表（従来型・ユニット型共通）'!$C$6:$L$47,10,FALSE))</f>
        <v/>
      </c>
      <c r="BA144" s="326" t="str">
        <f>IF(BA143="","",VLOOKUP(BA143,'シフト記号表（従来型・ユニット型共通）'!$C$6:$L$47,10,FALSE))</f>
        <v/>
      </c>
      <c r="BB144" s="327" t="str">
        <f>IF(BB143="","",VLOOKUP(BB143,'シフト記号表（従来型・ユニット型共通）'!$C$6:$L$47,10,FALSE))</f>
        <v/>
      </c>
      <c r="BC144" s="325" t="str">
        <f>IF(BC143="","",VLOOKUP(BC143,'シフト記号表（従来型・ユニット型共通）'!$C$6:$L$47,10,FALSE))</f>
        <v/>
      </c>
      <c r="BD144" s="326" t="str">
        <f>IF(BD143="","",VLOOKUP(BD143,'シフト記号表（従来型・ユニット型共通）'!$C$6:$L$47,10,FALSE))</f>
        <v/>
      </c>
      <c r="BE144" s="326" t="str">
        <f>IF(BE143="","",VLOOKUP(BE143,'シフト記号表（従来型・ユニット型共通）'!$C$6:$L$47,10,FALSE))</f>
        <v/>
      </c>
      <c r="BF144" s="1113">
        <f>IF($BI$3="４週",SUM(AA144:BB144),IF($BI$3="暦月",SUM(AA144:BE144),""))</f>
        <v>0</v>
      </c>
      <c r="BG144" s="1114"/>
      <c r="BH144" s="1115">
        <f>IF($BI$3="４週",BF144/4,IF($BI$3="暦月",(BF144/($BI$8/7)),""))</f>
        <v>0</v>
      </c>
      <c r="BI144" s="1114"/>
      <c r="BJ144" s="1110"/>
      <c r="BK144" s="1111"/>
      <c r="BL144" s="1111"/>
      <c r="BM144" s="1111"/>
      <c r="BN144" s="1112"/>
    </row>
    <row r="145" spans="2:66" ht="20.25" customHeight="1" x14ac:dyDescent="0.15">
      <c r="B145" s="1118">
        <f>B143+1</f>
        <v>65</v>
      </c>
      <c r="C145" s="1230"/>
      <c r="D145" s="1232"/>
      <c r="E145" s="1196"/>
      <c r="F145" s="1233"/>
      <c r="G145" s="1120"/>
      <c r="H145" s="1121"/>
      <c r="I145" s="320"/>
      <c r="J145" s="321"/>
      <c r="K145" s="320"/>
      <c r="L145" s="321"/>
      <c r="M145" s="1124"/>
      <c r="N145" s="1125"/>
      <c r="O145" s="1128"/>
      <c r="P145" s="1129"/>
      <c r="Q145" s="1129"/>
      <c r="R145" s="1121"/>
      <c r="S145" s="1132"/>
      <c r="T145" s="1133"/>
      <c r="U145" s="1133"/>
      <c r="V145" s="1133"/>
      <c r="W145" s="1134"/>
      <c r="X145" s="340" t="s">
        <v>696</v>
      </c>
      <c r="Z145" s="341"/>
      <c r="AA145" s="333"/>
      <c r="AB145" s="334"/>
      <c r="AC145" s="334"/>
      <c r="AD145" s="334"/>
      <c r="AE145" s="334"/>
      <c r="AF145" s="334"/>
      <c r="AG145" s="335"/>
      <c r="AH145" s="333"/>
      <c r="AI145" s="334"/>
      <c r="AJ145" s="334"/>
      <c r="AK145" s="334"/>
      <c r="AL145" s="334"/>
      <c r="AM145" s="334"/>
      <c r="AN145" s="335"/>
      <c r="AO145" s="333"/>
      <c r="AP145" s="334"/>
      <c r="AQ145" s="334"/>
      <c r="AR145" s="334"/>
      <c r="AS145" s="334"/>
      <c r="AT145" s="334"/>
      <c r="AU145" s="335"/>
      <c r="AV145" s="333"/>
      <c r="AW145" s="334"/>
      <c r="AX145" s="334"/>
      <c r="AY145" s="334"/>
      <c r="AZ145" s="334"/>
      <c r="BA145" s="334"/>
      <c r="BB145" s="335"/>
      <c r="BC145" s="333"/>
      <c r="BD145" s="334"/>
      <c r="BE145" s="336"/>
      <c r="BF145" s="1138"/>
      <c r="BG145" s="1139"/>
      <c r="BH145" s="1105"/>
      <c r="BI145" s="1106"/>
      <c r="BJ145" s="1107"/>
      <c r="BK145" s="1108"/>
      <c r="BL145" s="1108"/>
      <c r="BM145" s="1108"/>
      <c r="BN145" s="1109"/>
    </row>
    <row r="146" spans="2:66" ht="20.25" customHeight="1" x14ac:dyDescent="0.15">
      <c r="B146" s="1140"/>
      <c r="C146" s="1237"/>
      <c r="D146" s="1238"/>
      <c r="E146" s="1196"/>
      <c r="F146" s="1233"/>
      <c r="G146" s="1141"/>
      <c r="H146" s="1142"/>
      <c r="I146" s="342"/>
      <c r="J146" s="343">
        <f>G145</f>
        <v>0</v>
      </c>
      <c r="K146" s="342"/>
      <c r="L146" s="343">
        <f>M145</f>
        <v>0</v>
      </c>
      <c r="M146" s="1143"/>
      <c r="N146" s="1144"/>
      <c r="O146" s="1145"/>
      <c r="P146" s="1146"/>
      <c r="Q146" s="1146"/>
      <c r="R146" s="1142"/>
      <c r="S146" s="1132"/>
      <c r="T146" s="1133"/>
      <c r="U146" s="1133"/>
      <c r="V146" s="1133"/>
      <c r="W146" s="1134"/>
      <c r="X146" s="337" t="s">
        <v>1050</v>
      </c>
      <c r="Y146" s="338"/>
      <c r="Z146" s="339"/>
      <c r="AA146" s="325" t="str">
        <f>IF(AA145="","",VLOOKUP(AA145,'シフト記号表（従来型・ユニット型共通）'!$C$6:$L$47,10,FALSE))</f>
        <v/>
      </c>
      <c r="AB146" s="326" t="str">
        <f>IF(AB145="","",VLOOKUP(AB145,'シフト記号表（従来型・ユニット型共通）'!$C$6:$L$47,10,FALSE))</f>
        <v/>
      </c>
      <c r="AC146" s="326" t="str">
        <f>IF(AC145="","",VLOOKUP(AC145,'シフト記号表（従来型・ユニット型共通）'!$C$6:$L$47,10,FALSE))</f>
        <v/>
      </c>
      <c r="AD146" s="326" t="str">
        <f>IF(AD145="","",VLOOKUP(AD145,'シフト記号表（従来型・ユニット型共通）'!$C$6:$L$47,10,FALSE))</f>
        <v/>
      </c>
      <c r="AE146" s="326" t="str">
        <f>IF(AE145="","",VLOOKUP(AE145,'シフト記号表（従来型・ユニット型共通）'!$C$6:$L$47,10,FALSE))</f>
        <v/>
      </c>
      <c r="AF146" s="326" t="str">
        <f>IF(AF145="","",VLOOKUP(AF145,'シフト記号表（従来型・ユニット型共通）'!$C$6:$L$47,10,FALSE))</f>
        <v/>
      </c>
      <c r="AG146" s="327" t="str">
        <f>IF(AG145="","",VLOOKUP(AG145,'シフト記号表（従来型・ユニット型共通）'!$C$6:$L$47,10,FALSE))</f>
        <v/>
      </c>
      <c r="AH146" s="325" t="str">
        <f>IF(AH145="","",VLOOKUP(AH145,'シフト記号表（従来型・ユニット型共通）'!$C$6:$L$47,10,FALSE))</f>
        <v/>
      </c>
      <c r="AI146" s="326" t="str">
        <f>IF(AI145="","",VLOOKUP(AI145,'シフト記号表（従来型・ユニット型共通）'!$C$6:$L$47,10,FALSE))</f>
        <v/>
      </c>
      <c r="AJ146" s="326" t="str">
        <f>IF(AJ145="","",VLOOKUP(AJ145,'シフト記号表（従来型・ユニット型共通）'!$C$6:$L$47,10,FALSE))</f>
        <v/>
      </c>
      <c r="AK146" s="326" t="str">
        <f>IF(AK145="","",VLOOKUP(AK145,'シフト記号表（従来型・ユニット型共通）'!$C$6:$L$47,10,FALSE))</f>
        <v/>
      </c>
      <c r="AL146" s="326" t="str">
        <f>IF(AL145="","",VLOOKUP(AL145,'シフト記号表（従来型・ユニット型共通）'!$C$6:$L$47,10,FALSE))</f>
        <v/>
      </c>
      <c r="AM146" s="326" t="str">
        <f>IF(AM145="","",VLOOKUP(AM145,'シフト記号表（従来型・ユニット型共通）'!$C$6:$L$47,10,FALSE))</f>
        <v/>
      </c>
      <c r="AN146" s="327" t="str">
        <f>IF(AN145="","",VLOOKUP(AN145,'シフト記号表（従来型・ユニット型共通）'!$C$6:$L$47,10,FALSE))</f>
        <v/>
      </c>
      <c r="AO146" s="325" t="str">
        <f>IF(AO145="","",VLOOKUP(AO145,'シフト記号表（従来型・ユニット型共通）'!$C$6:$L$47,10,FALSE))</f>
        <v/>
      </c>
      <c r="AP146" s="326" t="str">
        <f>IF(AP145="","",VLOOKUP(AP145,'シフト記号表（従来型・ユニット型共通）'!$C$6:$L$47,10,FALSE))</f>
        <v/>
      </c>
      <c r="AQ146" s="326" t="str">
        <f>IF(AQ145="","",VLOOKUP(AQ145,'シフト記号表（従来型・ユニット型共通）'!$C$6:$L$47,10,FALSE))</f>
        <v/>
      </c>
      <c r="AR146" s="326" t="str">
        <f>IF(AR145="","",VLOOKUP(AR145,'シフト記号表（従来型・ユニット型共通）'!$C$6:$L$47,10,FALSE))</f>
        <v/>
      </c>
      <c r="AS146" s="326" t="str">
        <f>IF(AS145="","",VLOOKUP(AS145,'シフト記号表（従来型・ユニット型共通）'!$C$6:$L$47,10,FALSE))</f>
        <v/>
      </c>
      <c r="AT146" s="326" t="str">
        <f>IF(AT145="","",VLOOKUP(AT145,'シフト記号表（従来型・ユニット型共通）'!$C$6:$L$47,10,FALSE))</f>
        <v/>
      </c>
      <c r="AU146" s="327" t="str">
        <f>IF(AU145="","",VLOOKUP(AU145,'シフト記号表（従来型・ユニット型共通）'!$C$6:$L$47,10,FALSE))</f>
        <v/>
      </c>
      <c r="AV146" s="325" t="str">
        <f>IF(AV145="","",VLOOKUP(AV145,'シフト記号表（従来型・ユニット型共通）'!$C$6:$L$47,10,FALSE))</f>
        <v/>
      </c>
      <c r="AW146" s="326" t="str">
        <f>IF(AW145="","",VLOOKUP(AW145,'シフト記号表（従来型・ユニット型共通）'!$C$6:$L$47,10,FALSE))</f>
        <v/>
      </c>
      <c r="AX146" s="326" t="str">
        <f>IF(AX145="","",VLOOKUP(AX145,'シフト記号表（従来型・ユニット型共通）'!$C$6:$L$47,10,FALSE))</f>
        <v/>
      </c>
      <c r="AY146" s="326" t="str">
        <f>IF(AY145="","",VLOOKUP(AY145,'シフト記号表（従来型・ユニット型共通）'!$C$6:$L$47,10,FALSE))</f>
        <v/>
      </c>
      <c r="AZ146" s="326" t="str">
        <f>IF(AZ145="","",VLOOKUP(AZ145,'シフト記号表（従来型・ユニット型共通）'!$C$6:$L$47,10,FALSE))</f>
        <v/>
      </c>
      <c r="BA146" s="326" t="str">
        <f>IF(BA145="","",VLOOKUP(BA145,'シフト記号表（従来型・ユニット型共通）'!$C$6:$L$47,10,FALSE))</f>
        <v/>
      </c>
      <c r="BB146" s="327" t="str">
        <f>IF(BB145="","",VLOOKUP(BB145,'シフト記号表（従来型・ユニット型共通）'!$C$6:$L$47,10,FALSE))</f>
        <v/>
      </c>
      <c r="BC146" s="325" t="str">
        <f>IF(BC145="","",VLOOKUP(BC145,'シフト記号表（従来型・ユニット型共通）'!$C$6:$L$47,10,FALSE))</f>
        <v/>
      </c>
      <c r="BD146" s="326" t="str">
        <f>IF(BD145="","",VLOOKUP(BD145,'シフト記号表（従来型・ユニット型共通）'!$C$6:$L$47,10,FALSE))</f>
        <v/>
      </c>
      <c r="BE146" s="326" t="str">
        <f>IF(BE145="","",VLOOKUP(BE145,'シフト記号表（従来型・ユニット型共通）'!$C$6:$L$47,10,FALSE))</f>
        <v/>
      </c>
      <c r="BF146" s="1113">
        <f>IF($BI$3="４週",SUM(AA146:BB146),IF($BI$3="暦月",SUM(AA146:BE146),""))</f>
        <v>0</v>
      </c>
      <c r="BG146" s="1114"/>
      <c r="BH146" s="1115">
        <f>IF($BI$3="４週",BF146/4,IF($BI$3="暦月",(BF146/($BI$8/7)),""))</f>
        <v>0</v>
      </c>
      <c r="BI146" s="1114"/>
      <c r="BJ146" s="1110"/>
      <c r="BK146" s="1111"/>
      <c r="BL146" s="1111"/>
      <c r="BM146" s="1111"/>
      <c r="BN146" s="1112"/>
    </row>
    <row r="147" spans="2:66" ht="20.25" customHeight="1" x14ac:dyDescent="0.15">
      <c r="B147" s="1118">
        <f>B145+1</f>
        <v>66</v>
      </c>
      <c r="C147" s="1230"/>
      <c r="D147" s="1232"/>
      <c r="E147" s="1196"/>
      <c r="F147" s="1233"/>
      <c r="G147" s="1120"/>
      <c r="H147" s="1121"/>
      <c r="I147" s="320"/>
      <c r="J147" s="321"/>
      <c r="K147" s="320"/>
      <c r="L147" s="321"/>
      <c r="M147" s="1124"/>
      <c r="N147" s="1125"/>
      <c r="O147" s="1128"/>
      <c r="P147" s="1129"/>
      <c r="Q147" s="1129"/>
      <c r="R147" s="1121"/>
      <c r="S147" s="1132"/>
      <c r="T147" s="1133"/>
      <c r="U147" s="1133"/>
      <c r="V147" s="1133"/>
      <c r="W147" s="1134"/>
      <c r="X147" s="340" t="s">
        <v>696</v>
      </c>
      <c r="Z147" s="341"/>
      <c r="AA147" s="333"/>
      <c r="AB147" s="334"/>
      <c r="AC147" s="334"/>
      <c r="AD147" s="334"/>
      <c r="AE147" s="334"/>
      <c r="AF147" s="334"/>
      <c r="AG147" s="335"/>
      <c r="AH147" s="333"/>
      <c r="AI147" s="334"/>
      <c r="AJ147" s="334"/>
      <c r="AK147" s="334"/>
      <c r="AL147" s="334"/>
      <c r="AM147" s="334"/>
      <c r="AN147" s="335"/>
      <c r="AO147" s="333"/>
      <c r="AP147" s="334"/>
      <c r="AQ147" s="334"/>
      <c r="AR147" s="334"/>
      <c r="AS147" s="334"/>
      <c r="AT147" s="334"/>
      <c r="AU147" s="335"/>
      <c r="AV147" s="333"/>
      <c r="AW147" s="334"/>
      <c r="AX147" s="334"/>
      <c r="AY147" s="334"/>
      <c r="AZ147" s="334"/>
      <c r="BA147" s="334"/>
      <c r="BB147" s="335"/>
      <c r="BC147" s="333"/>
      <c r="BD147" s="334"/>
      <c r="BE147" s="336"/>
      <c r="BF147" s="1138"/>
      <c r="BG147" s="1139"/>
      <c r="BH147" s="1105"/>
      <c r="BI147" s="1106"/>
      <c r="BJ147" s="1107"/>
      <c r="BK147" s="1108"/>
      <c r="BL147" s="1108"/>
      <c r="BM147" s="1108"/>
      <c r="BN147" s="1109"/>
    </row>
    <row r="148" spans="2:66" ht="20.25" customHeight="1" x14ac:dyDescent="0.15">
      <c r="B148" s="1140"/>
      <c r="C148" s="1237"/>
      <c r="D148" s="1238"/>
      <c r="E148" s="1196"/>
      <c r="F148" s="1233"/>
      <c r="G148" s="1141"/>
      <c r="H148" s="1142"/>
      <c r="I148" s="342"/>
      <c r="J148" s="343">
        <f>G147</f>
        <v>0</v>
      </c>
      <c r="K148" s="342"/>
      <c r="L148" s="343">
        <f>M147</f>
        <v>0</v>
      </c>
      <c r="M148" s="1143"/>
      <c r="N148" s="1144"/>
      <c r="O148" s="1145"/>
      <c r="P148" s="1146"/>
      <c r="Q148" s="1146"/>
      <c r="R148" s="1142"/>
      <c r="S148" s="1132"/>
      <c r="T148" s="1133"/>
      <c r="U148" s="1133"/>
      <c r="V148" s="1133"/>
      <c r="W148" s="1134"/>
      <c r="X148" s="337" t="s">
        <v>1050</v>
      </c>
      <c r="Y148" s="338"/>
      <c r="Z148" s="339"/>
      <c r="AA148" s="325" t="str">
        <f>IF(AA147="","",VLOOKUP(AA147,'シフト記号表（従来型・ユニット型共通）'!$C$6:$L$47,10,FALSE))</f>
        <v/>
      </c>
      <c r="AB148" s="326" t="str">
        <f>IF(AB147="","",VLOOKUP(AB147,'シフト記号表（従来型・ユニット型共通）'!$C$6:$L$47,10,FALSE))</f>
        <v/>
      </c>
      <c r="AC148" s="326" t="str">
        <f>IF(AC147="","",VLOOKUP(AC147,'シフト記号表（従来型・ユニット型共通）'!$C$6:$L$47,10,FALSE))</f>
        <v/>
      </c>
      <c r="AD148" s="326" t="str">
        <f>IF(AD147="","",VLOOKUP(AD147,'シフト記号表（従来型・ユニット型共通）'!$C$6:$L$47,10,FALSE))</f>
        <v/>
      </c>
      <c r="AE148" s="326" t="str">
        <f>IF(AE147="","",VLOOKUP(AE147,'シフト記号表（従来型・ユニット型共通）'!$C$6:$L$47,10,FALSE))</f>
        <v/>
      </c>
      <c r="AF148" s="326" t="str">
        <f>IF(AF147="","",VLOOKUP(AF147,'シフト記号表（従来型・ユニット型共通）'!$C$6:$L$47,10,FALSE))</f>
        <v/>
      </c>
      <c r="AG148" s="327" t="str">
        <f>IF(AG147="","",VLOOKUP(AG147,'シフト記号表（従来型・ユニット型共通）'!$C$6:$L$47,10,FALSE))</f>
        <v/>
      </c>
      <c r="AH148" s="325" t="str">
        <f>IF(AH147="","",VLOOKUP(AH147,'シフト記号表（従来型・ユニット型共通）'!$C$6:$L$47,10,FALSE))</f>
        <v/>
      </c>
      <c r="AI148" s="326" t="str">
        <f>IF(AI147="","",VLOOKUP(AI147,'シフト記号表（従来型・ユニット型共通）'!$C$6:$L$47,10,FALSE))</f>
        <v/>
      </c>
      <c r="AJ148" s="326" t="str">
        <f>IF(AJ147="","",VLOOKUP(AJ147,'シフト記号表（従来型・ユニット型共通）'!$C$6:$L$47,10,FALSE))</f>
        <v/>
      </c>
      <c r="AK148" s="326" t="str">
        <f>IF(AK147="","",VLOOKUP(AK147,'シフト記号表（従来型・ユニット型共通）'!$C$6:$L$47,10,FALSE))</f>
        <v/>
      </c>
      <c r="AL148" s="326" t="str">
        <f>IF(AL147="","",VLOOKUP(AL147,'シフト記号表（従来型・ユニット型共通）'!$C$6:$L$47,10,FALSE))</f>
        <v/>
      </c>
      <c r="AM148" s="326" t="str">
        <f>IF(AM147="","",VLOOKUP(AM147,'シフト記号表（従来型・ユニット型共通）'!$C$6:$L$47,10,FALSE))</f>
        <v/>
      </c>
      <c r="AN148" s="327" t="str">
        <f>IF(AN147="","",VLOOKUP(AN147,'シフト記号表（従来型・ユニット型共通）'!$C$6:$L$47,10,FALSE))</f>
        <v/>
      </c>
      <c r="AO148" s="325" t="str">
        <f>IF(AO147="","",VLOOKUP(AO147,'シフト記号表（従来型・ユニット型共通）'!$C$6:$L$47,10,FALSE))</f>
        <v/>
      </c>
      <c r="AP148" s="326" t="str">
        <f>IF(AP147="","",VLOOKUP(AP147,'シフト記号表（従来型・ユニット型共通）'!$C$6:$L$47,10,FALSE))</f>
        <v/>
      </c>
      <c r="AQ148" s="326" t="str">
        <f>IF(AQ147="","",VLOOKUP(AQ147,'シフト記号表（従来型・ユニット型共通）'!$C$6:$L$47,10,FALSE))</f>
        <v/>
      </c>
      <c r="AR148" s="326" t="str">
        <f>IF(AR147="","",VLOOKUP(AR147,'シフト記号表（従来型・ユニット型共通）'!$C$6:$L$47,10,FALSE))</f>
        <v/>
      </c>
      <c r="AS148" s="326" t="str">
        <f>IF(AS147="","",VLOOKUP(AS147,'シフト記号表（従来型・ユニット型共通）'!$C$6:$L$47,10,FALSE))</f>
        <v/>
      </c>
      <c r="AT148" s="326" t="str">
        <f>IF(AT147="","",VLOOKUP(AT147,'シフト記号表（従来型・ユニット型共通）'!$C$6:$L$47,10,FALSE))</f>
        <v/>
      </c>
      <c r="AU148" s="327" t="str">
        <f>IF(AU147="","",VLOOKUP(AU147,'シフト記号表（従来型・ユニット型共通）'!$C$6:$L$47,10,FALSE))</f>
        <v/>
      </c>
      <c r="AV148" s="325" t="str">
        <f>IF(AV147="","",VLOOKUP(AV147,'シフト記号表（従来型・ユニット型共通）'!$C$6:$L$47,10,FALSE))</f>
        <v/>
      </c>
      <c r="AW148" s="326" t="str">
        <f>IF(AW147="","",VLOOKUP(AW147,'シフト記号表（従来型・ユニット型共通）'!$C$6:$L$47,10,FALSE))</f>
        <v/>
      </c>
      <c r="AX148" s="326" t="str">
        <f>IF(AX147="","",VLOOKUP(AX147,'シフト記号表（従来型・ユニット型共通）'!$C$6:$L$47,10,FALSE))</f>
        <v/>
      </c>
      <c r="AY148" s="326" t="str">
        <f>IF(AY147="","",VLOOKUP(AY147,'シフト記号表（従来型・ユニット型共通）'!$C$6:$L$47,10,FALSE))</f>
        <v/>
      </c>
      <c r="AZ148" s="326" t="str">
        <f>IF(AZ147="","",VLOOKUP(AZ147,'シフト記号表（従来型・ユニット型共通）'!$C$6:$L$47,10,FALSE))</f>
        <v/>
      </c>
      <c r="BA148" s="326" t="str">
        <f>IF(BA147="","",VLOOKUP(BA147,'シフト記号表（従来型・ユニット型共通）'!$C$6:$L$47,10,FALSE))</f>
        <v/>
      </c>
      <c r="BB148" s="327" t="str">
        <f>IF(BB147="","",VLOOKUP(BB147,'シフト記号表（従来型・ユニット型共通）'!$C$6:$L$47,10,FALSE))</f>
        <v/>
      </c>
      <c r="BC148" s="325" t="str">
        <f>IF(BC147="","",VLOOKUP(BC147,'シフト記号表（従来型・ユニット型共通）'!$C$6:$L$47,10,FALSE))</f>
        <v/>
      </c>
      <c r="BD148" s="326" t="str">
        <f>IF(BD147="","",VLOOKUP(BD147,'シフト記号表（従来型・ユニット型共通）'!$C$6:$L$47,10,FALSE))</f>
        <v/>
      </c>
      <c r="BE148" s="326" t="str">
        <f>IF(BE147="","",VLOOKUP(BE147,'シフト記号表（従来型・ユニット型共通）'!$C$6:$L$47,10,FALSE))</f>
        <v/>
      </c>
      <c r="BF148" s="1113">
        <f>IF($BI$3="４週",SUM(AA148:BB148),IF($BI$3="暦月",SUM(AA148:BE148),""))</f>
        <v>0</v>
      </c>
      <c r="BG148" s="1114"/>
      <c r="BH148" s="1115">
        <f>IF($BI$3="４週",BF148/4,IF($BI$3="暦月",(BF148/($BI$8/7)),""))</f>
        <v>0</v>
      </c>
      <c r="BI148" s="1114"/>
      <c r="BJ148" s="1110"/>
      <c r="BK148" s="1111"/>
      <c r="BL148" s="1111"/>
      <c r="BM148" s="1111"/>
      <c r="BN148" s="1112"/>
    </row>
    <row r="149" spans="2:66" ht="20.25" customHeight="1" x14ac:dyDescent="0.15">
      <c r="B149" s="1118">
        <f>B147+1</f>
        <v>67</v>
      </c>
      <c r="C149" s="1230"/>
      <c r="D149" s="1232"/>
      <c r="E149" s="1196"/>
      <c r="F149" s="1233"/>
      <c r="G149" s="1120"/>
      <c r="H149" s="1121"/>
      <c r="I149" s="320"/>
      <c r="J149" s="321"/>
      <c r="K149" s="320"/>
      <c r="L149" s="321"/>
      <c r="M149" s="1124"/>
      <c r="N149" s="1125"/>
      <c r="O149" s="1128"/>
      <c r="P149" s="1129"/>
      <c r="Q149" s="1129"/>
      <c r="R149" s="1121"/>
      <c r="S149" s="1132"/>
      <c r="T149" s="1133"/>
      <c r="U149" s="1133"/>
      <c r="V149" s="1133"/>
      <c r="W149" s="1134"/>
      <c r="X149" s="340" t="s">
        <v>696</v>
      </c>
      <c r="Z149" s="341"/>
      <c r="AA149" s="333"/>
      <c r="AB149" s="334"/>
      <c r="AC149" s="334"/>
      <c r="AD149" s="334"/>
      <c r="AE149" s="334"/>
      <c r="AF149" s="334"/>
      <c r="AG149" s="335"/>
      <c r="AH149" s="333"/>
      <c r="AI149" s="334"/>
      <c r="AJ149" s="334"/>
      <c r="AK149" s="334"/>
      <c r="AL149" s="334"/>
      <c r="AM149" s="334"/>
      <c r="AN149" s="335"/>
      <c r="AO149" s="333"/>
      <c r="AP149" s="334"/>
      <c r="AQ149" s="334"/>
      <c r="AR149" s="334"/>
      <c r="AS149" s="334"/>
      <c r="AT149" s="334"/>
      <c r="AU149" s="335"/>
      <c r="AV149" s="333"/>
      <c r="AW149" s="334"/>
      <c r="AX149" s="334"/>
      <c r="AY149" s="334"/>
      <c r="AZ149" s="334"/>
      <c r="BA149" s="334"/>
      <c r="BB149" s="335"/>
      <c r="BC149" s="333"/>
      <c r="BD149" s="334"/>
      <c r="BE149" s="336"/>
      <c r="BF149" s="1138"/>
      <c r="BG149" s="1139"/>
      <c r="BH149" s="1105"/>
      <c r="BI149" s="1106"/>
      <c r="BJ149" s="1107"/>
      <c r="BK149" s="1108"/>
      <c r="BL149" s="1108"/>
      <c r="BM149" s="1108"/>
      <c r="BN149" s="1109"/>
    </row>
    <row r="150" spans="2:66" ht="20.25" customHeight="1" x14ac:dyDescent="0.15">
      <c r="B150" s="1140"/>
      <c r="C150" s="1237"/>
      <c r="D150" s="1238"/>
      <c r="E150" s="1196"/>
      <c r="F150" s="1233"/>
      <c r="G150" s="1141"/>
      <c r="H150" s="1142"/>
      <c r="I150" s="342"/>
      <c r="J150" s="343">
        <f>G149</f>
        <v>0</v>
      </c>
      <c r="K150" s="342"/>
      <c r="L150" s="343">
        <f>M149</f>
        <v>0</v>
      </c>
      <c r="M150" s="1143"/>
      <c r="N150" s="1144"/>
      <c r="O150" s="1145"/>
      <c r="P150" s="1146"/>
      <c r="Q150" s="1146"/>
      <c r="R150" s="1142"/>
      <c r="S150" s="1132"/>
      <c r="T150" s="1133"/>
      <c r="U150" s="1133"/>
      <c r="V150" s="1133"/>
      <c r="W150" s="1134"/>
      <c r="X150" s="337" t="s">
        <v>1050</v>
      </c>
      <c r="Y150" s="338"/>
      <c r="Z150" s="339"/>
      <c r="AA150" s="325" t="str">
        <f>IF(AA149="","",VLOOKUP(AA149,'シフト記号表（従来型・ユニット型共通）'!$C$6:$L$47,10,FALSE))</f>
        <v/>
      </c>
      <c r="AB150" s="326" t="str">
        <f>IF(AB149="","",VLOOKUP(AB149,'シフト記号表（従来型・ユニット型共通）'!$C$6:$L$47,10,FALSE))</f>
        <v/>
      </c>
      <c r="AC150" s="326" t="str">
        <f>IF(AC149="","",VLOOKUP(AC149,'シフト記号表（従来型・ユニット型共通）'!$C$6:$L$47,10,FALSE))</f>
        <v/>
      </c>
      <c r="AD150" s="326" t="str">
        <f>IF(AD149="","",VLOOKUP(AD149,'シフト記号表（従来型・ユニット型共通）'!$C$6:$L$47,10,FALSE))</f>
        <v/>
      </c>
      <c r="AE150" s="326" t="str">
        <f>IF(AE149="","",VLOOKUP(AE149,'シフト記号表（従来型・ユニット型共通）'!$C$6:$L$47,10,FALSE))</f>
        <v/>
      </c>
      <c r="AF150" s="326" t="str">
        <f>IF(AF149="","",VLOOKUP(AF149,'シフト記号表（従来型・ユニット型共通）'!$C$6:$L$47,10,FALSE))</f>
        <v/>
      </c>
      <c r="AG150" s="327" t="str">
        <f>IF(AG149="","",VLOOKUP(AG149,'シフト記号表（従来型・ユニット型共通）'!$C$6:$L$47,10,FALSE))</f>
        <v/>
      </c>
      <c r="AH150" s="325" t="str">
        <f>IF(AH149="","",VLOOKUP(AH149,'シフト記号表（従来型・ユニット型共通）'!$C$6:$L$47,10,FALSE))</f>
        <v/>
      </c>
      <c r="AI150" s="326" t="str">
        <f>IF(AI149="","",VLOOKUP(AI149,'シフト記号表（従来型・ユニット型共通）'!$C$6:$L$47,10,FALSE))</f>
        <v/>
      </c>
      <c r="AJ150" s="326" t="str">
        <f>IF(AJ149="","",VLOOKUP(AJ149,'シフト記号表（従来型・ユニット型共通）'!$C$6:$L$47,10,FALSE))</f>
        <v/>
      </c>
      <c r="AK150" s="326" t="str">
        <f>IF(AK149="","",VLOOKUP(AK149,'シフト記号表（従来型・ユニット型共通）'!$C$6:$L$47,10,FALSE))</f>
        <v/>
      </c>
      <c r="AL150" s="326" t="str">
        <f>IF(AL149="","",VLOOKUP(AL149,'シフト記号表（従来型・ユニット型共通）'!$C$6:$L$47,10,FALSE))</f>
        <v/>
      </c>
      <c r="AM150" s="326" t="str">
        <f>IF(AM149="","",VLOOKUP(AM149,'シフト記号表（従来型・ユニット型共通）'!$C$6:$L$47,10,FALSE))</f>
        <v/>
      </c>
      <c r="AN150" s="327" t="str">
        <f>IF(AN149="","",VLOOKUP(AN149,'シフト記号表（従来型・ユニット型共通）'!$C$6:$L$47,10,FALSE))</f>
        <v/>
      </c>
      <c r="AO150" s="325" t="str">
        <f>IF(AO149="","",VLOOKUP(AO149,'シフト記号表（従来型・ユニット型共通）'!$C$6:$L$47,10,FALSE))</f>
        <v/>
      </c>
      <c r="AP150" s="326" t="str">
        <f>IF(AP149="","",VLOOKUP(AP149,'シフト記号表（従来型・ユニット型共通）'!$C$6:$L$47,10,FALSE))</f>
        <v/>
      </c>
      <c r="AQ150" s="326" t="str">
        <f>IF(AQ149="","",VLOOKUP(AQ149,'シフト記号表（従来型・ユニット型共通）'!$C$6:$L$47,10,FALSE))</f>
        <v/>
      </c>
      <c r="AR150" s="326" t="str">
        <f>IF(AR149="","",VLOOKUP(AR149,'シフト記号表（従来型・ユニット型共通）'!$C$6:$L$47,10,FALSE))</f>
        <v/>
      </c>
      <c r="AS150" s="326" t="str">
        <f>IF(AS149="","",VLOOKUP(AS149,'シフト記号表（従来型・ユニット型共通）'!$C$6:$L$47,10,FALSE))</f>
        <v/>
      </c>
      <c r="AT150" s="326" t="str">
        <f>IF(AT149="","",VLOOKUP(AT149,'シフト記号表（従来型・ユニット型共通）'!$C$6:$L$47,10,FALSE))</f>
        <v/>
      </c>
      <c r="AU150" s="327" t="str">
        <f>IF(AU149="","",VLOOKUP(AU149,'シフト記号表（従来型・ユニット型共通）'!$C$6:$L$47,10,FALSE))</f>
        <v/>
      </c>
      <c r="AV150" s="325" t="str">
        <f>IF(AV149="","",VLOOKUP(AV149,'シフト記号表（従来型・ユニット型共通）'!$C$6:$L$47,10,FALSE))</f>
        <v/>
      </c>
      <c r="AW150" s="326" t="str">
        <f>IF(AW149="","",VLOOKUP(AW149,'シフト記号表（従来型・ユニット型共通）'!$C$6:$L$47,10,FALSE))</f>
        <v/>
      </c>
      <c r="AX150" s="326" t="str">
        <f>IF(AX149="","",VLOOKUP(AX149,'シフト記号表（従来型・ユニット型共通）'!$C$6:$L$47,10,FALSE))</f>
        <v/>
      </c>
      <c r="AY150" s="326" t="str">
        <f>IF(AY149="","",VLOOKUP(AY149,'シフト記号表（従来型・ユニット型共通）'!$C$6:$L$47,10,FALSE))</f>
        <v/>
      </c>
      <c r="AZ150" s="326" t="str">
        <f>IF(AZ149="","",VLOOKUP(AZ149,'シフト記号表（従来型・ユニット型共通）'!$C$6:$L$47,10,FALSE))</f>
        <v/>
      </c>
      <c r="BA150" s="326" t="str">
        <f>IF(BA149="","",VLOOKUP(BA149,'シフト記号表（従来型・ユニット型共通）'!$C$6:$L$47,10,FALSE))</f>
        <v/>
      </c>
      <c r="BB150" s="327" t="str">
        <f>IF(BB149="","",VLOOKUP(BB149,'シフト記号表（従来型・ユニット型共通）'!$C$6:$L$47,10,FALSE))</f>
        <v/>
      </c>
      <c r="BC150" s="325" t="str">
        <f>IF(BC149="","",VLOOKUP(BC149,'シフト記号表（従来型・ユニット型共通）'!$C$6:$L$47,10,FALSE))</f>
        <v/>
      </c>
      <c r="BD150" s="326" t="str">
        <f>IF(BD149="","",VLOOKUP(BD149,'シフト記号表（従来型・ユニット型共通）'!$C$6:$L$47,10,FALSE))</f>
        <v/>
      </c>
      <c r="BE150" s="326" t="str">
        <f>IF(BE149="","",VLOOKUP(BE149,'シフト記号表（従来型・ユニット型共通）'!$C$6:$L$47,10,FALSE))</f>
        <v/>
      </c>
      <c r="BF150" s="1113">
        <f>IF($BI$3="４週",SUM(AA150:BB150),IF($BI$3="暦月",SUM(AA150:BE150),""))</f>
        <v>0</v>
      </c>
      <c r="BG150" s="1114"/>
      <c r="BH150" s="1115">
        <f>IF($BI$3="４週",BF150/4,IF($BI$3="暦月",(BF150/($BI$8/7)),""))</f>
        <v>0</v>
      </c>
      <c r="BI150" s="1114"/>
      <c r="BJ150" s="1110"/>
      <c r="BK150" s="1111"/>
      <c r="BL150" s="1111"/>
      <c r="BM150" s="1111"/>
      <c r="BN150" s="1112"/>
    </row>
    <row r="151" spans="2:66" ht="20.25" customHeight="1" x14ac:dyDescent="0.15">
      <c r="B151" s="1118">
        <f>B149+1</f>
        <v>68</v>
      </c>
      <c r="C151" s="1230"/>
      <c r="D151" s="1232"/>
      <c r="E151" s="1196"/>
      <c r="F151" s="1233"/>
      <c r="G151" s="1120"/>
      <c r="H151" s="1121"/>
      <c r="I151" s="320"/>
      <c r="J151" s="321"/>
      <c r="K151" s="320"/>
      <c r="L151" s="321"/>
      <c r="M151" s="1124"/>
      <c r="N151" s="1125"/>
      <c r="O151" s="1128"/>
      <c r="P151" s="1129"/>
      <c r="Q151" s="1129"/>
      <c r="R151" s="1121"/>
      <c r="S151" s="1132"/>
      <c r="T151" s="1133"/>
      <c r="U151" s="1133"/>
      <c r="V151" s="1133"/>
      <c r="W151" s="1134"/>
      <c r="X151" s="340" t="s">
        <v>696</v>
      </c>
      <c r="Z151" s="341"/>
      <c r="AA151" s="333"/>
      <c r="AB151" s="334"/>
      <c r="AC151" s="334"/>
      <c r="AD151" s="334"/>
      <c r="AE151" s="334"/>
      <c r="AF151" s="334"/>
      <c r="AG151" s="335"/>
      <c r="AH151" s="333"/>
      <c r="AI151" s="334"/>
      <c r="AJ151" s="334"/>
      <c r="AK151" s="334"/>
      <c r="AL151" s="334"/>
      <c r="AM151" s="334"/>
      <c r="AN151" s="335"/>
      <c r="AO151" s="333"/>
      <c r="AP151" s="334"/>
      <c r="AQ151" s="334"/>
      <c r="AR151" s="334"/>
      <c r="AS151" s="334"/>
      <c r="AT151" s="334"/>
      <c r="AU151" s="335"/>
      <c r="AV151" s="333"/>
      <c r="AW151" s="334"/>
      <c r="AX151" s="334"/>
      <c r="AY151" s="334"/>
      <c r="AZ151" s="334"/>
      <c r="BA151" s="334"/>
      <c r="BB151" s="335"/>
      <c r="BC151" s="333"/>
      <c r="BD151" s="334"/>
      <c r="BE151" s="336"/>
      <c r="BF151" s="1138"/>
      <c r="BG151" s="1139"/>
      <c r="BH151" s="1105"/>
      <c r="BI151" s="1106"/>
      <c r="BJ151" s="1107"/>
      <c r="BK151" s="1108"/>
      <c r="BL151" s="1108"/>
      <c r="BM151" s="1108"/>
      <c r="BN151" s="1109"/>
    </row>
    <row r="152" spans="2:66" ht="20.25" customHeight="1" x14ac:dyDescent="0.15">
      <c r="B152" s="1140"/>
      <c r="C152" s="1237"/>
      <c r="D152" s="1238"/>
      <c r="E152" s="1196"/>
      <c r="F152" s="1233"/>
      <c r="G152" s="1141"/>
      <c r="H152" s="1142"/>
      <c r="I152" s="342"/>
      <c r="J152" s="343">
        <f>G151</f>
        <v>0</v>
      </c>
      <c r="K152" s="342"/>
      <c r="L152" s="343">
        <f>M151</f>
        <v>0</v>
      </c>
      <c r="M152" s="1143"/>
      <c r="N152" s="1144"/>
      <c r="O152" s="1145"/>
      <c r="P152" s="1146"/>
      <c r="Q152" s="1146"/>
      <c r="R152" s="1142"/>
      <c r="S152" s="1132"/>
      <c r="T152" s="1133"/>
      <c r="U152" s="1133"/>
      <c r="V152" s="1133"/>
      <c r="W152" s="1134"/>
      <c r="X152" s="337" t="s">
        <v>1050</v>
      </c>
      <c r="Y152" s="338"/>
      <c r="Z152" s="339"/>
      <c r="AA152" s="325" t="str">
        <f>IF(AA151="","",VLOOKUP(AA151,'シフト記号表（従来型・ユニット型共通）'!$C$6:$L$47,10,FALSE))</f>
        <v/>
      </c>
      <c r="AB152" s="326" t="str">
        <f>IF(AB151="","",VLOOKUP(AB151,'シフト記号表（従来型・ユニット型共通）'!$C$6:$L$47,10,FALSE))</f>
        <v/>
      </c>
      <c r="AC152" s="326" t="str">
        <f>IF(AC151="","",VLOOKUP(AC151,'シフト記号表（従来型・ユニット型共通）'!$C$6:$L$47,10,FALSE))</f>
        <v/>
      </c>
      <c r="AD152" s="326" t="str">
        <f>IF(AD151="","",VLOOKUP(AD151,'シフト記号表（従来型・ユニット型共通）'!$C$6:$L$47,10,FALSE))</f>
        <v/>
      </c>
      <c r="AE152" s="326" t="str">
        <f>IF(AE151="","",VLOOKUP(AE151,'シフト記号表（従来型・ユニット型共通）'!$C$6:$L$47,10,FALSE))</f>
        <v/>
      </c>
      <c r="AF152" s="326" t="str">
        <f>IF(AF151="","",VLOOKUP(AF151,'シフト記号表（従来型・ユニット型共通）'!$C$6:$L$47,10,FALSE))</f>
        <v/>
      </c>
      <c r="AG152" s="327" t="str">
        <f>IF(AG151="","",VLOOKUP(AG151,'シフト記号表（従来型・ユニット型共通）'!$C$6:$L$47,10,FALSE))</f>
        <v/>
      </c>
      <c r="AH152" s="325" t="str">
        <f>IF(AH151="","",VLOOKUP(AH151,'シフト記号表（従来型・ユニット型共通）'!$C$6:$L$47,10,FALSE))</f>
        <v/>
      </c>
      <c r="AI152" s="326" t="str">
        <f>IF(AI151="","",VLOOKUP(AI151,'シフト記号表（従来型・ユニット型共通）'!$C$6:$L$47,10,FALSE))</f>
        <v/>
      </c>
      <c r="AJ152" s="326" t="str">
        <f>IF(AJ151="","",VLOOKUP(AJ151,'シフト記号表（従来型・ユニット型共通）'!$C$6:$L$47,10,FALSE))</f>
        <v/>
      </c>
      <c r="AK152" s="326" t="str">
        <f>IF(AK151="","",VLOOKUP(AK151,'シフト記号表（従来型・ユニット型共通）'!$C$6:$L$47,10,FALSE))</f>
        <v/>
      </c>
      <c r="AL152" s="326" t="str">
        <f>IF(AL151="","",VLOOKUP(AL151,'シフト記号表（従来型・ユニット型共通）'!$C$6:$L$47,10,FALSE))</f>
        <v/>
      </c>
      <c r="AM152" s="326" t="str">
        <f>IF(AM151="","",VLOOKUP(AM151,'シフト記号表（従来型・ユニット型共通）'!$C$6:$L$47,10,FALSE))</f>
        <v/>
      </c>
      <c r="AN152" s="327" t="str">
        <f>IF(AN151="","",VLOOKUP(AN151,'シフト記号表（従来型・ユニット型共通）'!$C$6:$L$47,10,FALSE))</f>
        <v/>
      </c>
      <c r="AO152" s="325" t="str">
        <f>IF(AO151="","",VLOOKUP(AO151,'シフト記号表（従来型・ユニット型共通）'!$C$6:$L$47,10,FALSE))</f>
        <v/>
      </c>
      <c r="AP152" s="326" t="str">
        <f>IF(AP151="","",VLOOKUP(AP151,'シフト記号表（従来型・ユニット型共通）'!$C$6:$L$47,10,FALSE))</f>
        <v/>
      </c>
      <c r="AQ152" s="326" t="str">
        <f>IF(AQ151="","",VLOOKUP(AQ151,'シフト記号表（従来型・ユニット型共通）'!$C$6:$L$47,10,FALSE))</f>
        <v/>
      </c>
      <c r="AR152" s="326" t="str">
        <f>IF(AR151="","",VLOOKUP(AR151,'シフト記号表（従来型・ユニット型共通）'!$C$6:$L$47,10,FALSE))</f>
        <v/>
      </c>
      <c r="AS152" s="326" t="str">
        <f>IF(AS151="","",VLOOKUP(AS151,'シフト記号表（従来型・ユニット型共通）'!$C$6:$L$47,10,FALSE))</f>
        <v/>
      </c>
      <c r="AT152" s="326" t="str">
        <f>IF(AT151="","",VLOOKUP(AT151,'シフト記号表（従来型・ユニット型共通）'!$C$6:$L$47,10,FALSE))</f>
        <v/>
      </c>
      <c r="AU152" s="327" t="str">
        <f>IF(AU151="","",VLOOKUP(AU151,'シフト記号表（従来型・ユニット型共通）'!$C$6:$L$47,10,FALSE))</f>
        <v/>
      </c>
      <c r="AV152" s="325" t="str">
        <f>IF(AV151="","",VLOOKUP(AV151,'シフト記号表（従来型・ユニット型共通）'!$C$6:$L$47,10,FALSE))</f>
        <v/>
      </c>
      <c r="AW152" s="326" t="str">
        <f>IF(AW151="","",VLOOKUP(AW151,'シフト記号表（従来型・ユニット型共通）'!$C$6:$L$47,10,FALSE))</f>
        <v/>
      </c>
      <c r="AX152" s="326" t="str">
        <f>IF(AX151="","",VLOOKUP(AX151,'シフト記号表（従来型・ユニット型共通）'!$C$6:$L$47,10,FALSE))</f>
        <v/>
      </c>
      <c r="AY152" s="326" t="str">
        <f>IF(AY151="","",VLOOKUP(AY151,'シフト記号表（従来型・ユニット型共通）'!$C$6:$L$47,10,FALSE))</f>
        <v/>
      </c>
      <c r="AZ152" s="326" t="str">
        <f>IF(AZ151="","",VLOOKUP(AZ151,'シフト記号表（従来型・ユニット型共通）'!$C$6:$L$47,10,FALSE))</f>
        <v/>
      </c>
      <c r="BA152" s="326" t="str">
        <f>IF(BA151="","",VLOOKUP(BA151,'シフト記号表（従来型・ユニット型共通）'!$C$6:$L$47,10,FALSE))</f>
        <v/>
      </c>
      <c r="BB152" s="327" t="str">
        <f>IF(BB151="","",VLOOKUP(BB151,'シフト記号表（従来型・ユニット型共通）'!$C$6:$L$47,10,FALSE))</f>
        <v/>
      </c>
      <c r="BC152" s="325" t="str">
        <f>IF(BC151="","",VLOOKUP(BC151,'シフト記号表（従来型・ユニット型共通）'!$C$6:$L$47,10,FALSE))</f>
        <v/>
      </c>
      <c r="BD152" s="326" t="str">
        <f>IF(BD151="","",VLOOKUP(BD151,'シフト記号表（従来型・ユニット型共通）'!$C$6:$L$47,10,FALSE))</f>
        <v/>
      </c>
      <c r="BE152" s="326" t="str">
        <f>IF(BE151="","",VLOOKUP(BE151,'シフト記号表（従来型・ユニット型共通）'!$C$6:$L$47,10,FALSE))</f>
        <v/>
      </c>
      <c r="BF152" s="1113">
        <f>IF($BI$3="４週",SUM(AA152:BB152),IF($BI$3="暦月",SUM(AA152:BE152),""))</f>
        <v>0</v>
      </c>
      <c r="BG152" s="1114"/>
      <c r="BH152" s="1115">
        <f>IF($BI$3="４週",BF152/4,IF($BI$3="暦月",(BF152/($BI$8/7)),""))</f>
        <v>0</v>
      </c>
      <c r="BI152" s="1114"/>
      <c r="BJ152" s="1110"/>
      <c r="BK152" s="1111"/>
      <c r="BL152" s="1111"/>
      <c r="BM152" s="1111"/>
      <c r="BN152" s="1112"/>
    </row>
    <row r="153" spans="2:66" ht="20.25" customHeight="1" x14ac:dyDescent="0.15">
      <c r="B153" s="1118">
        <f>B151+1</f>
        <v>69</v>
      </c>
      <c r="C153" s="1230"/>
      <c r="D153" s="1232"/>
      <c r="E153" s="1196"/>
      <c r="F153" s="1233"/>
      <c r="G153" s="1120"/>
      <c r="H153" s="1121"/>
      <c r="I153" s="320"/>
      <c r="J153" s="321"/>
      <c r="K153" s="320"/>
      <c r="L153" s="321"/>
      <c r="M153" s="1124"/>
      <c r="N153" s="1125"/>
      <c r="O153" s="1128"/>
      <c r="P153" s="1129"/>
      <c r="Q153" s="1129"/>
      <c r="R153" s="1121"/>
      <c r="S153" s="1132"/>
      <c r="T153" s="1133"/>
      <c r="U153" s="1133"/>
      <c r="V153" s="1133"/>
      <c r="W153" s="1134"/>
      <c r="X153" s="340" t="s">
        <v>696</v>
      </c>
      <c r="Z153" s="341"/>
      <c r="AA153" s="333"/>
      <c r="AB153" s="334"/>
      <c r="AC153" s="334"/>
      <c r="AD153" s="334"/>
      <c r="AE153" s="334"/>
      <c r="AF153" s="334"/>
      <c r="AG153" s="335"/>
      <c r="AH153" s="333"/>
      <c r="AI153" s="334"/>
      <c r="AJ153" s="334"/>
      <c r="AK153" s="334"/>
      <c r="AL153" s="334"/>
      <c r="AM153" s="334"/>
      <c r="AN153" s="335"/>
      <c r="AO153" s="333"/>
      <c r="AP153" s="334"/>
      <c r="AQ153" s="334"/>
      <c r="AR153" s="334"/>
      <c r="AS153" s="334"/>
      <c r="AT153" s="334"/>
      <c r="AU153" s="335"/>
      <c r="AV153" s="333"/>
      <c r="AW153" s="334"/>
      <c r="AX153" s="334"/>
      <c r="AY153" s="334"/>
      <c r="AZ153" s="334"/>
      <c r="BA153" s="334"/>
      <c r="BB153" s="335"/>
      <c r="BC153" s="333"/>
      <c r="BD153" s="334"/>
      <c r="BE153" s="336"/>
      <c r="BF153" s="1138"/>
      <c r="BG153" s="1139"/>
      <c r="BH153" s="1105"/>
      <c r="BI153" s="1106"/>
      <c r="BJ153" s="1107"/>
      <c r="BK153" s="1108"/>
      <c r="BL153" s="1108"/>
      <c r="BM153" s="1108"/>
      <c r="BN153" s="1109"/>
    </row>
    <row r="154" spans="2:66" ht="20.25" customHeight="1" x14ac:dyDescent="0.15">
      <c r="B154" s="1140"/>
      <c r="C154" s="1237"/>
      <c r="D154" s="1238"/>
      <c r="E154" s="1196"/>
      <c r="F154" s="1233"/>
      <c r="G154" s="1141"/>
      <c r="H154" s="1142"/>
      <c r="I154" s="342"/>
      <c r="J154" s="343">
        <f>G153</f>
        <v>0</v>
      </c>
      <c r="K154" s="342"/>
      <c r="L154" s="343">
        <f>M153</f>
        <v>0</v>
      </c>
      <c r="M154" s="1143"/>
      <c r="N154" s="1144"/>
      <c r="O154" s="1145"/>
      <c r="P154" s="1146"/>
      <c r="Q154" s="1146"/>
      <c r="R154" s="1142"/>
      <c r="S154" s="1132"/>
      <c r="T154" s="1133"/>
      <c r="U154" s="1133"/>
      <c r="V154" s="1133"/>
      <c r="W154" s="1134"/>
      <c r="X154" s="337" t="s">
        <v>1050</v>
      </c>
      <c r="Y154" s="338"/>
      <c r="Z154" s="339"/>
      <c r="AA154" s="325" t="str">
        <f>IF(AA153="","",VLOOKUP(AA153,'シフト記号表（従来型・ユニット型共通）'!$C$6:$L$47,10,FALSE))</f>
        <v/>
      </c>
      <c r="AB154" s="326" t="str">
        <f>IF(AB153="","",VLOOKUP(AB153,'シフト記号表（従来型・ユニット型共通）'!$C$6:$L$47,10,FALSE))</f>
        <v/>
      </c>
      <c r="AC154" s="326" t="str">
        <f>IF(AC153="","",VLOOKUP(AC153,'シフト記号表（従来型・ユニット型共通）'!$C$6:$L$47,10,FALSE))</f>
        <v/>
      </c>
      <c r="AD154" s="326" t="str">
        <f>IF(AD153="","",VLOOKUP(AD153,'シフト記号表（従来型・ユニット型共通）'!$C$6:$L$47,10,FALSE))</f>
        <v/>
      </c>
      <c r="AE154" s="326" t="str">
        <f>IF(AE153="","",VLOOKUP(AE153,'シフト記号表（従来型・ユニット型共通）'!$C$6:$L$47,10,FALSE))</f>
        <v/>
      </c>
      <c r="AF154" s="326" t="str">
        <f>IF(AF153="","",VLOOKUP(AF153,'シフト記号表（従来型・ユニット型共通）'!$C$6:$L$47,10,FALSE))</f>
        <v/>
      </c>
      <c r="AG154" s="327" t="str">
        <f>IF(AG153="","",VLOOKUP(AG153,'シフト記号表（従来型・ユニット型共通）'!$C$6:$L$47,10,FALSE))</f>
        <v/>
      </c>
      <c r="AH154" s="325" t="str">
        <f>IF(AH153="","",VLOOKUP(AH153,'シフト記号表（従来型・ユニット型共通）'!$C$6:$L$47,10,FALSE))</f>
        <v/>
      </c>
      <c r="AI154" s="326" t="str">
        <f>IF(AI153="","",VLOOKUP(AI153,'シフト記号表（従来型・ユニット型共通）'!$C$6:$L$47,10,FALSE))</f>
        <v/>
      </c>
      <c r="AJ154" s="326" t="str">
        <f>IF(AJ153="","",VLOOKUP(AJ153,'シフト記号表（従来型・ユニット型共通）'!$C$6:$L$47,10,FALSE))</f>
        <v/>
      </c>
      <c r="AK154" s="326" t="str">
        <f>IF(AK153="","",VLOOKUP(AK153,'シフト記号表（従来型・ユニット型共通）'!$C$6:$L$47,10,FALSE))</f>
        <v/>
      </c>
      <c r="AL154" s="326" t="str">
        <f>IF(AL153="","",VLOOKUP(AL153,'シフト記号表（従来型・ユニット型共通）'!$C$6:$L$47,10,FALSE))</f>
        <v/>
      </c>
      <c r="AM154" s="326" t="str">
        <f>IF(AM153="","",VLOOKUP(AM153,'シフト記号表（従来型・ユニット型共通）'!$C$6:$L$47,10,FALSE))</f>
        <v/>
      </c>
      <c r="AN154" s="327" t="str">
        <f>IF(AN153="","",VLOOKUP(AN153,'シフト記号表（従来型・ユニット型共通）'!$C$6:$L$47,10,FALSE))</f>
        <v/>
      </c>
      <c r="AO154" s="325" t="str">
        <f>IF(AO153="","",VLOOKUP(AO153,'シフト記号表（従来型・ユニット型共通）'!$C$6:$L$47,10,FALSE))</f>
        <v/>
      </c>
      <c r="AP154" s="326" t="str">
        <f>IF(AP153="","",VLOOKUP(AP153,'シフト記号表（従来型・ユニット型共通）'!$C$6:$L$47,10,FALSE))</f>
        <v/>
      </c>
      <c r="AQ154" s="326" t="str">
        <f>IF(AQ153="","",VLOOKUP(AQ153,'シフト記号表（従来型・ユニット型共通）'!$C$6:$L$47,10,FALSE))</f>
        <v/>
      </c>
      <c r="AR154" s="326" t="str">
        <f>IF(AR153="","",VLOOKUP(AR153,'シフト記号表（従来型・ユニット型共通）'!$C$6:$L$47,10,FALSE))</f>
        <v/>
      </c>
      <c r="AS154" s="326" t="str">
        <f>IF(AS153="","",VLOOKUP(AS153,'シフト記号表（従来型・ユニット型共通）'!$C$6:$L$47,10,FALSE))</f>
        <v/>
      </c>
      <c r="AT154" s="326" t="str">
        <f>IF(AT153="","",VLOOKUP(AT153,'シフト記号表（従来型・ユニット型共通）'!$C$6:$L$47,10,FALSE))</f>
        <v/>
      </c>
      <c r="AU154" s="327" t="str">
        <f>IF(AU153="","",VLOOKUP(AU153,'シフト記号表（従来型・ユニット型共通）'!$C$6:$L$47,10,FALSE))</f>
        <v/>
      </c>
      <c r="AV154" s="325" t="str">
        <f>IF(AV153="","",VLOOKUP(AV153,'シフト記号表（従来型・ユニット型共通）'!$C$6:$L$47,10,FALSE))</f>
        <v/>
      </c>
      <c r="AW154" s="326" t="str">
        <f>IF(AW153="","",VLOOKUP(AW153,'シフト記号表（従来型・ユニット型共通）'!$C$6:$L$47,10,FALSE))</f>
        <v/>
      </c>
      <c r="AX154" s="326" t="str">
        <f>IF(AX153="","",VLOOKUP(AX153,'シフト記号表（従来型・ユニット型共通）'!$C$6:$L$47,10,FALSE))</f>
        <v/>
      </c>
      <c r="AY154" s="326" t="str">
        <f>IF(AY153="","",VLOOKUP(AY153,'シフト記号表（従来型・ユニット型共通）'!$C$6:$L$47,10,FALSE))</f>
        <v/>
      </c>
      <c r="AZ154" s="326" t="str">
        <f>IF(AZ153="","",VLOOKUP(AZ153,'シフト記号表（従来型・ユニット型共通）'!$C$6:$L$47,10,FALSE))</f>
        <v/>
      </c>
      <c r="BA154" s="326" t="str">
        <f>IF(BA153="","",VLOOKUP(BA153,'シフト記号表（従来型・ユニット型共通）'!$C$6:$L$47,10,FALSE))</f>
        <v/>
      </c>
      <c r="BB154" s="327" t="str">
        <f>IF(BB153="","",VLOOKUP(BB153,'シフト記号表（従来型・ユニット型共通）'!$C$6:$L$47,10,FALSE))</f>
        <v/>
      </c>
      <c r="BC154" s="325" t="str">
        <f>IF(BC153="","",VLOOKUP(BC153,'シフト記号表（従来型・ユニット型共通）'!$C$6:$L$47,10,FALSE))</f>
        <v/>
      </c>
      <c r="BD154" s="326" t="str">
        <f>IF(BD153="","",VLOOKUP(BD153,'シフト記号表（従来型・ユニット型共通）'!$C$6:$L$47,10,FALSE))</f>
        <v/>
      </c>
      <c r="BE154" s="326" t="str">
        <f>IF(BE153="","",VLOOKUP(BE153,'シフト記号表（従来型・ユニット型共通）'!$C$6:$L$47,10,FALSE))</f>
        <v/>
      </c>
      <c r="BF154" s="1113">
        <f>IF($BI$3="４週",SUM(AA154:BB154),IF($BI$3="暦月",SUM(AA154:BE154),""))</f>
        <v>0</v>
      </c>
      <c r="BG154" s="1114"/>
      <c r="BH154" s="1115">
        <f>IF($BI$3="４週",BF154/4,IF($BI$3="暦月",(BF154/($BI$8/7)),""))</f>
        <v>0</v>
      </c>
      <c r="BI154" s="1114"/>
      <c r="BJ154" s="1110"/>
      <c r="BK154" s="1111"/>
      <c r="BL154" s="1111"/>
      <c r="BM154" s="1111"/>
      <c r="BN154" s="1112"/>
    </row>
    <row r="155" spans="2:66" ht="20.25" customHeight="1" x14ac:dyDescent="0.15">
      <c r="B155" s="1118">
        <f>B153+1</f>
        <v>70</v>
      </c>
      <c r="C155" s="1230"/>
      <c r="D155" s="1232"/>
      <c r="E155" s="1196"/>
      <c r="F155" s="1233"/>
      <c r="G155" s="1120"/>
      <c r="H155" s="1121"/>
      <c r="I155" s="320"/>
      <c r="J155" s="321"/>
      <c r="K155" s="320"/>
      <c r="L155" s="321"/>
      <c r="M155" s="1124"/>
      <c r="N155" s="1125"/>
      <c r="O155" s="1128"/>
      <c r="P155" s="1129"/>
      <c r="Q155" s="1129"/>
      <c r="R155" s="1121"/>
      <c r="S155" s="1132"/>
      <c r="T155" s="1133"/>
      <c r="U155" s="1133"/>
      <c r="V155" s="1133"/>
      <c r="W155" s="1134"/>
      <c r="X155" s="340" t="s">
        <v>696</v>
      </c>
      <c r="Z155" s="341"/>
      <c r="AA155" s="333"/>
      <c r="AB155" s="334"/>
      <c r="AC155" s="334"/>
      <c r="AD155" s="334"/>
      <c r="AE155" s="334"/>
      <c r="AF155" s="334"/>
      <c r="AG155" s="335"/>
      <c r="AH155" s="333"/>
      <c r="AI155" s="334"/>
      <c r="AJ155" s="334"/>
      <c r="AK155" s="334"/>
      <c r="AL155" s="334"/>
      <c r="AM155" s="334"/>
      <c r="AN155" s="335"/>
      <c r="AO155" s="333"/>
      <c r="AP155" s="334"/>
      <c r="AQ155" s="334"/>
      <c r="AR155" s="334"/>
      <c r="AS155" s="334"/>
      <c r="AT155" s="334"/>
      <c r="AU155" s="335"/>
      <c r="AV155" s="333"/>
      <c r="AW155" s="334"/>
      <c r="AX155" s="334"/>
      <c r="AY155" s="334"/>
      <c r="AZ155" s="334"/>
      <c r="BA155" s="334"/>
      <c r="BB155" s="335"/>
      <c r="BC155" s="333"/>
      <c r="BD155" s="334"/>
      <c r="BE155" s="336"/>
      <c r="BF155" s="1138"/>
      <c r="BG155" s="1139"/>
      <c r="BH155" s="1105"/>
      <c r="BI155" s="1106"/>
      <c r="BJ155" s="1107"/>
      <c r="BK155" s="1108"/>
      <c r="BL155" s="1108"/>
      <c r="BM155" s="1108"/>
      <c r="BN155" s="1109"/>
    </row>
    <row r="156" spans="2:66" ht="20.25" customHeight="1" x14ac:dyDescent="0.15">
      <c r="B156" s="1140"/>
      <c r="C156" s="1237"/>
      <c r="D156" s="1238"/>
      <c r="E156" s="1196"/>
      <c r="F156" s="1233"/>
      <c r="G156" s="1141"/>
      <c r="H156" s="1142"/>
      <c r="I156" s="342"/>
      <c r="J156" s="343">
        <f>G155</f>
        <v>0</v>
      </c>
      <c r="K156" s="342"/>
      <c r="L156" s="343">
        <f>M155</f>
        <v>0</v>
      </c>
      <c r="M156" s="1143"/>
      <c r="N156" s="1144"/>
      <c r="O156" s="1145"/>
      <c r="P156" s="1146"/>
      <c r="Q156" s="1146"/>
      <c r="R156" s="1142"/>
      <c r="S156" s="1132"/>
      <c r="T156" s="1133"/>
      <c r="U156" s="1133"/>
      <c r="V156" s="1133"/>
      <c r="W156" s="1134"/>
      <c r="X156" s="337" t="s">
        <v>1050</v>
      </c>
      <c r="Y156" s="338"/>
      <c r="Z156" s="339"/>
      <c r="AA156" s="325" t="str">
        <f>IF(AA155="","",VLOOKUP(AA155,'シフト記号表（従来型・ユニット型共通）'!$C$6:$L$47,10,FALSE))</f>
        <v/>
      </c>
      <c r="AB156" s="326" t="str">
        <f>IF(AB155="","",VLOOKUP(AB155,'シフト記号表（従来型・ユニット型共通）'!$C$6:$L$47,10,FALSE))</f>
        <v/>
      </c>
      <c r="AC156" s="326" t="str">
        <f>IF(AC155="","",VLOOKUP(AC155,'シフト記号表（従来型・ユニット型共通）'!$C$6:$L$47,10,FALSE))</f>
        <v/>
      </c>
      <c r="AD156" s="326" t="str">
        <f>IF(AD155="","",VLOOKUP(AD155,'シフト記号表（従来型・ユニット型共通）'!$C$6:$L$47,10,FALSE))</f>
        <v/>
      </c>
      <c r="AE156" s="326" t="str">
        <f>IF(AE155="","",VLOOKUP(AE155,'シフト記号表（従来型・ユニット型共通）'!$C$6:$L$47,10,FALSE))</f>
        <v/>
      </c>
      <c r="AF156" s="326" t="str">
        <f>IF(AF155="","",VLOOKUP(AF155,'シフト記号表（従来型・ユニット型共通）'!$C$6:$L$47,10,FALSE))</f>
        <v/>
      </c>
      <c r="AG156" s="327" t="str">
        <f>IF(AG155="","",VLOOKUP(AG155,'シフト記号表（従来型・ユニット型共通）'!$C$6:$L$47,10,FALSE))</f>
        <v/>
      </c>
      <c r="AH156" s="325" t="str">
        <f>IF(AH155="","",VLOOKUP(AH155,'シフト記号表（従来型・ユニット型共通）'!$C$6:$L$47,10,FALSE))</f>
        <v/>
      </c>
      <c r="AI156" s="326" t="str">
        <f>IF(AI155="","",VLOOKUP(AI155,'シフト記号表（従来型・ユニット型共通）'!$C$6:$L$47,10,FALSE))</f>
        <v/>
      </c>
      <c r="AJ156" s="326" t="str">
        <f>IF(AJ155="","",VLOOKUP(AJ155,'シフト記号表（従来型・ユニット型共通）'!$C$6:$L$47,10,FALSE))</f>
        <v/>
      </c>
      <c r="AK156" s="326" t="str">
        <f>IF(AK155="","",VLOOKUP(AK155,'シフト記号表（従来型・ユニット型共通）'!$C$6:$L$47,10,FALSE))</f>
        <v/>
      </c>
      <c r="AL156" s="326" t="str">
        <f>IF(AL155="","",VLOOKUP(AL155,'シフト記号表（従来型・ユニット型共通）'!$C$6:$L$47,10,FALSE))</f>
        <v/>
      </c>
      <c r="AM156" s="326" t="str">
        <f>IF(AM155="","",VLOOKUP(AM155,'シフト記号表（従来型・ユニット型共通）'!$C$6:$L$47,10,FALSE))</f>
        <v/>
      </c>
      <c r="AN156" s="327" t="str">
        <f>IF(AN155="","",VLOOKUP(AN155,'シフト記号表（従来型・ユニット型共通）'!$C$6:$L$47,10,FALSE))</f>
        <v/>
      </c>
      <c r="AO156" s="325" t="str">
        <f>IF(AO155="","",VLOOKUP(AO155,'シフト記号表（従来型・ユニット型共通）'!$C$6:$L$47,10,FALSE))</f>
        <v/>
      </c>
      <c r="AP156" s="326" t="str">
        <f>IF(AP155="","",VLOOKUP(AP155,'シフト記号表（従来型・ユニット型共通）'!$C$6:$L$47,10,FALSE))</f>
        <v/>
      </c>
      <c r="AQ156" s="326" t="str">
        <f>IF(AQ155="","",VLOOKUP(AQ155,'シフト記号表（従来型・ユニット型共通）'!$C$6:$L$47,10,FALSE))</f>
        <v/>
      </c>
      <c r="AR156" s="326" t="str">
        <f>IF(AR155="","",VLOOKUP(AR155,'シフト記号表（従来型・ユニット型共通）'!$C$6:$L$47,10,FALSE))</f>
        <v/>
      </c>
      <c r="AS156" s="326" t="str">
        <f>IF(AS155="","",VLOOKUP(AS155,'シフト記号表（従来型・ユニット型共通）'!$C$6:$L$47,10,FALSE))</f>
        <v/>
      </c>
      <c r="AT156" s="326" t="str">
        <f>IF(AT155="","",VLOOKUP(AT155,'シフト記号表（従来型・ユニット型共通）'!$C$6:$L$47,10,FALSE))</f>
        <v/>
      </c>
      <c r="AU156" s="327" t="str">
        <f>IF(AU155="","",VLOOKUP(AU155,'シフト記号表（従来型・ユニット型共通）'!$C$6:$L$47,10,FALSE))</f>
        <v/>
      </c>
      <c r="AV156" s="325" t="str">
        <f>IF(AV155="","",VLOOKUP(AV155,'シフト記号表（従来型・ユニット型共通）'!$C$6:$L$47,10,FALSE))</f>
        <v/>
      </c>
      <c r="AW156" s="326" t="str">
        <f>IF(AW155="","",VLOOKUP(AW155,'シフト記号表（従来型・ユニット型共通）'!$C$6:$L$47,10,FALSE))</f>
        <v/>
      </c>
      <c r="AX156" s="326" t="str">
        <f>IF(AX155="","",VLOOKUP(AX155,'シフト記号表（従来型・ユニット型共通）'!$C$6:$L$47,10,FALSE))</f>
        <v/>
      </c>
      <c r="AY156" s="326" t="str">
        <f>IF(AY155="","",VLOOKUP(AY155,'シフト記号表（従来型・ユニット型共通）'!$C$6:$L$47,10,FALSE))</f>
        <v/>
      </c>
      <c r="AZ156" s="326" t="str">
        <f>IF(AZ155="","",VLOOKUP(AZ155,'シフト記号表（従来型・ユニット型共通）'!$C$6:$L$47,10,FALSE))</f>
        <v/>
      </c>
      <c r="BA156" s="326" t="str">
        <f>IF(BA155="","",VLOOKUP(BA155,'シフト記号表（従来型・ユニット型共通）'!$C$6:$L$47,10,FALSE))</f>
        <v/>
      </c>
      <c r="BB156" s="327" t="str">
        <f>IF(BB155="","",VLOOKUP(BB155,'シフト記号表（従来型・ユニット型共通）'!$C$6:$L$47,10,FALSE))</f>
        <v/>
      </c>
      <c r="BC156" s="325" t="str">
        <f>IF(BC155="","",VLOOKUP(BC155,'シフト記号表（従来型・ユニット型共通）'!$C$6:$L$47,10,FALSE))</f>
        <v/>
      </c>
      <c r="BD156" s="326" t="str">
        <f>IF(BD155="","",VLOOKUP(BD155,'シフト記号表（従来型・ユニット型共通）'!$C$6:$L$47,10,FALSE))</f>
        <v/>
      </c>
      <c r="BE156" s="326" t="str">
        <f>IF(BE155="","",VLOOKUP(BE155,'シフト記号表（従来型・ユニット型共通）'!$C$6:$L$47,10,FALSE))</f>
        <v/>
      </c>
      <c r="BF156" s="1113">
        <f>IF($BI$3="４週",SUM(AA156:BB156),IF($BI$3="暦月",SUM(AA156:BE156),""))</f>
        <v>0</v>
      </c>
      <c r="BG156" s="1114"/>
      <c r="BH156" s="1115">
        <f>IF($BI$3="４週",BF156/4,IF($BI$3="暦月",(BF156/($BI$8/7)),""))</f>
        <v>0</v>
      </c>
      <c r="BI156" s="1114"/>
      <c r="BJ156" s="1110"/>
      <c r="BK156" s="1111"/>
      <c r="BL156" s="1111"/>
      <c r="BM156" s="1111"/>
      <c r="BN156" s="1112"/>
    </row>
    <row r="157" spans="2:66" ht="20.25" customHeight="1" x14ac:dyDescent="0.15">
      <c r="B157" s="1118">
        <f>B155+1</f>
        <v>71</v>
      </c>
      <c r="C157" s="1230"/>
      <c r="D157" s="1232"/>
      <c r="E157" s="1196"/>
      <c r="F157" s="1233"/>
      <c r="G157" s="1120"/>
      <c r="H157" s="1121"/>
      <c r="I157" s="320"/>
      <c r="J157" s="321"/>
      <c r="K157" s="320"/>
      <c r="L157" s="321"/>
      <c r="M157" s="1124"/>
      <c r="N157" s="1125"/>
      <c r="O157" s="1128"/>
      <c r="P157" s="1129"/>
      <c r="Q157" s="1129"/>
      <c r="R157" s="1121"/>
      <c r="S157" s="1132"/>
      <c r="T157" s="1133"/>
      <c r="U157" s="1133"/>
      <c r="V157" s="1133"/>
      <c r="W157" s="1134"/>
      <c r="X157" s="340" t="s">
        <v>696</v>
      </c>
      <c r="Z157" s="341"/>
      <c r="AA157" s="333"/>
      <c r="AB157" s="334"/>
      <c r="AC157" s="334"/>
      <c r="AD157" s="334"/>
      <c r="AE157" s="334"/>
      <c r="AF157" s="334"/>
      <c r="AG157" s="335"/>
      <c r="AH157" s="333"/>
      <c r="AI157" s="334"/>
      <c r="AJ157" s="334"/>
      <c r="AK157" s="334"/>
      <c r="AL157" s="334"/>
      <c r="AM157" s="334"/>
      <c r="AN157" s="335"/>
      <c r="AO157" s="333"/>
      <c r="AP157" s="334"/>
      <c r="AQ157" s="334"/>
      <c r="AR157" s="334"/>
      <c r="AS157" s="334"/>
      <c r="AT157" s="334"/>
      <c r="AU157" s="335"/>
      <c r="AV157" s="333"/>
      <c r="AW157" s="334"/>
      <c r="AX157" s="334"/>
      <c r="AY157" s="334"/>
      <c r="AZ157" s="334"/>
      <c r="BA157" s="334"/>
      <c r="BB157" s="335"/>
      <c r="BC157" s="333"/>
      <c r="BD157" s="334"/>
      <c r="BE157" s="336"/>
      <c r="BF157" s="1138"/>
      <c r="BG157" s="1139"/>
      <c r="BH157" s="1105"/>
      <c r="BI157" s="1106"/>
      <c r="BJ157" s="1107"/>
      <c r="BK157" s="1108"/>
      <c r="BL157" s="1108"/>
      <c r="BM157" s="1108"/>
      <c r="BN157" s="1109"/>
    </row>
    <row r="158" spans="2:66" ht="20.25" customHeight="1" x14ac:dyDescent="0.15">
      <c r="B158" s="1140"/>
      <c r="C158" s="1237"/>
      <c r="D158" s="1238"/>
      <c r="E158" s="1196"/>
      <c r="F158" s="1233"/>
      <c r="G158" s="1141"/>
      <c r="H158" s="1142"/>
      <c r="I158" s="342"/>
      <c r="J158" s="343">
        <f>G157</f>
        <v>0</v>
      </c>
      <c r="K158" s="342"/>
      <c r="L158" s="343">
        <f>M157</f>
        <v>0</v>
      </c>
      <c r="M158" s="1143"/>
      <c r="N158" s="1144"/>
      <c r="O158" s="1145"/>
      <c r="P158" s="1146"/>
      <c r="Q158" s="1146"/>
      <c r="R158" s="1142"/>
      <c r="S158" s="1132"/>
      <c r="T158" s="1133"/>
      <c r="U158" s="1133"/>
      <c r="V158" s="1133"/>
      <c r="W158" s="1134"/>
      <c r="X158" s="337" t="s">
        <v>1050</v>
      </c>
      <c r="Y158" s="338"/>
      <c r="Z158" s="339"/>
      <c r="AA158" s="325" t="str">
        <f>IF(AA157="","",VLOOKUP(AA157,'シフト記号表（従来型・ユニット型共通）'!$C$6:$L$47,10,FALSE))</f>
        <v/>
      </c>
      <c r="AB158" s="326" t="str">
        <f>IF(AB157="","",VLOOKUP(AB157,'シフト記号表（従来型・ユニット型共通）'!$C$6:$L$47,10,FALSE))</f>
        <v/>
      </c>
      <c r="AC158" s="326" t="str">
        <f>IF(AC157="","",VLOOKUP(AC157,'シフト記号表（従来型・ユニット型共通）'!$C$6:$L$47,10,FALSE))</f>
        <v/>
      </c>
      <c r="AD158" s="326" t="str">
        <f>IF(AD157="","",VLOOKUP(AD157,'シフト記号表（従来型・ユニット型共通）'!$C$6:$L$47,10,FALSE))</f>
        <v/>
      </c>
      <c r="AE158" s="326" t="str">
        <f>IF(AE157="","",VLOOKUP(AE157,'シフト記号表（従来型・ユニット型共通）'!$C$6:$L$47,10,FALSE))</f>
        <v/>
      </c>
      <c r="AF158" s="326" t="str">
        <f>IF(AF157="","",VLOOKUP(AF157,'シフト記号表（従来型・ユニット型共通）'!$C$6:$L$47,10,FALSE))</f>
        <v/>
      </c>
      <c r="AG158" s="327" t="str">
        <f>IF(AG157="","",VLOOKUP(AG157,'シフト記号表（従来型・ユニット型共通）'!$C$6:$L$47,10,FALSE))</f>
        <v/>
      </c>
      <c r="AH158" s="325" t="str">
        <f>IF(AH157="","",VLOOKUP(AH157,'シフト記号表（従来型・ユニット型共通）'!$C$6:$L$47,10,FALSE))</f>
        <v/>
      </c>
      <c r="AI158" s="326" t="str">
        <f>IF(AI157="","",VLOOKUP(AI157,'シフト記号表（従来型・ユニット型共通）'!$C$6:$L$47,10,FALSE))</f>
        <v/>
      </c>
      <c r="AJ158" s="326" t="str">
        <f>IF(AJ157="","",VLOOKUP(AJ157,'シフト記号表（従来型・ユニット型共通）'!$C$6:$L$47,10,FALSE))</f>
        <v/>
      </c>
      <c r="AK158" s="326" t="str">
        <f>IF(AK157="","",VLOOKUP(AK157,'シフト記号表（従来型・ユニット型共通）'!$C$6:$L$47,10,FALSE))</f>
        <v/>
      </c>
      <c r="AL158" s="326" t="str">
        <f>IF(AL157="","",VLOOKUP(AL157,'シフト記号表（従来型・ユニット型共通）'!$C$6:$L$47,10,FALSE))</f>
        <v/>
      </c>
      <c r="AM158" s="326" t="str">
        <f>IF(AM157="","",VLOOKUP(AM157,'シフト記号表（従来型・ユニット型共通）'!$C$6:$L$47,10,FALSE))</f>
        <v/>
      </c>
      <c r="AN158" s="327" t="str">
        <f>IF(AN157="","",VLOOKUP(AN157,'シフト記号表（従来型・ユニット型共通）'!$C$6:$L$47,10,FALSE))</f>
        <v/>
      </c>
      <c r="AO158" s="325" t="str">
        <f>IF(AO157="","",VLOOKUP(AO157,'シフト記号表（従来型・ユニット型共通）'!$C$6:$L$47,10,FALSE))</f>
        <v/>
      </c>
      <c r="AP158" s="326" t="str">
        <f>IF(AP157="","",VLOOKUP(AP157,'シフト記号表（従来型・ユニット型共通）'!$C$6:$L$47,10,FALSE))</f>
        <v/>
      </c>
      <c r="AQ158" s="326" t="str">
        <f>IF(AQ157="","",VLOOKUP(AQ157,'シフト記号表（従来型・ユニット型共通）'!$C$6:$L$47,10,FALSE))</f>
        <v/>
      </c>
      <c r="AR158" s="326" t="str">
        <f>IF(AR157="","",VLOOKUP(AR157,'シフト記号表（従来型・ユニット型共通）'!$C$6:$L$47,10,FALSE))</f>
        <v/>
      </c>
      <c r="AS158" s="326" t="str">
        <f>IF(AS157="","",VLOOKUP(AS157,'シフト記号表（従来型・ユニット型共通）'!$C$6:$L$47,10,FALSE))</f>
        <v/>
      </c>
      <c r="AT158" s="326" t="str">
        <f>IF(AT157="","",VLOOKUP(AT157,'シフト記号表（従来型・ユニット型共通）'!$C$6:$L$47,10,FALSE))</f>
        <v/>
      </c>
      <c r="AU158" s="327" t="str">
        <f>IF(AU157="","",VLOOKUP(AU157,'シフト記号表（従来型・ユニット型共通）'!$C$6:$L$47,10,FALSE))</f>
        <v/>
      </c>
      <c r="AV158" s="325" t="str">
        <f>IF(AV157="","",VLOOKUP(AV157,'シフト記号表（従来型・ユニット型共通）'!$C$6:$L$47,10,FALSE))</f>
        <v/>
      </c>
      <c r="AW158" s="326" t="str">
        <f>IF(AW157="","",VLOOKUP(AW157,'シフト記号表（従来型・ユニット型共通）'!$C$6:$L$47,10,FALSE))</f>
        <v/>
      </c>
      <c r="AX158" s="326" t="str">
        <f>IF(AX157="","",VLOOKUP(AX157,'シフト記号表（従来型・ユニット型共通）'!$C$6:$L$47,10,FALSE))</f>
        <v/>
      </c>
      <c r="AY158" s="326" t="str">
        <f>IF(AY157="","",VLOOKUP(AY157,'シフト記号表（従来型・ユニット型共通）'!$C$6:$L$47,10,FALSE))</f>
        <v/>
      </c>
      <c r="AZ158" s="326" t="str">
        <f>IF(AZ157="","",VLOOKUP(AZ157,'シフト記号表（従来型・ユニット型共通）'!$C$6:$L$47,10,FALSE))</f>
        <v/>
      </c>
      <c r="BA158" s="326" t="str">
        <f>IF(BA157="","",VLOOKUP(BA157,'シフト記号表（従来型・ユニット型共通）'!$C$6:$L$47,10,FALSE))</f>
        <v/>
      </c>
      <c r="BB158" s="327" t="str">
        <f>IF(BB157="","",VLOOKUP(BB157,'シフト記号表（従来型・ユニット型共通）'!$C$6:$L$47,10,FALSE))</f>
        <v/>
      </c>
      <c r="BC158" s="325" t="str">
        <f>IF(BC157="","",VLOOKUP(BC157,'シフト記号表（従来型・ユニット型共通）'!$C$6:$L$47,10,FALSE))</f>
        <v/>
      </c>
      <c r="BD158" s="326" t="str">
        <f>IF(BD157="","",VLOOKUP(BD157,'シフト記号表（従来型・ユニット型共通）'!$C$6:$L$47,10,FALSE))</f>
        <v/>
      </c>
      <c r="BE158" s="326" t="str">
        <f>IF(BE157="","",VLOOKUP(BE157,'シフト記号表（従来型・ユニット型共通）'!$C$6:$L$47,10,FALSE))</f>
        <v/>
      </c>
      <c r="BF158" s="1113">
        <f>IF($BI$3="４週",SUM(AA158:BB158),IF($BI$3="暦月",SUM(AA158:BE158),""))</f>
        <v>0</v>
      </c>
      <c r="BG158" s="1114"/>
      <c r="BH158" s="1115">
        <f>IF($BI$3="４週",BF158/4,IF($BI$3="暦月",(BF158/($BI$8/7)),""))</f>
        <v>0</v>
      </c>
      <c r="BI158" s="1114"/>
      <c r="BJ158" s="1110"/>
      <c r="BK158" s="1111"/>
      <c r="BL158" s="1111"/>
      <c r="BM158" s="1111"/>
      <c r="BN158" s="1112"/>
    </row>
    <row r="159" spans="2:66" ht="20.25" customHeight="1" x14ac:dyDescent="0.15">
      <c r="B159" s="1118">
        <f>B157+1</f>
        <v>72</v>
      </c>
      <c r="C159" s="1230"/>
      <c r="D159" s="1232"/>
      <c r="E159" s="1196"/>
      <c r="F159" s="1233"/>
      <c r="G159" s="1120"/>
      <c r="H159" s="1121"/>
      <c r="I159" s="320"/>
      <c r="J159" s="321"/>
      <c r="K159" s="320"/>
      <c r="L159" s="321"/>
      <c r="M159" s="1124"/>
      <c r="N159" s="1125"/>
      <c r="O159" s="1128"/>
      <c r="P159" s="1129"/>
      <c r="Q159" s="1129"/>
      <c r="R159" s="1121"/>
      <c r="S159" s="1132"/>
      <c r="T159" s="1133"/>
      <c r="U159" s="1133"/>
      <c r="V159" s="1133"/>
      <c r="W159" s="1134"/>
      <c r="X159" s="340" t="s">
        <v>696</v>
      </c>
      <c r="Z159" s="341"/>
      <c r="AA159" s="333"/>
      <c r="AB159" s="334"/>
      <c r="AC159" s="334"/>
      <c r="AD159" s="334"/>
      <c r="AE159" s="334"/>
      <c r="AF159" s="334"/>
      <c r="AG159" s="335"/>
      <c r="AH159" s="333"/>
      <c r="AI159" s="334"/>
      <c r="AJ159" s="334"/>
      <c r="AK159" s="334"/>
      <c r="AL159" s="334"/>
      <c r="AM159" s="334"/>
      <c r="AN159" s="335"/>
      <c r="AO159" s="333"/>
      <c r="AP159" s="334"/>
      <c r="AQ159" s="334"/>
      <c r="AR159" s="334"/>
      <c r="AS159" s="334"/>
      <c r="AT159" s="334"/>
      <c r="AU159" s="335"/>
      <c r="AV159" s="333"/>
      <c r="AW159" s="334"/>
      <c r="AX159" s="334"/>
      <c r="AY159" s="334"/>
      <c r="AZ159" s="334"/>
      <c r="BA159" s="334"/>
      <c r="BB159" s="335"/>
      <c r="BC159" s="333"/>
      <c r="BD159" s="334"/>
      <c r="BE159" s="336"/>
      <c r="BF159" s="1138"/>
      <c r="BG159" s="1139"/>
      <c r="BH159" s="1105"/>
      <c r="BI159" s="1106"/>
      <c r="BJ159" s="1107"/>
      <c r="BK159" s="1108"/>
      <c r="BL159" s="1108"/>
      <c r="BM159" s="1108"/>
      <c r="BN159" s="1109"/>
    </row>
    <row r="160" spans="2:66" ht="20.25" customHeight="1" x14ac:dyDescent="0.15">
      <c r="B160" s="1140"/>
      <c r="C160" s="1237"/>
      <c r="D160" s="1238"/>
      <c r="E160" s="1196"/>
      <c r="F160" s="1233"/>
      <c r="G160" s="1141"/>
      <c r="H160" s="1142"/>
      <c r="I160" s="342"/>
      <c r="J160" s="343">
        <f>G159</f>
        <v>0</v>
      </c>
      <c r="K160" s="342"/>
      <c r="L160" s="343">
        <f>M159</f>
        <v>0</v>
      </c>
      <c r="M160" s="1143"/>
      <c r="N160" s="1144"/>
      <c r="O160" s="1145"/>
      <c r="P160" s="1146"/>
      <c r="Q160" s="1146"/>
      <c r="R160" s="1142"/>
      <c r="S160" s="1132"/>
      <c r="T160" s="1133"/>
      <c r="U160" s="1133"/>
      <c r="V160" s="1133"/>
      <c r="W160" s="1134"/>
      <c r="X160" s="337" t="s">
        <v>1050</v>
      </c>
      <c r="Y160" s="338"/>
      <c r="Z160" s="339"/>
      <c r="AA160" s="325" t="str">
        <f>IF(AA159="","",VLOOKUP(AA159,'シフト記号表（従来型・ユニット型共通）'!$C$6:$L$47,10,FALSE))</f>
        <v/>
      </c>
      <c r="AB160" s="326" t="str">
        <f>IF(AB159="","",VLOOKUP(AB159,'シフト記号表（従来型・ユニット型共通）'!$C$6:$L$47,10,FALSE))</f>
        <v/>
      </c>
      <c r="AC160" s="326" t="str">
        <f>IF(AC159="","",VLOOKUP(AC159,'シフト記号表（従来型・ユニット型共通）'!$C$6:$L$47,10,FALSE))</f>
        <v/>
      </c>
      <c r="AD160" s="326" t="str">
        <f>IF(AD159="","",VLOOKUP(AD159,'シフト記号表（従来型・ユニット型共通）'!$C$6:$L$47,10,FALSE))</f>
        <v/>
      </c>
      <c r="AE160" s="326" t="str">
        <f>IF(AE159="","",VLOOKUP(AE159,'シフト記号表（従来型・ユニット型共通）'!$C$6:$L$47,10,FALSE))</f>
        <v/>
      </c>
      <c r="AF160" s="326" t="str">
        <f>IF(AF159="","",VLOOKUP(AF159,'シフト記号表（従来型・ユニット型共通）'!$C$6:$L$47,10,FALSE))</f>
        <v/>
      </c>
      <c r="AG160" s="327" t="str">
        <f>IF(AG159="","",VLOOKUP(AG159,'シフト記号表（従来型・ユニット型共通）'!$C$6:$L$47,10,FALSE))</f>
        <v/>
      </c>
      <c r="AH160" s="325" t="str">
        <f>IF(AH159="","",VLOOKUP(AH159,'シフト記号表（従来型・ユニット型共通）'!$C$6:$L$47,10,FALSE))</f>
        <v/>
      </c>
      <c r="AI160" s="326" t="str">
        <f>IF(AI159="","",VLOOKUP(AI159,'シフト記号表（従来型・ユニット型共通）'!$C$6:$L$47,10,FALSE))</f>
        <v/>
      </c>
      <c r="AJ160" s="326" t="str">
        <f>IF(AJ159="","",VLOOKUP(AJ159,'シフト記号表（従来型・ユニット型共通）'!$C$6:$L$47,10,FALSE))</f>
        <v/>
      </c>
      <c r="AK160" s="326" t="str">
        <f>IF(AK159="","",VLOOKUP(AK159,'シフト記号表（従来型・ユニット型共通）'!$C$6:$L$47,10,FALSE))</f>
        <v/>
      </c>
      <c r="AL160" s="326" t="str">
        <f>IF(AL159="","",VLOOKUP(AL159,'シフト記号表（従来型・ユニット型共通）'!$C$6:$L$47,10,FALSE))</f>
        <v/>
      </c>
      <c r="AM160" s="326" t="str">
        <f>IF(AM159="","",VLOOKUP(AM159,'シフト記号表（従来型・ユニット型共通）'!$C$6:$L$47,10,FALSE))</f>
        <v/>
      </c>
      <c r="AN160" s="327" t="str">
        <f>IF(AN159="","",VLOOKUP(AN159,'シフト記号表（従来型・ユニット型共通）'!$C$6:$L$47,10,FALSE))</f>
        <v/>
      </c>
      <c r="AO160" s="325" t="str">
        <f>IF(AO159="","",VLOOKUP(AO159,'シフト記号表（従来型・ユニット型共通）'!$C$6:$L$47,10,FALSE))</f>
        <v/>
      </c>
      <c r="AP160" s="326" t="str">
        <f>IF(AP159="","",VLOOKUP(AP159,'シフト記号表（従来型・ユニット型共通）'!$C$6:$L$47,10,FALSE))</f>
        <v/>
      </c>
      <c r="AQ160" s="326" t="str">
        <f>IF(AQ159="","",VLOOKUP(AQ159,'シフト記号表（従来型・ユニット型共通）'!$C$6:$L$47,10,FALSE))</f>
        <v/>
      </c>
      <c r="AR160" s="326" t="str">
        <f>IF(AR159="","",VLOOKUP(AR159,'シフト記号表（従来型・ユニット型共通）'!$C$6:$L$47,10,FALSE))</f>
        <v/>
      </c>
      <c r="AS160" s="326" t="str">
        <f>IF(AS159="","",VLOOKUP(AS159,'シフト記号表（従来型・ユニット型共通）'!$C$6:$L$47,10,FALSE))</f>
        <v/>
      </c>
      <c r="AT160" s="326" t="str">
        <f>IF(AT159="","",VLOOKUP(AT159,'シフト記号表（従来型・ユニット型共通）'!$C$6:$L$47,10,FALSE))</f>
        <v/>
      </c>
      <c r="AU160" s="327" t="str">
        <f>IF(AU159="","",VLOOKUP(AU159,'シフト記号表（従来型・ユニット型共通）'!$C$6:$L$47,10,FALSE))</f>
        <v/>
      </c>
      <c r="AV160" s="325" t="str">
        <f>IF(AV159="","",VLOOKUP(AV159,'シフト記号表（従来型・ユニット型共通）'!$C$6:$L$47,10,FALSE))</f>
        <v/>
      </c>
      <c r="AW160" s="326" t="str">
        <f>IF(AW159="","",VLOOKUP(AW159,'シフト記号表（従来型・ユニット型共通）'!$C$6:$L$47,10,FALSE))</f>
        <v/>
      </c>
      <c r="AX160" s="326" t="str">
        <f>IF(AX159="","",VLOOKUP(AX159,'シフト記号表（従来型・ユニット型共通）'!$C$6:$L$47,10,FALSE))</f>
        <v/>
      </c>
      <c r="AY160" s="326" t="str">
        <f>IF(AY159="","",VLOOKUP(AY159,'シフト記号表（従来型・ユニット型共通）'!$C$6:$L$47,10,FALSE))</f>
        <v/>
      </c>
      <c r="AZ160" s="326" t="str">
        <f>IF(AZ159="","",VLOOKUP(AZ159,'シフト記号表（従来型・ユニット型共通）'!$C$6:$L$47,10,FALSE))</f>
        <v/>
      </c>
      <c r="BA160" s="326" t="str">
        <f>IF(BA159="","",VLOOKUP(BA159,'シフト記号表（従来型・ユニット型共通）'!$C$6:$L$47,10,FALSE))</f>
        <v/>
      </c>
      <c r="BB160" s="327" t="str">
        <f>IF(BB159="","",VLOOKUP(BB159,'シフト記号表（従来型・ユニット型共通）'!$C$6:$L$47,10,FALSE))</f>
        <v/>
      </c>
      <c r="BC160" s="325" t="str">
        <f>IF(BC159="","",VLOOKUP(BC159,'シフト記号表（従来型・ユニット型共通）'!$C$6:$L$47,10,FALSE))</f>
        <v/>
      </c>
      <c r="BD160" s="326" t="str">
        <f>IF(BD159="","",VLOOKUP(BD159,'シフト記号表（従来型・ユニット型共通）'!$C$6:$L$47,10,FALSE))</f>
        <v/>
      </c>
      <c r="BE160" s="326" t="str">
        <f>IF(BE159="","",VLOOKUP(BE159,'シフト記号表（従来型・ユニット型共通）'!$C$6:$L$47,10,FALSE))</f>
        <v/>
      </c>
      <c r="BF160" s="1113">
        <f>IF($BI$3="４週",SUM(AA160:BB160),IF($BI$3="暦月",SUM(AA160:BE160),""))</f>
        <v>0</v>
      </c>
      <c r="BG160" s="1114"/>
      <c r="BH160" s="1115">
        <f>IF($BI$3="４週",BF160/4,IF($BI$3="暦月",(BF160/($BI$8/7)),""))</f>
        <v>0</v>
      </c>
      <c r="BI160" s="1114"/>
      <c r="BJ160" s="1110"/>
      <c r="BK160" s="1111"/>
      <c r="BL160" s="1111"/>
      <c r="BM160" s="1111"/>
      <c r="BN160" s="1112"/>
    </row>
    <row r="161" spans="2:66" ht="20.25" customHeight="1" x14ac:dyDescent="0.15">
      <c r="B161" s="1118">
        <f>B159+1</f>
        <v>73</v>
      </c>
      <c r="C161" s="1230"/>
      <c r="D161" s="1232"/>
      <c r="E161" s="1196"/>
      <c r="F161" s="1233"/>
      <c r="G161" s="1120"/>
      <c r="H161" s="1121"/>
      <c r="I161" s="320"/>
      <c r="J161" s="321"/>
      <c r="K161" s="320"/>
      <c r="L161" s="321"/>
      <c r="M161" s="1124"/>
      <c r="N161" s="1125"/>
      <c r="O161" s="1128"/>
      <c r="P161" s="1129"/>
      <c r="Q161" s="1129"/>
      <c r="R161" s="1121"/>
      <c r="S161" s="1132"/>
      <c r="T161" s="1133"/>
      <c r="U161" s="1133"/>
      <c r="V161" s="1133"/>
      <c r="W161" s="1134"/>
      <c r="X161" s="340" t="s">
        <v>696</v>
      </c>
      <c r="Z161" s="341"/>
      <c r="AA161" s="333"/>
      <c r="AB161" s="334"/>
      <c r="AC161" s="334"/>
      <c r="AD161" s="334"/>
      <c r="AE161" s="334"/>
      <c r="AF161" s="334"/>
      <c r="AG161" s="335"/>
      <c r="AH161" s="333"/>
      <c r="AI161" s="334"/>
      <c r="AJ161" s="334"/>
      <c r="AK161" s="334"/>
      <c r="AL161" s="334"/>
      <c r="AM161" s="334"/>
      <c r="AN161" s="335"/>
      <c r="AO161" s="333"/>
      <c r="AP161" s="334"/>
      <c r="AQ161" s="334"/>
      <c r="AR161" s="334"/>
      <c r="AS161" s="334"/>
      <c r="AT161" s="334"/>
      <c r="AU161" s="335"/>
      <c r="AV161" s="333"/>
      <c r="AW161" s="334"/>
      <c r="AX161" s="334"/>
      <c r="AY161" s="334"/>
      <c r="AZ161" s="334"/>
      <c r="BA161" s="334"/>
      <c r="BB161" s="335"/>
      <c r="BC161" s="333"/>
      <c r="BD161" s="334"/>
      <c r="BE161" s="336"/>
      <c r="BF161" s="1138"/>
      <c r="BG161" s="1139"/>
      <c r="BH161" s="1105"/>
      <c r="BI161" s="1106"/>
      <c r="BJ161" s="1107"/>
      <c r="BK161" s="1108"/>
      <c r="BL161" s="1108"/>
      <c r="BM161" s="1108"/>
      <c r="BN161" s="1109"/>
    </row>
    <row r="162" spans="2:66" ht="20.25" customHeight="1" x14ac:dyDescent="0.15">
      <c r="B162" s="1140"/>
      <c r="C162" s="1237"/>
      <c r="D162" s="1238"/>
      <c r="E162" s="1196"/>
      <c r="F162" s="1233"/>
      <c r="G162" s="1141"/>
      <c r="H162" s="1142"/>
      <c r="I162" s="342"/>
      <c r="J162" s="343">
        <f>G161</f>
        <v>0</v>
      </c>
      <c r="K162" s="342"/>
      <c r="L162" s="343">
        <f>M161</f>
        <v>0</v>
      </c>
      <c r="M162" s="1143"/>
      <c r="N162" s="1144"/>
      <c r="O162" s="1145"/>
      <c r="P162" s="1146"/>
      <c r="Q162" s="1146"/>
      <c r="R162" s="1142"/>
      <c r="S162" s="1132"/>
      <c r="T162" s="1133"/>
      <c r="U162" s="1133"/>
      <c r="V162" s="1133"/>
      <c r="W162" s="1134"/>
      <c r="X162" s="337" t="s">
        <v>1050</v>
      </c>
      <c r="Y162" s="338"/>
      <c r="Z162" s="339"/>
      <c r="AA162" s="325" t="str">
        <f>IF(AA161="","",VLOOKUP(AA161,'シフト記号表（従来型・ユニット型共通）'!$C$6:$L$47,10,FALSE))</f>
        <v/>
      </c>
      <c r="AB162" s="326" t="str">
        <f>IF(AB161="","",VLOOKUP(AB161,'シフト記号表（従来型・ユニット型共通）'!$C$6:$L$47,10,FALSE))</f>
        <v/>
      </c>
      <c r="AC162" s="326" t="str">
        <f>IF(AC161="","",VLOOKUP(AC161,'シフト記号表（従来型・ユニット型共通）'!$C$6:$L$47,10,FALSE))</f>
        <v/>
      </c>
      <c r="AD162" s="326" t="str">
        <f>IF(AD161="","",VLOOKUP(AD161,'シフト記号表（従来型・ユニット型共通）'!$C$6:$L$47,10,FALSE))</f>
        <v/>
      </c>
      <c r="AE162" s="326" t="str">
        <f>IF(AE161="","",VLOOKUP(AE161,'シフト記号表（従来型・ユニット型共通）'!$C$6:$L$47,10,FALSE))</f>
        <v/>
      </c>
      <c r="AF162" s="326" t="str">
        <f>IF(AF161="","",VLOOKUP(AF161,'シフト記号表（従来型・ユニット型共通）'!$C$6:$L$47,10,FALSE))</f>
        <v/>
      </c>
      <c r="AG162" s="327" t="str">
        <f>IF(AG161="","",VLOOKUP(AG161,'シフト記号表（従来型・ユニット型共通）'!$C$6:$L$47,10,FALSE))</f>
        <v/>
      </c>
      <c r="AH162" s="325" t="str">
        <f>IF(AH161="","",VLOOKUP(AH161,'シフト記号表（従来型・ユニット型共通）'!$C$6:$L$47,10,FALSE))</f>
        <v/>
      </c>
      <c r="AI162" s="326" t="str">
        <f>IF(AI161="","",VLOOKUP(AI161,'シフト記号表（従来型・ユニット型共通）'!$C$6:$L$47,10,FALSE))</f>
        <v/>
      </c>
      <c r="AJ162" s="326" t="str">
        <f>IF(AJ161="","",VLOOKUP(AJ161,'シフト記号表（従来型・ユニット型共通）'!$C$6:$L$47,10,FALSE))</f>
        <v/>
      </c>
      <c r="AK162" s="326" t="str">
        <f>IF(AK161="","",VLOOKUP(AK161,'シフト記号表（従来型・ユニット型共通）'!$C$6:$L$47,10,FALSE))</f>
        <v/>
      </c>
      <c r="AL162" s="326" t="str">
        <f>IF(AL161="","",VLOOKUP(AL161,'シフト記号表（従来型・ユニット型共通）'!$C$6:$L$47,10,FALSE))</f>
        <v/>
      </c>
      <c r="AM162" s="326" t="str">
        <f>IF(AM161="","",VLOOKUP(AM161,'シフト記号表（従来型・ユニット型共通）'!$C$6:$L$47,10,FALSE))</f>
        <v/>
      </c>
      <c r="AN162" s="327" t="str">
        <f>IF(AN161="","",VLOOKUP(AN161,'シフト記号表（従来型・ユニット型共通）'!$C$6:$L$47,10,FALSE))</f>
        <v/>
      </c>
      <c r="AO162" s="325" t="str">
        <f>IF(AO161="","",VLOOKUP(AO161,'シフト記号表（従来型・ユニット型共通）'!$C$6:$L$47,10,FALSE))</f>
        <v/>
      </c>
      <c r="AP162" s="326" t="str">
        <f>IF(AP161="","",VLOOKUP(AP161,'シフト記号表（従来型・ユニット型共通）'!$C$6:$L$47,10,FALSE))</f>
        <v/>
      </c>
      <c r="AQ162" s="326" t="str">
        <f>IF(AQ161="","",VLOOKUP(AQ161,'シフト記号表（従来型・ユニット型共通）'!$C$6:$L$47,10,FALSE))</f>
        <v/>
      </c>
      <c r="AR162" s="326" t="str">
        <f>IF(AR161="","",VLOOKUP(AR161,'シフト記号表（従来型・ユニット型共通）'!$C$6:$L$47,10,FALSE))</f>
        <v/>
      </c>
      <c r="AS162" s="326" t="str">
        <f>IF(AS161="","",VLOOKUP(AS161,'シフト記号表（従来型・ユニット型共通）'!$C$6:$L$47,10,FALSE))</f>
        <v/>
      </c>
      <c r="AT162" s="326" t="str">
        <f>IF(AT161="","",VLOOKUP(AT161,'シフト記号表（従来型・ユニット型共通）'!$C$6:$L$47,10,FALSE))</f>
        <v/>
      </c>
      <c r="AU162" s="327" t="str">
        <f>IF(AU161="","",VLOOKUP(AU161,'シフト記号表（従来型・ユニット型共通）'!$C$6:$L$47,10,FALSE))</f>
        <v/>
      </c>
      <c r="AV162" s="325" t="str">
        <f>IF(AV161="","",VLOOKUP(AV161,'シフト記号表（従来型・ユニット型共通）'!$C$6:$L$47,10,FALSE))</f>
        <v/>
      </c>
      <c r="AW162" s="326" t="str">
        <f>IF(AW161="","",VLOOKUP(AW161,'シフト記号表（従来型・ユニット型共通）'!$C$6:$L$47,10,FALSE))</f>
        <v/>
      </c>
      <c r="AX162" s="326" t="str">
        <f>IF(AX161="","",VLOOKUP(AX161,'シフト記号表（従来型・ユニット型共通）'!$C$6:$L$47,10,FALSE))</f>
        <v/>
      </c>
      <c r="AY162" s="326" t="str">
        <f>IF(AY161="","",VLOOKUP(AY161,'シフト記号表（従来型・ユニット型共通）'!$C$6:$L$47,10,FALSE))</f>
        <v/>
      </c>
      <c r="AZ162" s="326" t="str">
        <f>IF(AZ161="","",VLOOKUP(AZ161,'シフト記号表（従来型・ユニット型共通）'!$C$6:$L$47,10,FALSE))</f>
        <v/>
      </c>
      <c r="BA162" s="326" t="str">
        <f>IF(BA161="","",VLOOKUP(BA161,'シフト記号表（従来型・ユニット型共通）'!$C$6:$L$47,10,FALSE))</f>
        <v/>
      </c>
      <c r="BB162" s="327" t="str">
        <f>IF(BB161="","",VLOOKUP(BB161,'シフト記号表（従来型・ユニット型共通）'!$C$6:$L$47,10,FALSE))</f>
        <v/>
      </c>
      <c r="BC162" s="325" t="str">
        <f>IF(BC161="","",VLOOKUP(BC161,'シフト記号表（従来型・ユニット型共通）'!$C$6:$L$47,10,FALSE))</f>
        <v/>
      </c>
      <c r="BD162" s="326" t="str">
        <f>IF(BD161="","",VLOOKUP(BD161,'シフト記号表（従来型・ユニット型共通）'!$C$6:$L$47,10,FALSE))</f>
        <v/>
      </c>
      <c r="BE162" s="326" t="str">
        <f>IF(BE161="","",VLOOKUP(BE161,'シフト記号表（従来型・ユニット型共通）'!$C$6:$L$47,10,FALSE))</f>
        <v/>
      </c>
      <c r="BF162" s="1113">
        <f>IF($BI$3="４週",SUM(AA162:BB162),IF($BI$3="暦月",SUM(AA162:BE162),""))</f>
        <v>0</v>
      </c>
      <c r="BG162" s="1114"/>
      <c r="BH162" s="1115">
        <f>IF($BI$3="４週",BF162/4,IF($BI$3="暦月",(BF162/($BI$8/7)),""))</f>
        <v>0</v>
      </c>
      <c r="BI162" s="1114"/>
      <c r="BJ162" s="1110"/>
      <c r="BK162" s="1111"/>
      <c r="BL162" s="1111"/>
      <c r="BM162" s="1111"/>
      <c r="BN162" s="1112"/>
    </row>
    <row r="163" spans="2:66" ht="20.25" customHeight="1" x14ac:dyDescent="0.15">
      <c r="B163" s="1118">
        <f>B161+1</f>
        <v>74</v>
      </c>
      <c r="C163" s="1230"/>
      <c r="D163" s="1232"/>
      <c r="E163" s="1196"/>
      <c r="F163" s="1233"/>
      <c r="G163" s="1120"/>
      <c r="H163" s="1121"/>
      <c r="I163" s="320"/>
      <c r="J163" s="321"/>
      <c r="K163" s="320"/>
      <c r="L163" s="321"/>
      <c r="M163" s="1124"/>
      <c r="N163" s="1125"/>
      <c r="O163" s="1128"/>
      <c r="P163" s="1129"/>
      <c r="Q163" s="1129"/>
      <c r="R163" s="1121"/>
      <c r="S163" s="1132"/>
      <c r="T163" s="1133"/>
      <c r="U163" s="1133"/>
      <c r="V163" s="1133"/>
      <c r="W163" s="1134"/>
      <c r="X163" s="340" t="s">
        <v>696</v>
      </c>
      <c r="Z163" s="341"/>
      <c r="AA163" s="333"/>
      <c r="AB163" s="334"/>
      <c r="AC163" s="334"/>
      <c r="AD163" s="334"/>
      <c r="AE163" s="334"/>
      <c r="AF163" s="334"/>
      <c r="AG163" s="335"/>
      <c r="AH163" s="333"/>
      <c r="AI163" s="334"/>
      <c r="AJ163" s="334"/>
      <c r="AK163" s="334"/>
      <c r="AL163" s="334"/>
      <c r="AM163" s="334"/>
      <c r="AN163" s="335"/>
      <c r="AO163" s="333"/>
      <c r="AP163" s="334"/>
      <c r="AQ163" s="334"/>
      <c r="AR163" s="334"/>
      <c r="AS163" s="334"/>
      <c r="AT163" s="334"/>
      <c r="AU163" s="335"/>
      <c r="AV163" s="333"/>
      <c r="AW163" s="334"/>
      <c r="AX163" s="334"/>
      <c r="AY163" s="334"/>
      <c r="AZ163" s="334"/>
      <c r="BA163" s="334"/>
      <c r="BB163" s="335"/>
      <c r="BC163" s="333"/>
      <c r="BD163" s="334"/>
      <c r="BE163" s="336"/>
      <c r="BF163" s="1138"/>
      <c r="BG163" s="1139"/>
      <c r="BH163" s="1105"/>
      <c r="BI163" s="1106"/>
      <c r="BJ163" s="1107"/>
      <c r="BK163" s="1108"/>
      <c r="BL163" s="1108"/>
      <c r="BM163" s="1108"/>
      <c r="BN163" s="1109"/>
    </row>
    <row r="164" spans="2:66" ht="20.25" customHeight="1" x14ac:dyDescent="0.15">
      <c r="B164" s="1140"/>
      <c r="C164" s="1237"/>
      <c r="D164" s="1238"/>
      <c r="E164" s="1196"/>
      <c r="F164" s="1233"/>
      <c r="G164" s="1141"/>
      <c r="H164" s="1142"/>
      <c r="I164" s="342"/>
      <c r="J164" s="343">
        <f>G163</f>
        <v>0</v>
      </c>
      <c r="K164" s="342"/>
      <c r="L164" s="343">
        <f>M163</f>
        <v>0</v>
      </c>
      <c r="M164" s="1143"/>
      <c r="N164" s="1144"/>
      <c r="O164" s="1145"/>
      <c r="P164" s="1146"/>
      <c r="Q164" s="1146"/>
      <c r="R164" s="1142"/>
      <c r="S164" s="1132"/>
      <c r="T164" s="1133"/>
      <c r="U164" s="1133"/>
      <c r="V164" s="1133"/>
      <c r="W164" s="1134"/>
      <c r="X164" s="337" t="s">
        <v>1050</v>
      </c>
      <c r="Y164" s="338"/>
      <c r="Z164" s="339"/>
      <c r="AA164" s="325" t="str">
        <f>IF(AA163="","",VLOOKUP(AA163,'シフト記号表（従来型・ユニット型共通）'!$C$6:$L$47,10,FALSE))</f>
        <v/>
      </c>
      <c r="AB164" s="326" t="str">
        <f>IF(AB163="","",VLOOKUP(AB163,'シフト記号表（従来型・ユニット型共通）'!$C$6:$L$47,10,FALSE))</f>
        <v/>
      </c>
      <c r="AC164" s="326" t="str">
        <f>IF(AC163="","",VLOOKUP(AC163,'シフト記号表（従来型・ユニット型共通）'!$C$6:$L$47,10,FALSE))</f>
        <v/>
      </c>
      <c r="AD164" s="326" t="str">
        <f>IF(AD163="","",VLOOKUP(AD163,'シフト記号表（従来型・ユニット型共通）'!$C$6:$L$47,10,FALSE))</f>
        <v/>
      </c>
      <c r="AE164" s="326" t="str">
        <f>IF(AE163="","",VLOOKUP(AE163,'シフト記号表（従来型・ユニット型共通）'!$C$6:$L$47,10,FALSE))</f>
        <v/>
      </c>
      <c r="AF164" s="326" t="str">
        <f>IF(AF163="","",VLOOKUP(AF163,'シフト記号表（従来型・ユニット型共通）'!$C$6:$L$47,10,FALSE))</f>
        <v/>
      </c>
      <c r="AG164" s="327" t="str">
        <f>IF(AG163="","",VLOOKUP(AG163,'シフト記号表（従来型・ユニット型共通）'!$C$6:$L$47,10,FALSE))</f>
        <v/>
      </c>
      <c r="AH164" s="325" t="str">
        <f>IF(AH163="","",VLOOKUP(AH163,'シフト記号表（従来型・ユニット型共通）'!$C$6:$L$47,10,FALSE))</f>
        <v/>
      </c>
      <c r="AI164" s="326" t="str">
        <f>IF(AI163="","",VLOOKUP(AI163,'シフト記号表（従来型・ユニット型共通）'!$C$6:$L$47,10,FALSE))</f>
        <v/>
      </c>
      <c r="AJ164" s="326" t="str">
        <f>IF(AJ163="","",VLOOKUP(AJ163,'シフト記号表（従来型・ユニット型共通）'!$C$6:$L$47,10,FALSE))</f>
        <v/>
      </c>
      <c r="AK164" s="326" t="str">
        <f>IF(AK163="","",VLOOKUP(AK163,'シフト記号表（従来型・ユニット型共通）'!$C$6:$L$47,10,FALSE))</f>
        <v/>
      </c>
      <c r="AL164" s="326" t="str">
        <f>IF(AL163="","",VLOOKUP(AL163,'シフト記号表（従来型・ユニット型共通）'!$C$6:$L$47,10,FALSE))</f>
        <v/>
      </c>
      <c r="AM164" s="326" t="str">
        <f>IF(AM163="","",VLOOKUP(AM163,'シフト記号表（従来型・ユニット型共通）'!$C$6:$L$47,10,FALSE))</f>
        <v/>
      </c>
      <c r="AN164" s="327" t="str">
        <f>IF(AN163="","",VLOOKUP(AN163,'シフト記号表（従来型・ユニット型共通）'!$C$6:$L$47,10,FALSE))</f>
        <v/>
      </c>
      <c r="AO164" s="325" t="str">
        <f>IF(AO163="","",VLOOKUP(AO163,'シフト記号表（従来型・ユニット型共通）'!$C$6:$L$47,10,FALSE))</f>
        <v/>
      </c>
      <c r="AP164" s="326" t="str">
        <f>IF(AP163="","",VLOOKUP(AP163,'シフト記号表（従来型・ユニット型共通）'!$C$6:$L$47,10,FALSE))</f>
        <v/>
      </c>
      <c r="AQ164" s="326" t="str">
        <f>IF(AQ163="","",VLOOKUP(AQ163,'シフト記号表（従来型・ユニット型共通）'!$C$6:$L$47,10,FALSE))</f>
        <v/>
      </c>
      <c r="AR164" s="326" t="str">
        <f>IF(AR163="","",VLOOKUP(AR163,'シフト記号表（従来型・ユニット型共通）'!$C$6:$L$47,10,FALSE))</f>
        <v/>
      </c>
      <c r="AS164" s="326" t="str">
        <f>IF(AS163="","",VLOOKUP(AS163,'シフト記号表（従来型・ユニット型共通）'!$C$6:$L$47,10,FALSE))</f>
        <v/>
      </c>
      <c r="AT164" s="326" t="str">
        <f>IF(AT163="","",VLOOKUP(AT163,'シフト記号表（従来型・ユニット型共通）'!$C$6:$L$47,10,FALSE))</f>
        <v/>
      </c>
      <c r="AU164" s="327" t="str">
        <f>IF(AU163="","",VLOOKUP(AU163,'シフト記号表（従来型・ユニット型共通）'!$C$6:$L$47,10,FALSE))</f>
        <v/>
      </c>
      <c r="AV164" s="325" t="str">
        <f>IF(AV163="","",VLOOKUP(AV163,'シフト記号表（従来型・ユニット型共通）'!$C$6:$L$47,10,FALSE))</f>
        <v/>
      </c>
      <c r="AW164" s="326" t="str">
        <f>IF(AW163="","",VLOOKUP(AW163,'シフト記号表（従来型・ユニット型共通）'!$C$6:$L$47,10,FALSE))</f>
        <v/>
      </c>
      <c r="AX164" s="326" t="str">
        <f>IF(AX163="","",VLOOKUP(AX163,'シフト記号表（従来型・ユニット型共通）'!$C$6:$L$47,10,FALSE))</f>
        <v/>
      </c>
      <c r="AY164" s="326" t="str">
        <f>IF(AY163="","",VLOOKUP(AY163,'シフト記号表（従来型・ユニット型共通）'!$C$6:$L$47,10,FALSE))</f>
        <v/>
      </c>
      <c r="AZ164" s="326" t="str">
        <f>IF(AZ163="","",VLOOKUP(AZ163,'シフト記号表（従来型・ユニット型共通）'!$C$6:$L$47,10,FALSE))</f>
        <v/>
      </c>
      <c r="BA164" s="326" t="str">
        <f>IF(BA163="","",VLOOKUP(BA163,'シフト記号表（従来型・ユニット型共通）'!$C$6:$L$47,10,FALSE))</f>
        <v/>
      </c>
      <c r="BB164" s="327" t="str">
        <f>IF(BB163="","",VLOOKUP(BB163,'シフト記号表（従来型・ユニット型共通）'!$C$6:$L$47,10,FALSE))</f>
        <v/>
      </c>
      <c r="BC164" s="325" t="str">
        <f>IF(BC163="","",VLOOKUP(BC163,'シフト記号表（従来型・ユニット型共通）'!$C$6:$L$47,10,FALSE))</f>
        <v/>
      </c>
      <c r="BD164" s="326" t="str">
        <f>IF(BD163="","",VLOOKUP(BD163,'シフト記号表（従来型・ユニット型共通）'!$C$6:$L$47,10,FALSE))</f>
        <v/>
      </c>
      <c r="BE164" s="326" t="str">
        <f>IF(BE163="","",VLOOKUP(BE163,'シフト記号表（従来型・ユニット型共通）'!$C$6:$L$47,10,FALSE))</f>
        <v/>
      </c>
      <c r="BF164" s="1113">
        <f>IF($BI$3="４週",SUM(AA164:BB164),IF($BI$3="暦月",SUM(AA164:BE164),""))</f>
        <v>0</v>
      </c>
      <c r="BG164" s="1114"/>
      <c r="BH164" s="1115">
        <f>IF($BI$3="４週",BF164/4,IF($BI$3="暦月",(BF164/($BI$8/7)),""))</f>
        <v>0</v>
      </c>
      <c r="BI164" s="1114"/>
      <c r="BJ164" s="1110"/>
      <c r="BK164" s="1111"/>
      <c r="BL164" s="1111"/>
      <c r="BM164" s="1111"/>
      <c r="BN164" s="1112"/>
    </row>
    <row r="165" spans="2:66" ht="20.25" customHeight="1" x14ac:dyDescent="0.15">
      <c r="B165" s="1118">
        <f>B163+1</f>
        <v>75</v>
      </c>
      <c r="C165" s="1230"/>
      <c r="D165" s="1232"/>
      <c r="E165" s="1196"/>
      <c r="F165" s="1233"/>
      <c r="G165" s="1120"/>
      <c r="H165" s="1121"/>
      <c r="I165" s="320"/>
      <c r="J165" s="321"/>
      <c r="K165" s="320"/>
      <c r="L165" s="321"/>
      <c r="M165" s="1124"/>
      <c r="N165" s="1125"/>
      <c r="O165" s="1128"/>
      <c r="P165" s="1129"/>
      <c r="Q165" s="1129"/>
      <c r="R165" s="1121"/>
      <c r="S165" s="1132"/>
      <c r="T165" s="1133"/>
      <c r="U165" s="1133"/>
      <c r="V165" s="1133"/>
      <c r="W165" s="1134"/>
      <c r="X165" s="340" t="s">
        <v>696</v>
      </c>
      <c r="Z165" s="341"/>
      <c r="AA165" s="333"/>
      <c r="AB165" s="334"/>
      <c r="AC165" s="334"/>
      <c r="AD165" s="334"/>
      <c r="AE165" s="334"/>
      <c r="AF165" s="334"/>
      <c r="AG165" s="335"/>
      <c r="AH165" s="333"/>
      <c r="AI165" s="334"/>
      <c r="AJ165" s="334"/>
      <c r="AK165" s="334"/>
      <c r="AL165" s="334"/>
      <c r="AM165" s="334"/>
      <c r="AN165" s="335"/>
      <c r="AO165" s="333"/>
      <c r="AP165" s="334"/>
      <c r="AQ165" s="334"/>
      <c r="AR165" s="334"/>
      <c r="AS165" s="334"/>
      <c r="AT165" s="334"/>
      <c r="AU165" s="335"/>
      <c r="AV165" s="333"/>
      <c r="AW165" s="334"/>
      <c r="AX165" s="334"/>
      <c r="AY165" s="334"/>
      <c r="AZ165" s="334"/>
      <c r="BA165" s="334"/>
      <c r="BB165" s="335"/>
      <c r="BC165" s="333"/>
      <c r="BD165" s="334"/>
      <c r="BE165" s="336"/>
      <c r="BF165" s="1138"/>
      <c r="BG165" s="1139"/>
      <c r="BH165" s="1105"/>
      <c r="BI165" s="1106"/>
      <c r="BJ165" s="1107"/>
      <c r="BK165" s="1108"/>
      <c r="BL165" s="1108"/>
      <c r="BM165" s="1108"/>
      <c r="BN165" s="1109"/>
    </row>
    <row r="166" spans="2:66" ht="20.25" customHeight="1" x14ac:dyDescent="0.15">
      <c r="B166" s="1140"/>
      <c r="C166" s="1237"/>
      <c r="D166" s="1238"/>
      <c r="E166" s="1196"/>
      <c r="F166" s="1233"/>
      <c r="G166" s="1141"/>
      <c r="H166" s="1142"/>
      <c r="I166" s="342"/>
      <c r="J166" s="343">
        <f>G165</f>
        <v>0</v>
      </c>
      <c r="K166" s="342"/>
      <c r="L166" s="343">
        <f>M165</f>
        <v>0</v>
      </c>
      <c r="M166" s="1143"/>
      <c r="N166" s="1144"/>
      <c r="O166" s="1145"/>
      <c r="P166" s="1146"/>
      <c r="Q166" s="1146"/>
      <c r="R166" s="1142"/>
      <c r="S166" s="1132"/>
      <c r="T166" s="1133"/>
      <c r="U166" s="1133"/>
      <c r="V166" s="1133"/>
      <c r="W166" s="1134"/>
      <c r="X166" s="337" t="s">
        <v>1050</v>
      </c>
      <c r="Y166" s="338"/>
      <c r="Z166" s="339"/>
      <c r="AA166" s="325" t="str">
        <f>IF(AA165="","",VLOOKUP(AA165,'シフト記号表（従来型・ユニット型共通）'!$C$6:$L$47,10,FALSE))</f>
        <v/>
      </c>
      <c r="AB166" s="326" t="str">
        <f>IF(AB165="","",VLOOKUP(AB165,'シフト記号表（従来型・ユニット型共通）'!$C$6:$L$47,10,FALSE))</f>
        <v/>
      </c>
      <c r="AC166" s="326" t="str">
        <f>IF(AC165="","",VLOOKUP(AC165,'シフト記号表（従来型・ユニット型共通）'!$C$6:$L$47,10,FALSE))</f>
        <v/>
      </c>
      <c r="AD166" s="326" t="str">
        <f>IF(AD165="","",VLOOKUP(AD165,'シフト記号表（従来型・ユニット型共通）'!$C$6:$L$47,10,FALSE))</f>
        <v/>
      </c>
      <c r="AE166" s="326" t="str">
        <f>IF(AE165="","",VLOOKUP(AE165,'シフト記号表（従来型・ユニット型共通）'!$C$6:$L$47,10,FALSE))</f>
        <v/>
      </c>
      <c r="AF166" s="326" t="str">
        <f>IF(AF165="","",VLOOKUP(AF165,'シフト記号表（従来型・ユニット型共通）'!$C$6:$L$47,10,FALSE))</f>
        <v/>
      </c>
      <c r="AG166" s="327" t="str">
        <f>IF(AG165="","",VLOOKUP(AG165,'シフト記号表（従来型・ユニット型共通）'!$C$6:$L$47,10,FALSE))</f>
        <v/>
      </c>
      <c r="AH166" s="325" t="str">
        <f>IF(AH165="","",VLOOKUP(AH165,'シフト記号表（従来型・ユニット型共通）'!$C$6:$L$47,10,FALSE))</f>
        <v/>
      </c>
      <c r="AI166" s="326" t="str">
        <f>IF(AI165="","",VLOOKUP(AI165,'シフト記号表（従来型・ユニット型共通）'!$C$6:$L$47,10,FALSE))</f>
        <v/>
      </c>
      <c r="AJ166" s="326" t="str">
        <f>IF(AJ165="","",VLOOKUP(AJ165,'シフト記号表（従来型・ユニット型共通）'!$C$6:$L$47,10,FALSE))</f>
        <v/>
      </c>
      <c r="AK166" s="326" t="str">
        <f>IF(AK165="","",VLOOKUP(AK165,'シフト記号表（従来型・ユニット型共通）'!$C$6:$L$47,10,FALSE))</f>
        <v/>
      </c>
      <c r="AL166" s="326" t="str">
        <f>IF(AL165="","",VLOOKUP(AL165,'シフト記号表（従来型・ユニット型共通）'!$C$6:$L$47,10,FALSE))</f>
        <v/>
      </c>
      <c r="AM166" s="326" t="str">
        <f>IF(AM165="","",VLOOKUP(AM165,'シフト記号表（従来型・ユニット型共通）'!$C$6:$L$47,10,FALSE))</f>
        <v/>
      </c>
      <c r="AN166" s="327" t="str">
        <f>IF(AN165="","",VLOOKUP(AN165,'シフト記号表（従来型・ユニット型共通）'!$C$6:$L$47,10,FALSE))</f>
        <v/>
      </c>
      <c r="AO166" s="325" t="str">
        <f>IF(AO165="","",VLOOKUP(AO165,'シフト記号表（従来型・ユニット型共通）'!$C$6:$L$47,10,FALSE))</f>
        <v/>
      </c>
      <c r="AP166" s="326" t="str">
        <f>IF(AP165="","",VLOOKUP(AP165,'シフト記号表（従来型・ユニット型共通）'!$C$6:$L$47,10,FALSE))</f>
        <v/>
      </c>
      <c r="AQ166" s="326" t="str">
        <f>IF(AQ165="","",VLOOKUP(AQ165,'シフト記号表（従来型・ユニット型共通）'!$C$6:$L$47,10,FALSE))</f>
        <v/>
      </c>
      <c r="AR166" s="326" t="str">
        <f>IF(AR165="","",VLOOKUP(AR165,'シフト記号表（従来型・ユニット型共通）'!$C$6:$L$47,10,FALSE))</f>
        <v/>
      </c>
      <c r="AS166" s="326" t="str">
        <f>IF(AS165="","",VLOOKUP(AS165,'シフト記号表（従来型・ユニット型共通）'!$C$6:$L$47,10,FALSE))</f>
        <v/>
      </c>
      <c r="AT166" s="326" t="str">
        <f>IF(AT165="","",VLOOKUP(AT165,'シフト記号表（従来型・ユニット型共通）'!$C$6:$L$47,10,FALSE))</f>
        <v/>
      </c>
      <c r="AU166" s="327" t="str">
        <f>IF(AU165="","",VLOOKUP(AU165,'シフト記号表（従来型・ユニット型共通）'!$C$6:$L$47,10,FALSE))</f>
        <v/>
      </c>
      <c r="AV166" s="325" t="str">
        <f>IF(AV165="","",VLOOKUP(AV165,'シフト記号表（従来型・ユニット型共通）'!$C$6:$L$47,10,FALSE))</f>
        <v/>
      </c>
      <c r="AW166" s="326" t="str">
        <f>IF(AW165="","",VLOOKUP(AW165,'シフト記号表（従来型・ユニット型共通）'!$C$6:$L$47,10,FALSE))</f>
        <v/>
      </c>
      <c r="AX166" s="326" t="str">
        <f>IF(AX165="","",VLOOKUP(AX165,'シフト記号表（従来型・ユニット型共通）'!$C$6:$L$47,10,FALSE))</f>
        <v/>
      </c>
      <c r="AY166" s="326" t="str">
        <f>IF(AY165="","",VLOOKUP(AY165,'シフト記号表（従来型・ユニット型共通）'!$C$6:$L$47,10,FALSE))</f>
        <v/>
      </c>
      <c r="AZ166" s="326" t="str">
        <f>IF(AZ165="","",VLOOKUP(AZ165,'シフト記号表（従来型・ユニット型共通）'!$C$6:$L$47,10,FALSE))</f>
        <v/>
      </c>
      <c r="BA166" s="326" t="str">
        <f>IF(BA165="","",VLOOKUP(BA165,'シフト記号表（従来型・ユニット型共通）'!$C$6:$L$47,10,FALSE))</f>
        <v/>
      </c>
      <c r="BB166" s="327" t="str">
        <f>IF(BB165="","",VLOOKUP(BB165,'シフト記号表（従来型・ユニット型共通）'!$C$6:$L$47,10,FALSE))</f>
        <v/>
      </c>
      <c r="BC166" s="325" t="str">
        <f>IF(BC165="","",VLOOKUP(BC165,'シフト記号表（従来型・ユニット型共通）'!$C$6:$L$47,10,FALSE))</f>
        <v/>
      </c>
      <c r="BD166" s="326" t="str">
        <f>IF(BD165="","",VLOOKUP(BD165,'シフト記号表（従来型・ユニット型共通）'!$C$6:$L$47,10,FALSE))</f>
        <v/>
      </c>
      <c r="BE166" s="326" t="str">
        <f>IF(BE165="","",VLOOKUP(BE165,'シフト記号表（従来型・ユニット型共通）'!$C$6:$L$47,10,FALSE))</f>
        <v/>
      </c>
      <c r="BF166" s="1113">
        <f>IF($BI$3="４週",SUM(AA166:BB166),IF($BI$3="暦月",SUM(AA166:BE166),""))</f>
        <v>0</v>
      </c>
      <c r="BG166" s="1114"/>
      <c r="BH166" s="1115">
        <f>IF($BI$3="４週",BF166/4,IF($BI$3="暦月",(BF166/($BI$8/7)),""))</f>
        <v>0</v>
      </c>
      <c r="BI166" s="1114"/>
      <c r="BJ166" s="1110"/>
      <c r="BK166" s="1111"/>
      <c r="BL166" s="1111"/>
      <c r="BM166" s="1111"/>
      <c r="BN166" s="1112"/>
    </row>
    <row r="167" spans="2:66" ht="20.25" customHeight="1" x14ac:dyDescent="0.15">
      <c r="B167" s="1118">
        <f>B165+1</f>
        <v>76</v>
      </c>
      <c r="C167" s="1230"/>
      <c r="D167" s="1232"/>
      <c r="E167" s="1196"/>
      <c r="F167" s="1233"/>
      <c r="G167" s="1120"/>
      <c r="H167" s="1121"/>
      <c r="I167" s="320"/>
      <c r="J167" s="321"/>
      <c r="K167" s="320"/>
      <c r="L167" s="321"/>
      <c r="M167" s="1124"/>
      <c r="N167" s="1125"/>
      <c r="O167" s="1128"/>
      <c r="P167" s="1129"/>
      <c r="Q167" s="1129"/>
      <c r="R167" s="1121"/>
      <c r="S167" s="1132"/>
      <c r="T167" s="1133"/>
      <c r="U167" s="1133"/>
      <c r="V167" s="1133"/>
      <c r="W167" s="1134"/>
      <c r="X167" s="340" t="s">
        <v>696</v>
      </c>
      <c r="Z167" s="341"/>
      <c r="AA167" s="333"/>
      <c r="AB167" s="334"/>
      <c r="AC167" s="334"/>
      <c r="AD167" s="334"/>
      <c r="AE167" s="334"/>
      <c r="AF167" s="334"/>
      <c r="AG167" s="335"/>
      <c r="AH167" s="333"/>
      <c r="AI167" s="334"/>
      <c r="AJ167" s="334"/>
      <c r="AK167" s="334"/>
      <c r="AL167" s="334"/>
      <c r="AM167" s="334"/>
      <c r="AN167" s="335"/>
      <c r="AO167" s="333"/>
      <c r="AP167" s="334"/>
      <c r="AQ167" s="334"/>
      <c r="AR167" s="334"/>
      <c r="AS167" s="334"/>
      <c r="AT167" s="334"/>
      <c r="AU167" s="335"/>
      <c r="AV167" s="333"/>
      <c r="AW167" s="334"/>
      <c r="AX167" s="334"/>
      <c r="AY167" s="334"/>
      <c r="AZ167" s="334"/>
      <c r="BA167" s="334"/>
      <c r="BB167" s="335"/>
      <c r="BC167" s="333"/>
      <c r="BD167" s="334"/>
      <c r="BE167" s="336"/>
      <c r="BF167" s="1138"/>
      <c r="BG167" s="1139"/>
      <c r="BH167" s="1105"/>
      <c r="BI167" s="1106"/>
      <c r="BJ167" s="1107"/>
      <c r="BK167" s="1108"/>
      <c r="BL167" s="1108"/>
      <c r="BM167" s="1108"/>
      <c r="BN167" s="1109"/>
    </row>
    <row r="168" spans="2:66" ht="20.25" customHeight="1" x14ac:dyDescent="0.15">
      <c r="B168" s="1140"/>
      <c r="C168" s="1237"/>
      <c r="D168" s="1238"/>
      <c r="E168" s="1196"/>
      <c r="F168" s="1233"/>
      <c r="G168" s="1141"/>
      <c r="H168" s="1142"/>
      <c r="I168" s="342"/>
      <c r="J168" s="343">
        <f>G167</f>
        <v>0</v>
      </c>
      <c r="K168" s="342"/>
      <c r="L168" s="343">
        <f>M167</f>
        <v>0</v>
      </c>
      <c r="M168" s="1143"/>
      <c r="N168" s="1144"/>
      <c r="O168" s="1145"/>
      <c r="P168" s="1146"/>
      <c r="Q168" s="1146"/>
      <c r="R168" s="1142"/>
      <c r="S168" s="1132"/>
      <c r="T168" s="1133"/>
      <c r="U168" s="1133"/>
      <c r="V168" s="1133"/>
      <c r="W168" s="1134"/>
      <c r="X168" s="337" t="s">
        <v>1050</v>
      </c>
      <c r="Y168" s="338"/>
      <c r="Z168" s="339"/>
      <c r="AA168" s="325" t="str">
        <f>IF(AA167="","",VLOOKUP(AA167,'シフト記号表（従来型・ユニット型共通）'!$C$6:$L$47,10,FALSE))</f>
        <v/>
      </c>
      <c r="AB168" s="326" t="str">
        <f>IF(AB167="","",VLOOKUP(AB167,'シフト記号表（従来型・ユニット型共通）'!$C$6:$L$47,10,FALSE))</f>
        <v/>
      </c>
      <c r="AC168" s="326" t="str">
        <f>IF(AC167="","",VLOOKUP(AC167,'シフト記号表（従来型・ユニット型共通）'!$C$6:$L$47,10,FALSE))</f>
        <v/>
      </c>
      <c r="AD168" s="326" t="str">
        <f>IF(AD167="","",VLOOKUP(AD167,'シフト記号表（従来型・ユニット型共通）'!$C$6:$L$47,10,FALSE))</f>
        <v/>
      </c>
      <c r="AE168" s="326" t="str">
        <f>IF(AE167="","",VLOOKUP(AE167,'シフト記号表（従来型・ユニット型共通）'!$C$6:$L$47,10,FALSE))</f>
        <v/>
      </c>
      <c r="AF168" s="326" t="str">
        <f>IF(AF167="","",VLOOKUP(AF167,'シフト記号表（従来型・ユニット型共通）'!$C$6:$L$47,10,FALSE))</f>
        <v/>
      </c>
      <c r="AG168" s="327" t="str">
        <f>IF(AG167="","",VLOOKUP(AG167,'シフト記号表（従来型・ユニット型共通）'!$C$6:$L$47,10,FALSE))</f>
        <v/>
      </c>
      <c r="AH168" s="325" t="str">
        <f>IF(AH167="","",VLOOKUP(AH167,'シフト記号表（従来型・ユニット型共通）'!$C$6:$L$47,10,FALSE))</f>
        <v/>
      </c>
      <c r="AI168" s="326" t="str">
        <f>IF(AI167="","",VLOOKUP(AI167,'シフト記号表（従来型・ユニット型共通）'!$C$6:$L$47,10,FALSE))</f>
        <v/>
      </c>
      <c r="AJ168" s="326" t="str">
        <f>IF(AJ167="","",VLOOKUP(AJ167,'シフト記号表（従来型・ユニット型共通）'!$C$6:$L$47,10,FALSE))</f>
        <v/>
      </c>
      <c r="AK168" s="326" t="str">
        <f>IF(AK167="","",VLOOKUP(AK167,'シフト記号表（従来型・ユニット型共通）'!$C$6:$L$47,10,FALSE))</f>
        <v/>
      </c>
      <c r="AL168" s="326" t="str">
        <f>IF(AL167="","",VLOOKUP(AL167,'シフト記号表（従来型・ユニット型共通）'!$C$6:$L$47,10,FALSE))</f>
        <v/>
      </c>
      <c r="AM168" s="326" t="str">
        <f>IF(AM167="","",VLOOKUP(AM167,'シフト記号表（従来型・ユニット型共通）'!$C$6:$L$47,10,FALSE))</f>
        <v/>
      </c>
      <c r="AN168" s="327" t="str">
        <f>IF(AN167="","",VLOOKUP(AN167,'シフト記号表（従来型・ユニット型共通）'!$C$6:$L$47,10,FALSE))</f>
        <v/>
      </c>
      <c r="AO168" s="325" t="str">
        <f>IF(AO167="","",VLOOKUP(AO167,'シフト記号表（従来型・ユニット型共通）'!$C$6:$L$47,10,FALSE))</f>
        <v/>
      </c>
      <c r="AP168" s="326" t="str">
        <f>IF(AP167="","",VLOOKUP(AP167,'シフト記号表（従来型・ユニット型共通）'!$C$6:$L$47,10,FALSE))</f>
        <v/>
      </c>
      <c r="AQ168" s="326" t="str">
        <f>IF(AQ167="","",VLOOKUP(AQ167,'シフト記号表（従来型・ユニット型共通）'!$C$6:$L$47,10,FALSE))</f>
        <v/>
      </c>
      <c r="AR168" s="326" t="str">
        <f>IF(AR167="","",VLOOKUP(AR167,'シフト記号表（従来型・ユニット型共通）'!$C$6:$L$47,10,FALSE))</f>
        <v/>
      </c>
      <c r="AS168" s="326" t="str">
        <f>IF(AS167="","",VLOOKUP(AS167,'シフト記号表（従来型・ユニット型共通）'!$C$6:$L$47,10,FALSE))</f>
        <v/>
      </c>
      <c r="AT168" s="326" t="str">
        <f>IF(AT167="","",VLOOKUP(AT167,'シフト記号表（従来型・ユニット型共通）'!$C$6:$L$47,10,FALSE))</f>
        <v/>
      </c>
      <c r="AU168" s="327" t="str">
        <f>IF(AU167="","",VLOOKUP(AU167,'シフト記号表（従来型・ユニット型共通）'!$C$6:$L$47,10,FALSE))</f>
        <v/>
      </c>
      <c r="AV168" s="325" t="str">
        <f>IF(AV167="","",VLOOKUP(AV167,'シフト記号表（従来型・ユニット型共通）'!$C$6:$L$47,10,FALSE))</f>
        <v/>
      </c>
      <c r="AW168" s="326" t="str">
        <f>IF(AW167="","",VLOOKUP(AW167,'シフト記号表（従来型・ユニット型共通）'!$C$6:$L$47,10,FALSE))</f>
        <v/>
      </c>
      <c r="AX168" s="326" t="str">
        <f>IF(AX167="","",VLOOKUP(AX167,'シフト記号表（従来型・ユニット型共通）'!$C$6:$L$47,10,FALSE))</f>
        <v/>
      </c>
      <c r="AY168" s="326" t="str">
        <f>IF(AY167="","",VLOOKUP(AY167,'シフト記号表（従来型・ユニット型共通）'!$C$6:$L$47,10,FALSE))</f>
        <v/>
      </c>
      <c r="AZ168" s="326" t="str">
        <f>IF(AZ167="","",VLOOKUP(AZ167,'シフト記号表（従来型・ユニット型共通）'!$C$6:$L$47,10,FALSE))</f>
        <v/>
      </c>
      <c r="BA168" s="326" t="str">
        <f>IF(BA167="","",VLOOKUP(BA167,'シフト記号表（従来型・ユニット型共通）'!$C$6:$L$47,10,FALSE))</f>
        <v/>
      </c>
      <c r="BB168" s="327" t="str">
        <f>IF(BB167="","",VLOOKUP(BB167,'シフト記号表（従来型・ユニット型共通）'!$C$6:$L$47,10,FALSE))</f>
        <v/>
      </c>
      <c r="BC168" s="325" t="str">
        <f>IF(BC167="","",VLOOKUP(BC167,'シフト記号表（従来型・ユニット型共通）'!$C$6:$L$47,10,FALSE))</f>
        <v/>
      </c>
      <c r="BD168" s="326" t="str">
        <f>IF(BD167="","",VLOOKUP(BD167,'シフト記号表（従来型・ユニット型共通）'!$C$6:$L$47,10,FALSE))</f>
        <v/>
      </c>
      <c r="BE168" s="326" t="str">
        <f>IF(BE167="","",VLOOKUP(BE167,'シフト記号表（従来型・ユニット型共通）'!$C$6:$L$47,10,FALSE))</f>
        <v/>
      </c>
      <c r="BF168" s="1113">
        <f>IF($BI$3="４週",SUM(AA168:BB168),IF($BI$3="暦月",SUM(AA168:BE168),""))</f>
        <v>0</v>
      </c>
      <c r="BG168" s="1114"/>
      <c r="BH168" s="1115">
        <f>IF($BI$3="４週",BF168/4,IF($BI$3="暦月",(BF168/($BI$8/7)),""))</f>
        <v>0</v>
      </c>
      <c r="BI168" s="1114"/>
      <c r="BJ168" s="1110"/>
      <c r="BK168" s="1111"/>
      <c r="BL168" s="1111"/>
      <c r="BM168" s="1111"/>
      <c r="BN168" s="1112"/>
    </row>
    <row r="169" spans="2:66" ht="20.25" customHeight="1" x14ac:dyDescent="0.15">
      <c r="B169" s="1118">
        <f>B167+1</f>
        <v>77</v>
      </c>
      <c r="C169" s="1230"/>
      <c r="D169" s="1232"/>
      <c r="E169" s="1196"/>
      <c r="F169" s="1233"/>
      <c r="G169" s="1120"/>
      <c r="H169" s="1121"/>
      <c r="I169" s="320"/>
      <c r="J169" s="321"/>
      <c r="K169" s="320"/>
      <c r="L169" s="321"/>
      <c r="M169" s="1124"/>
      <c r="N169" s="1125"/>
      <c r="O169" s="1128"/>
      <c r="P169" s="1129"/>
      <c r="Q169" s="1129"/>
      <c r="R169" s="1121"/>
      <c r="S169" s="1132"/>
      <c r="T169" s="1133"/>
      <c r="U169" s="1133"/>
      <c r="V169" s="1133"/>
      <c r="W169" s="1134"/>
      <c r="X169" s="340" t="s">
        <v>696</v>
      </c>
      <c r="Z169" s="341"/>
      <c r="AA169" s="333"/>
      <c r="AB169" s="334"/>
      <c r="AC169" s="334"/>
      <c r="AD169" s="334"/>
      <c r="AE169" s="334"/>
      <c r="AF169" s="334"/>
      <c r="AG169" s="335"/>
      <c r="AH169" s="333"/>
      <c r="AI169" s="334"/>
      <c r="AJ169" s="334"/>
      <c r="AK169" s="334"/>
      <c r="AL169" s="334"/>
      <c r="AM169" s="334"/>
      <c r="AN169" s="335"/>
      <c r="AO169" s="333"/>
      <c r="AP169" s="334"/>
      <c r="AQ169" s="334"/>
      <c r="AR169" s="334"/>
      <c r="AS169" s="334"/>
      <c r="AT169" s="334"/>
      <c r="AU169" s="335"/>
      <c r="AV169" s="333"/>
      <c r="AW169" s="334"/>
      <c r="AX169" s="334"/>
      <c r="AY169" s="334"/>
      <c r="AZ169" s="334"/>
      <c r="BA169" s="334"/>
      <c r="BB169" s="335"/>
      <c r="BC169" s="333"/>
      <c r="BD169" s="334"/>
      <c r="BE169" s="336"/>
      <c r="BF169" s="1138"/>
      <c r="BG169" s="1139"/>
      <c r="BH169" s="1105"/>
      <c r="BI169" s="1106"/>
      <c r="BJ169" s="1107"/>
      <c r="BK169" s="1108"/>
      <c r="BL169" s="1108"/>
      <c r="BM169" s="1108"/>
      <c r="BN169" s="1109"/>
    </row>
    <row r="170" spans="2:66" ht="20.25" customHeight="1" x14ac:dyDescent="0.15">
      <c r="B170" s="1140"/>
      <c r="C170" s="1237"/>
      <c r="D170" s="1238"/>
      <c r="E170" s="1196"/>
      <c r="F170" s="1233"/>
      <c r="G170" s="1141"/>
      <c r="H170" s="1142"/>
      <c r="I170" s="342"/>
      <c r="J170" s="343">
        <f>G169</f>
        <v>0</v>
      </c>
      <c r="K170" s="342"/>
      <c r="L170" s="343">
        <f>M169</f>
        <v>0</v>
      </c>
      <c r="M170" s="1143"/>
      <c r="N170" s="1144"/>
      <c r="O170" s="1145"/>
      <c r="P170" s="1146"/>
      <c r="Q170" s="1146"/>
      <c r="R170" s="1142"/>
      <c r="S170" s="1132"/>
      <c r="T170" s="1133"/>
      <c r="U170" s="1133"/>
      <c r="V170" s="1133"/>
      <c r="W170" s="1134"/>
      <c r="X170" s="337" t="s">
        <v>1050</v>
      </c>
      <c r="Y170" s="338"/>
      <c r="Z170" s="339"/>
      <c r="AA170" s="325" t="str">
        <f>IF(AA169="","",VLOOKUP(AA169,'シフト記号表（従来型・ユニット型共通）'!$C$6:$L$47,10,FALSE))</f>
        <v/>
      </c>
      <c r="AB170" s="326" t="str">
        <f>IF(AB169="","",VLOOKUP(AB169,'シフト記号表（従来型・ユニット型共通）'!$C$6:$L$47,10,FALSE))</f>
        <v/>
      </c>
      <c r="AC170" s="326" t="str">
        <f>IF(AC169="","",VLOOKUP(AC169,'シフト記号表（従来型・ユニット型共通）'!$C$6:$L$47,10,FALSE))</f>
        <v/>
      </c>
      <c r="AD170" s="326" t="str">
        <f>IF(AD169="","",VLOOKUP(AD169,'シフト記号表（従来型・ユニット型共通）'!$C$6:$L$47,10,FALSE))</f>
        <v/>
      </c>
      <c r="AE170" s="326" t="str">
        <f>IF(AE169="","",VLOOKUP(AE169,'シフト記号表（従来型・ユニット型共通）'!$C$6:$L$47,10,FALSE))</f>
        <v/>
      </c>
      <c r="AF170" s="326" t="str">
        <f>IF(AF169="","",VLOOKUP(AF169,'シフト記号表（従来型・ユニット型共通）'!$C$6:$L$47,10,FALSE))</f>
        <v/>
      </c>
      <c r="AG170" s="327" t="str">
        <f>IF(AG169="","",VLOOKUP(AG169,'シフト記号表（従来型・ユニット型共通）'!$C$6:$L$47,10,FALSE))</f>
        <v/>
      </c>
      <c r="AH170" s="325" t="str">
        <f>IF(AH169="","",VLOOKUP(AH169,'シフト記号表（従来型・ユニット型共通）'!$C$6:$L$47,10,FALSE))</f>
        <v/>
      </c>
      <c r="AI170" s="326" t="str">
        <f>IF(AI169="","",VLOOKUP(AI169,'シフト記号表（従来型・ユニット型共通）'!$C$6:$L$47,10,FALSE))</f>
        <v/>
      </c>
      <c r="AJ170" s="326" t="str">
        <f>IF(AJ169="","",VLOOKUP(AJ169,'シフト記号表（従来型・ユニット型共通）'!$C$6:$L$47,10,FALSE))</f>
        <v/>
      </c>
      <c r="AK170" s="326" t="str">
        <f>IF(AK169="","",VLOOKUP(AK169,'シフト記号表（従来型・ユニット型共通）'!$C$6:$L$47,10,FALSE))</f>
        <v/>
      </c>
      <c r="AL170" s="326" t="str">
        <f>IF(AL169="","",VLOOKUP(AL169,'シフト記号表（従来型・ユニット型共通）'!$C$6:$L$47,10,FALSE))</f>
        <v/>
      </c>
      <c r="AM170" s="326" t="str">
        <f>IF(AM169="","",VLOOKUP(AM169,'シフト記号表（従来型・ユニット型共通）'!$C$6:$L$47,10,FALSE))</f>
        <v/>
      </c>
      <c r="AN170" s="327" t="str">
        <f>IF(AN169="","",VLOOKUP(AN169,'シフト記号表（従来型・ユニット型共通）'!$C$6:$L$47,10,FALSE))</f>
        <v/>
      </c>
      <c r="AO170" s="325" t="str">
        <f>IF(AO169="","",VLOOKUP(AO169,'シフト記号表（従来型・ユニット型共通）'!$C$6:$L$47,10,FALSE))</f>
        <v/>
      </c>
      <c r="AP170" s="326" t="str">
        <f>IF(AP169="","",VLOOKUP(AP169,'シフト記号表（従来型・ユニット型共通）'!$C$6:$L$47,10,FALSE))</f>
        <v/>
      </c>
      <c r="AQ170" s="326" t="str">
        <f>IF(AQ169="","",VLOOKUP(AQ169,'シフト記号表（従来型・ユニット型共通）'!$C$6:$L$47,10,FALSE))</f>
        <v/>
      </c>
      <c r="AR170" s="326" t="str">
        <f>IF(AR169="","",VLOOKUP(AR169,'シフト記号表（従来型・ユニット型共通）'!$C$6:$L$47,10,FALSE))</f>
        <v/>
      </c>
      <c r="AS170" s="326" t="str">
        <f>IF(AS169="","",VLOOKUP(AS169,'シフト記号表（従来型・ユニット型共通）'!$C$6:$L$47,10,FALSE))</f>
        <v/>
      </c>
      <c r="AT170" s="326" t="str">
        <f>IF(AT169="","",VLOOKUP(AT169,'シフト記号表（従来型・ユニット型共通）'!$C$6:$L$47,10,FALSE))</f>
        <v/>
      </c>
      <c r="AU170" s="327" t="str">
        <f>IF(AU169="","",VLOOKUP(AU169,'シフト記号表（従来型・ユニット型共通）'!$C$6:$L$47,10,FALSE))</f>
        <v/>
      </c>
      <c r="AV170" s="325" t="str">
        <f>IF(AV169="","",VLOOKUP(AV169,'シフト記号表（従来型・ユニット型共通）'!$C$6:$L$47,10,FALSE))</f>
        <v/>
      </c>
      <c r="AW170" s="326" t="str">
        <f>IF(AW169="","",VLOOKUP(AW169,'シフト記号表（従来型・ユニット型共通）'!$C$6:$L$47,10,FALSE))</f>
        <v/>
      </c>
      <c r="AX170" s="326" t="str">
        <f>IF(AX169="","",VLOOKUP(AX169,'シフト記号表（従来型・ユニット型共通）'!$C$6:$L$47,10,FALSE))</f>
        <v/>
      </c>
      <c r="AY170" s="326" t="str">
        <f>IF(AY169="","",VLOOKUP(AY169,'シフト記号表（従来型・ユニット型共通）'!$C$6:$L$47,10,FALSE))</f>
        <v/>
      </c>
      <c r="AZ170" s="326" t="str">
        <f>IF(AZ169="","",VLOOKUP(AZ169,'シフト記号表（従来型・ユニット型共通）'!$C$6:$L$47,10,FALSE))</f>
        <v/>
      </c>
      <c r="BA170" s="326" t="str">
        <f>IF(BA169="","",VLOOKUP(BA169,'シフト記号表（従来型・ユニット型共通）'!$C$6:$L$47,10,FALSE))</f>
        <v/>
      </c>
      <c r="BB170" s="327" t="str">
        <f>IF(BB169="","",VLOOKUP(BB169,'シフト記号表（従来型・ユニット型共通）'!$C$6:$L$47,10,FALSE))</f>
        <v/>
      </c>
      <c r="BC170" s="325" t="str">
        <f>IF(BC169="","",VLOOKUP(BC169,'シフト記号表（従来型・ユニット型共通）'!$C$6:$L$47,10,FALSE))</f>
        <v/>
      </c>
      <c r="BD170" s="326" t="str">
        <f>IF(BD169="","",VLOOKUP(BD169,'シフト記号表（従来型・ユニット型共通）'!$C$6:$L$47,10,FALSE))</f>
        <v/>
      </c>
      <c r="BE170" s="326" t="str">
        <f>IF(BE169="","",VLOOKUP(BE169,'シフト記号表（従来型・ユニット型共通）'!$C$6:$L$47,10,FALSE))</f>
        <v/>
      </c>
      <c r="BF170" s="1113">
        <f>IF($BI$3="４週",SUM(AA170:BB170),IF($BI$3="暦月",SUM(AA170:BE170),""))</f>
        <v>0</v>
      </c>
      <c r="BG170" s="1114"/>
      <c r="BH170" s="1115">
        <f>IF($BI$3="４週",BF170/4,IF($BI$3="暦月",(BF170/($BI$8/7)),""))</f>
        <v>0</v>
      </c>
      <c r="BI170" s="1114"/>
      <c r="BJ170" s="1110"/>
      <c r="BK170" s="1111"/>
      <c r="BL170" s="1111"/>
      <c r="BM170" s="1111"/>
      <c r="BN170" s="1112"/>
    </row>
    <row r="171" spans="2:66" ht="20.25" customHeight="1" x14ac:dyDescent="0.15">
      <c r="B171" s="1118">
        <f>B169+1</f>
        <v>78</v>
      </c>
      <c r="C171" s="1230"/>
      <c r="D171" s="1232"/>
      <c r="E171" s="1196"/>
      <c r="F171" s="1233"/>
      <c r="G171" s="1120"/>
      <c r="H171" s="1121"/>
      <c r="I171" s="320"/>
      <c r="J171" s="321"/>
      <c r="K171" s="320"/>
      <c r="L171" s="321"/>
      <c r="M171" s="1124"/>
      <c r="N171" s="1125"/>
      <c r="O171" s="1128"/>
      <c r="P171" s="1129"/>
      <c r="Q171" s="1129"/>
      <c r="R171" s="1121"/>
      <c r="S171" s="1132"/>
      <c r="T171" s="1133"/>
      <c r="U171" s="1133"/>
      <c r="V171" s="1133"/>
      <c r="W171" s="1134"/>
      <c r="X171" s="340" t="s">
        <v>696</v>
      </c>
      <c r="Z171" s="341"/>
      <c r="AA171" s="333"/>
      <c r="AB171" s="334"/>
      <c r="AC171" s="334"/>
      <c r="AD171" s="334"/>
      <c r="AE171" s="334"/>
      <c r="AF171" s="334"/>
      <c r="AG171" s="335"/>
      <c r="AH171" s="333"/>
      <c r="AI171" s="334"/>
      <c r="AJ171" s="334"/>
      <c r="AK171" s="334"/>
      <c r="AL171" s="334"/>
      <c r="AM171" s="334"/>
      <c r="AN171" s="335"/>
      <c r="AO171" s="333"/>
      <c r="AP171" s="334"/>
      <c r="AQ171" s="334"/>
      <c r="AR171" s="334"/>
      <c r="AS171" s="334"/>
      <c r="AT171" s="334"/>
      <c r="AU171" s="335"/>
      <c r="AV171" s="333"/>
      <c r="AW171" s="334"/>
      <c r="AX171" s="334"/>
      <c r="AY171" s="334"/>
      <c r="AZ171" s="334"/>
      <c r="BA171" s="334"/>
      <c r="BB171" s="335"/>
      <c r="BC171" s="333"/>
      <c r="BD171" s="334"/>
      <c r="BE171" s="336"/>
      <c r="BF171" s="1138"/>
      <c r="BG171" s="1139"/>
      <c r="BH171" s="1105"/>
      <c r="BI171" s="1106"/>
      <c r="BJ171" s="1107"/>
      <c r="BK171" s="1108"/>
      <c r="BL171" s="1108"/>
      <c r="BM171" s="1108"/>
      <c r="BN171" s="1109"/>
    </row>
    <row r="172" spans="2:66" ht="20.25" customHeight="1" x14ac:dyDescent="0.15">
      <c r="B172" s="1140"/>
      <c r="C172" s="1237"/>
      <c r="D172" s="1238"/>
      <c r="E172" s="1196"/>
      <c r="F172" s="1233"/>
      <c r="G172" s="1141"/>
      <c r="H172" s="1142"/>
      <c r="I172" s="342"/>
      <c r="J172" s="343">
        <f>G171</f>
        <v>0</v>
      </c>
      <c r="K172" s="342"/>
      <c r="L172" s="343">
        <f>M171</f>
        <v>0</v>
      </c>
      <c r="M172" s="1143"/>
      <c r="N172" s="1144"/>
      <c r="O172" s="1145"/>
      <c r="P172" s="1146"/>
      <c r="Q172" s="1146"/>
      <c r="R172" s="1142"/>
      <c r="S172" s="1132"/>
      <c r="T172" s="1133"/>
      <c r="U172" s="1133"/>
      <c r="V172" s="1133"/>
      <c r="W172" s="1134"/>
      <c r="X172" s="337" t="s">
        <v>1050</v>
      </c>
      <c r="Y172" s="338"/>
      <c r="Z172" s="339"/>
      <c r="AA172" s="325" t="str">
        <f>IF(AA171="","",VLOOKUP(AA171,'シフト記号表（従来型・ユニット型共通）'!$C$6:$L$47,10,FALSE))</f>
        <v/>
      </c>
      <c r="AB172" s="326" t="str">
        <f>IF(AB171="","",VLOOKUP(AB171,'シフト記号表（従来型・ユニット型共通）'!$C$6:$L$47,10,FALSE))</f>
        <v/>
      </c>
      <c r="AC172" s="326" t="str">
        <f>IF(AC171="","",VLOOKUP(AC171,'シフト記号表（従来型・ユニット型共通）'!$C$6:$L$47,10,FALSE))</f>
        <v/>
      </c>
      <c r="AD172" s="326" t="str">
        <f>IF(AD171="","",VLOOKUP(AD171,'シフト記号表（従来型・ユニット型共通）'!$C$6:$L$47,10,FALSE))</f>
        <v/>
      </c>
      <c r="AE172" s="326" t="str">
        <f>IF(AE171="","",VLOOKUP(AE171,'シフト記号表（従来型・ユニット型共通）'!$C$6:$L$47,10,FALSE))</f>
        <v/>
      </c>
      <c r="AF172" s="326" t="str">
        <f>IF(AF171="","",VLOOKUP(AF171,'シフト記号表（従来型・ユニット型共通）'!$C$6:$L$47,10,FALSE))</f>
        <v/>
      </c>
      <c r="AG172" s="327" t="str">
        <f>IF(AG171="","",VLOOKUP(AG171,'シフト記号表（従来型・ユニット型共通）'!$C$6:$L$47,10,FALSE))</f>
        <v/>
      </c>
      <c r="AH172" s="325" t="str">
        <f>IF(AH171="","",VLOOKUP(AH171,'シフト記号表（従来型・ユニット型共通）'!$C$6:$L$47,10,FALSE))</f>
        <v/>
      </c>
      <c r="AI172" s="326" t="str">
        <f>IF(AI171="","",VLOOKUP(AI171,'シフト記号表（従来型・ユニット型共通）'!$C$6:$L$47,10,FALSE))</f>
        <v/>
      </c>
      <c r="AJ172" s="326" t="str">
        <f>IF(AJ171="","",VLOOKUP(AJ171,'シフト記号表（従来型・ユニット型共通）'!$C$6:$L$47,10,FALSE))</f>
        <v/>
      </c>
      <c r="AK172" s="326" t="str">
        <f>IF(AK171="","",VLOOKUP(AK171,'シフト記号表（従来型・ユニット型共通）'!$C$6:$L$47,10,FALSE))</f>
        <v/>
      </c>
      <c r="AL172" s="326" t="str">
        <f>IF(AL171="","",VLOOKUP(AL171,'シフト記号表（従来型・ユニット型共通）'!$C$6:$L$47,10,FALSE))</f>
        <v/>
      </c>
      <c r="AM172" s="326" t="str">
        <f>IF(AM171="","",VLOOKUP(AM171,'シフト記号表（従来型・ユニット型共通）'!$C$6:$L$47,10,FALSE))</f>
        <v/>
      </c>
      <c r="AN172" s="327" t="str">
        <f>IF(AN171="","",VLOOKUP(AN171,'シフト記号表（従来型・ユニット型共通）'!$C$6:$L$47,10,FALSE))</f>
        <v/>
      </c>
      <c r="AO172" s="325" t="str">
        <f>IF(AO171="","",VLOOKUP(AO171,'シフト記号表（従来型・ユニット型共通）'!$C$6:$L$47,10,FALSE))</f>
        <v/>
      </c>
      <c r="AP172" s="326" t="str">
        <f>IF(AP171="","",VLOOKUP(AP171,'シフト記号表（従来型・ユニット型共通）'!$C$6:$L$47,10,FALSE))</f>
        <v/>
      </c>
      <c r="AQ172" s="326" t="str">
        <f>IF(AQ171="","",VLOOKUP(AQ171,'シフト記号表（従来型・ユニット型共通）'!$C$6:$L$47,10,FALSE))</f>
        <v/>
      </c>
      <c r="AR172" s="326" t="str">
        <f>IF(AR171="","",VLOOKUP(AR171,'シフト記号表（従来型・ユニット型共通）'!$C$6:$L$47,10,FALSE))</f>
        <v/>
      </c>
      <c r="AS172" s="326" t="str">
        <f>IF(AS171="","",VLOOKUP(AS171,'シフト記号表（従来型・ユニット型共通）'!$C$6:$L$47,10,FALSE))</f>
        <v/>
      </c>
      <c r="AT172" s="326" t="str">
        <f>IF(AT171="","",VLOOKUP(AT171,'シフト記号表（従来型・ユニット型共通）'!$C$6:$L$47,10,FALSE))</f>
        <v/>
      </c>
      <c r="AU172" s="327" t="str">
        <f>IF(AU171="","",VLOOKUP(AU171,'シフト記号表（従来型・ユニット型共通）'!$C$6:$L$47,10,FALSE))</f>
        <v/>
      </c>
      <c r="AV172" s="325" t="str">
        <f>IF(AV171="","",VLOOKUP(AV171,'シフト記号表（従来型・ユニット型共通）'!$C$6:$L$47,10,FALSE))</f>
        <v/>
      </c>
      <c r="AW172" s="326" t="str">
        <f>IF(AW171="","",VLOOKUP(AW171,'シフト記号表（従来型・ユニット型共通）'!$C$6:$L$47,10,FALSE))</f>
        <v/>
      </c>
      <c r="AX172" s="326" t="str">
        <f>IF(AX171="","",VLOOKUP(AX171,'シフト記号表（従来型・ユニット型共通）'!$C$6:$L$47,10,FALSE))</f>
        <v/>
      </c>
      <c r="AY172" s="326" t="str">
        <f>IF(AY171="","",VLOOKUP(AY171,'シフト記号表（従来型・ユニット型共通）'!$C$6:$L$47,10,FALSE))</f>
        <v/>
      </c>
      <c r="AZ172" s="326" t="str">
        <f>IF(AZ171="","",VLOOKUP(AZ171,'シフト記号表（従来型・ユニット型共通）'!$C$6:$L$47,10,FALSE))</f>
        <v/>
      </c>
      <c r="BA172" s="326" t="str">
        <f>IF(BA171="","",VLOOKUP(BA171,'シフト記号表（従来型・ユニット型共通）'!$C$6:$L$47,10,FALSE))</f>
        <v/>
      </c>
      <c r="BB172" s="327" t="str">
        <f>IF(BB171="","",VLOOKUP(BB171,'シフト記号表（従来型・ユニット型共通）'!$C$6:$L$47,10,FALSE))</f>
        <v/>
      </c>
      <c r="BC172" s="325" t="str">
        <f>IF(BC171="","",VLOOKUP(BC171,'シフト記号表（従来型・ユニット型共通）'!$C$6:$L$47,10,FALSE))</f>
        <v/>
      </c>
      <c r="BD172" s="326" t="str">
        <f>IF(BD171="","",VLOOKUP(BD171,'シフト記号表（従来型・ユニット型共通）'!$C$6:$L$47,10,FALSE))</f>
        <v/>
      </c>
      <c r="BE172" s="326" t="str">
        <f>IF(BE171="","",VLOOKUP(BE171,'シフト記号表（従来型・ユニット型共通）'!$C$6:$L$47,10,FALSE))</f>
        <v/>
      </c>
      <c r="BF172" s="1113">
        <f>IF($BI$3="４週",SUM(AA172:BB172),IF($BI$3="暦月",SUM(AA172:BE172),""))</f>
        <v>0</v>
      </c>
      <c r="BG172" s="1114"/>
      <c r="BH172" s="1115">
        <f>IF($BI$3="４週",BF172/4,IF($BI$3="暦月",(BF172/($BI$8/7)),""))</f>
        <v>0</v>
      </c>
      <c r="BI172" s="1114"/>
      <c r="BJ172" s="1110"/>
      <c r="BK172" s="1111"/>
      <c r="BL172" s="1111"/>
      <c r="BM172" s="1111"/>
      <c r="BN172" s="1112"/>
    </row>
    <row r="173" spans="2:66" ht="20.25" customHeight="1" x14ac:dyDescent="0.15">
      <c r="B173" s="1118">
        <f>B171+1</f>
        <v>79</v>
      </c>
      <c r="C173" s="1230"/>
      <c r="D173" s="1232"/>
      <c r="E173" s="1196"/>
      <c r="F173" s="1233"/>
      <c r="G173" s="1120"/>
      <c r="H173" s="1121"/>
      <c r="I173" s="320"/>
      <c r="J173" s="321"/>
      <c r="K173" s="320"/>
      <c r="L173" s="321"/>
      <c r="M173" s="1124"/>
      <c r="N173" s="1125"/>
      <c r="O173" s="1128"/>
      <c r="P173" s="1129"/>
      <c r="Q173" s="1129"/>
      <c r="R173" s="1121"/>
      <c r="S173" s="1132"/>
      <c r="T173" s="1133"/>
      <c r="U173" s="1133"/>
      <c r="V173" s="1133"/>
      <c r="W173" s="1134"/>
      <c r="X173" s="340" t="s">
        <v>696</v>
      </c>
      <c r="Z173" s="341"/>
      <c r="AA173" s="333"/>
      <c r="AB173" s="334"/>
      <c r="AC173" s="334"/>
      <c r="AD173" s="334"/>
      <c r="AE173" s="334"/>
      <c r="AF173" s="334"/>
      <c r="AG173" s="335"/>
      <c r="AH173" s="333"/>
      <c r="AI173" s="334"/>
      <c r="AJ173" s="334"/>
      <c r="AK173" s="334"/>
      <c r="AL173" s="334"/>
      <c r="AM173" s="334"/>
      <c r="AN173" s="335"/>
      <c r="AO173" s="333"/>
      <c r="AP173" s="334"/>
      <c r="AQ173" s="334"/>
      <c r="AR173" s="334"/>
      <c r="AS173" s="334"/>
      <c r="AT173" s="334"/>
      <c r="AU173" s="335"/>
      <c r="AV173" s="333"/>
      <c r="AW173" s="334"/>
      <c r="AX173" s="334"/>
      <c r="AY173" s="334"/>
      <c r="AZ173" s="334"/>
      <c r="BA173" s="334"/>
      <c r="BB173" s="335"/>
      <c r="BC173" s="333"/>
      <c r="BD173" s="334"/>
      <c r="BE173" s="336"/>
      <c r="BF173" s="1138"/>
      <c r="BG173" s="1139"/>
      <c r="BH173" s="1105"/>
      <c r="BI173" s="1106"/>
      <c r="BJ173" s="1107"/>
      <c r="BK173" s="1108"/>
      <c r="BL173" s="1108"/>
      <c r="BM173" s="1108"/>
      <c r="BN173" s="1109"/>
    </row>
    <row r="174" spans="2:66" ht="20.25" customHeight="1" x14ac:dyDescent="0.15">
      <c r="B174" s="1140"/>
      <c r="C174" s="1237"/>
      <c r="D174" s="1238"/>
      <c r="E174" s="1196"/>
      <c r="F174" s="1233"/>
      <c r="G174" s="1141"/>
      <c r="H174" s="1142"/>
      <c r="I174" s="342"/>
      <c r="J174" s="343">
        <f>G173</f>
        <v>0</v>
      </c>
      <c r="K174" s="342"/>
      <c r="L174" s="343">
        <f>M173</f>
        <v>0</v>
      </c>
      <c r="M174" s="1143"/>
      <c r="N174" s="1144"/>
      <c r="O174" s="1145"/>
      <c r="P174" s="1146"/>
      <c r="Q174" s="1146"/>
      <c r="R174" s="1142"/>
      <c r="S174" s="1132"/>
      <c r="T174" s="1133"/>
      <c r="U174" s="1133"/>
      <c r="V174" s="1133"/>
      <c r="W174" s="1134"/>
      <c r="X174" s="337" t="s">
        <v>1050</v>
      </c>
      <c r="Y174" s="338"/>
      <c r="Z174" s="339"/>
      <c r="AA174" s="325" t="str">
        <f>IF(AA173="","",VLOOKUP(AA173,'シフト記号表（従来型・ユニット型共通）'!$C$6:$L$47,10,FALSE))</f>
        <v/>
      </c>
      <c r="AB174" s="326" t="str">
        <f>IF(AB173="","",VLOOKUP(AB173,'シフト記号表（従来型・ユニット型共通）'!$C$6:$L$47,10,FALSE))</f>
        <v/>
      </c>
      <c r="AC174" s="326" t="str">
        <f>IF(AC173="","",VLOOKUP(AC173,'シフト記号表（従来型・ユニット型共通）'!$C$6:$L$47,10,FALSE))</f>
        <v/>
      </c>
      <c r="AD174" s="326" t="str">
        <f>IF(AD173="","",VLOOKUP(AD173,'シフト記号表（従来型・ユニット型共通）'!$C$6:$L$47,10,FALSE))</f>
        <v/>
      </c>
      <c r="AE174" s="326" t="str">
        <f>IF(AE173="","",VLOOKUP(AE173,'シフト記号表（従来型・ユニット型共通）'!$C$6:$L$47,10,FALSE))</f>
        <v/>
      </c>
      <c r="AF174" s="326" t="str">
        <f>IF(AF173="","",VLOOKUP(AF173,'シフト記号表（従来型・ユニット型共通）'!$C$6:$L$47,10,FALSE))</f>
        <v/>
      </c>
      <c r="AG174" s="327" t="str">
        <f>IF(AG173="","",VLOOKUP(AG173,'シフト記号表（従来型・ユニット型共通）'!$C$6:$L$47,10,FALSE))</f>
        <v/>
      </c>
      <c r="AH174" s="325" t="str">
        <f>IF(AH173="","",VLOOKUP(AH173,'シフト記号表（従来型・ユニット型共通）'!$C$6:$L$47,10,FALSE))</f>
        <v/>
      </c>
      <c r="AI174" s="326" t="str">
        <f>IF(AI173="","",VLOOKUP(AI173,'シフト記号表（従来型・ユニット型共通）'!$C$6:$L$47,10,FALSE))</f>
        <v/>
      </c>
      <c r="AJ174" s="326" t="str">
        <f>IF(AJ173="","",VLOOKUP(AJ173,'シフト記号表（従来型・ユニット型共通）'!$C$6:$L$47,10,FALSE))</f>
        <v/>
      </c>
      <c r="AK174" s="326" t="str">
        <f>IF(AK173="","",VLOOKUP(AK173,'シフト記号表（従来型・ユニット型共通）'!$C$6:$L$47,10,FALSE))</f>
        <v/>
      </c>
      <c r="AL174" s="326" t="str">
        <f>IF(AL173="","",VLOOKUP(AL173,'シフト記号表（従来型・ユニット型共通）'!$C$6:$L$47,10,FALSE))</f>
        <v/>
      </c>
      <c r="AM174" s="326" t="str">
        <f>IF(AM173="","",VLOOKUP(AM173,'シフト記号表（従来型・ユニット型共通）'!$C$6:$L$47,10,FALSE))</f>
        <v/>
      </c>
      <c r="AN174" s="327" t="str">
        <f>IF(AN173="","",VLOOKUP(AN173,'シフト記号表（従来型・ユニット型共通）'!$C$6:$L$47,10,FALSE))</f>
        <v/>
      </c>
      <c r="AO174" s="325" t="str">
        <f>IF(AO173="","",VLOOKUP(AO173,'シフト記号表（従来型・ユニット型共通）'!$C$6:$L$47,10,FALSE))</f>
        <v/>
      </c>
      <c r="AP174" s="326" t="str">
        <f>IF(AP173="","",VLOOKUP(AP173,'シフト記号表（従来型・ユニット型共通）'!$C$6:$L$47,10,FALSE))</f>
        <v/>
      </c>
      <c r="AQ174" s="326" t="str">
        <f>IF(AQ173="","",VLOOKUP(AQ173,'シフト記号表（従来型・ユニット型共通）'!$C$6:$L$47,10,FALSE))</f>
        <v/>
      </c>
      <c r="AR174" s="326" t="str">
        <f>IF(AR173="","",VLOOKUP(AR173,'シフト記号表（従来型・ユニット型共通）'!$C$6:$L$47,10,FALSE))</f>
        <v/>
      </c>
      <c r="AS174" s="326" t="str">
        <f>IF(AS173="","",VLOOKUP(AS173,'シフト記号表（従来型・ユニット型共通）'!$C$6:$L$47,10,FALSE))</f>
        <v/>
      </c>
      <c r="AT174" s="326" t="str">
        <f>IF(AT173="","",VLOOKUP(AT173,'シフト記号表（従来型・ユニット型共通）'!$C$6:$L$47,10,FALSE))</f>
        <v/>
      </c>
      <c r="AU174" s="327" t="str">
        <f>IF(AU173="","",VLOOKUP(AU173,'シフト記号表（従来型・ユニット型共通）'!$C$6:$L$47,10,FALSE))</f>
        <v/>
      </c>
      <c r="AV174" s="325" t="str">
        <f>IF(AV173="","",VLOOKUP(AV173,'シフト記号表（従来型・ユニット型共通）'!$C$6:$L$47,10,FALSE))</f>
        <v/>
      </c>
      <c r="AW174" s="326" t="str">
        <f>IF(AW173="","",VLOOKUP(AW173,'シフト記号表（従来型・ユニット型共通）'!$C$6:$L$47,10,FALSE))</f>
        <v/>
      </c>
      <c r="AX174" s="326" t="str">
        <f>IF(AX173="","",VLOOKUP(AX173,'シフト記号表（従来型・ユニット型共通）'!$C$6:$L$47,10,FALSE))</f>
        <v/>
      </c>
      <c r="AY174" s="326" t="str">
        <f>IF(AY173="","",VLOOKUP(AY173,'シフト記号表（従来型・ユニット型共通）'!$C$6:$L$47,10,FALSE))</f>
        <v/>
      </c>
      <c r="AZ174" s="326" t="str">
        <f>IF(AZ173="","",VLOOKUP(AZ173,'シフト記号表（従来型・ユニット型共通）'!$C$6:$L$47,10,FALSE))</f>
        <v/>
      </c>
      <c r="BA174" s="326" t="str">
        <f>IF(BA173="","",VLOOKUP(BA173,'シフト記号表（従来型・ユニット型共通）'!$C$6:$L$47,10,FALSE))</f>
        <v/>
      </c>
      <c r="BB174" s="327" t="str">
        <f>IF(BB173="","",VLOOKUP(BB173,'シフト記号表（従来型・ユニット型共通）'!$C$6:$L$47,10,FALSE))</f>
        <v/>
      </c>
      <c r="BC174" s="325" t="str">
        <f>IF(BC173="","",VLOOKUP(BC173,'シフト記号表（従来型・ユニット型共通）'!$C$6:$L$47,10,FALSE))</f>
        <v/>
      </c>
      <c r="BD174" s="326" t="str">
        <f>IF(BD173="","",VLOOKUP(BD173,'シフト記号表（従来型・ユニット型共通）'!$C$6:$L$47,10,FALSE))</f>
        <v/>
      </c>
      <c r="BE174" s="326" t="str">
        <f>IF(BE173="","",VLOOKUP(BE173,'シフト記号表（従来型・ユニット型共通）'!$C$6:$L$47,10,FALSE))</f>
        <v/>
      </c>
      <c r="BF174" s="1113">
        <f>IF($BI$3="４週",SUM(AA174:BB174),IF($BI$3="暦月",SUM(AA174:BE174),""))</f>
        <v>0</v>
      </c>
      <c r="BG174" s="1114"/>
      <c r="BH174" s="1115">
        <f>IF($BI$3="４週",BF174/4,IF($BI$3="暦月",(BF174/($BI$8/7)),""))</f>
        <v>0</v>
      </c>
      <c r="BI174" s="1114"/>
      <c r="BJ174" s="1110"/>
      <c r="BK174" s="1111"/>
      <c r="BL174" s="1111"/>
      <c r="BM174" s="1111"/>
      <c r="BN174" s="1112"/>
    </row>
    <row r="175" spans="2:66" ht="20.25" customHeight="1" x14ac:dyDescent="0.15">
      <c r="B175" s="1118">
        <f>B173+1</f>
        <v>80</v>
      </c>
      <c r="C175" s="1230"/>
      <c r="D175" s="1232"/>
      <c r="E175" s="1196"/>
      <c r="F175" s="1233"/>
      <c r="G175" s="1120"/>
      <c r="H175" s="1121"/>
      <c r="I175" s="320"/>
      <c r="J175" s="321"/>
      <c r="K175" s="320"/>
      <c r="L175" s="321"/>
      <c r="M175" s="1124"/>
      <c r="N175" s="1125"/>
      <c r="O175" s="1128"/>
      <c r="P175" s="1129"/>
      <c r="Q175" s="1129"/>
      <c r="R175" s="1121"/>
      <c r="S175" s="1132"/>
      <c r="T175" s="1133"/>
      <c r="U175" s="1133"/>
      <c r="V175" s="1133"/>
      <c r="W175" s="1134"/>
      <c r="X175" s="340" t="s">
        <v>696</v>
      </c>
      <c r="Z175" s="341"/>
      <c r="AA175" s="333"/>
      <c r="AB175" s="334"/>
      <c r="AC175" s="334"/>
      <c r="AD175" s="334"/>
      <c r="AE175" s="334"/>
      <c r="AF175" s="334"/>
      <c r="AG175" s="335"/>
      <c r="AH175" s="333"/>
      <c r="AI175" s="334"/>
      <c r="AJ175" s="334"/>
      <c r="AK175" s="334"/>
      <c r="AL175" s="334"/>
      <c r="AM175" s="334"/>
      <c r="AN175" s="335"/>
      <c r="AO175" s="333"/>
      <c r="AP175" s="334"/>
      <c r="AQ175" s="334"/>
      <c r="AR175" s="334"/>
      <c r="AS175" s="334"/>
      <c r="AT175" s="334"/>
      <c r="AU175" s="335"/>
      <c r="AV175" s="333"/>
      <c r="AW175" s="334"/>
      <c r="AX175" s="334"/>
      <c r="AY175" s="334"/>
      <c r="AZ175" s="334"/>
      <c r="BA175" s="334"/>
      <c r="BB175" s="335"/>
      <c r="BC175" s="333"/>
      <c r="BD175" s="334"/>
      <c r="BE175" s="336"/>
      <c r="BF175" s="1138"/>
      <c r="BG175" s="1139"/>
      <c r="BH175" s="1105"/>
      <c r="BI175" s="1106"/>
      <c r="BJ175" s="1107"/>
      <c r="BK175" s="1108"/>
      <c r="BL175" s="1108"/>
      <c r="BM175" s="1108"/>
      <c r="BN175" s="1109"/>
    </row>
    <row r="176" spans="2:66" ht="20.25" customHeight="1" x14ac:dyDescent="0.15">
      <c r="B176" s="1140"/>
      <c r="C176" s="1237"/>
      <c r="D176" s="1238"/>
      <c r="E176" s="1196"/>
      <c r="F176" s="1233"/>
      <c r="G176" s="1141"/>
      <c r="H176" s="1142"/>
      <c r="I176" s="342"/>
      <c r="J176" s="343">
        <f>G175</f>
        <v>0</v>
      </c>
      <c r="K176" s="342"/>
      <c r="L176" s="343">
        <f>M175</f>
        <v>0</v>
      </c>
      <c r="M176" s="1143"/>
      <c r="N176" s="1144"/>
      <c r="O176" s="1145"/>
      <c r="P176" s="1146"/>
      <c r="Q176" s="1146"/>
      <c r="R176" s="1142"/>
      <c r="S176" s="1132"/>
      <c r="T176" s="1133"/>
      <c r="U176" s="1133"/>
      <c r="V176" s="1133"/>
      <c r="W176" s="1134"/>
      <c r="X176" s="337" t="s">
        <v>1050</v>
      </c>
      <c r="Y176" s="338"/>
      <c r="Z176" s="339"/>
      <c r="AA176" s="325" t="str">
        <f>IF(AA175="","",VLOOKUP(AA175,'シフト記号表（従来型・ユニット型共通）'!$C$6:$L$47,10,FALSE))</f>
        <v/>
      </c>
      <c r="AB176" s="326" t="str">
        <f>IF(AB175="","",VLOOKUP(AB175,'シフト記号表（従来型・ユニット型共通）'!$C$6:$L$47,10,FALSE))</f>
        <v/>
      </c>
      <c r="AC176" s="326" t="str">
        <f>IF(AC175="","",VLOOKUP(AC175,'シフト記号表（従来型・ユニット型共通）'!$C$6:$L$47,10,FALSE))</f>
        <v/>
      </c>
      <c r="AD176" s="326" t="str">
        <f>IF(AD175="","",VLOOKUP(AD175,'シフト記号表（従来型・ユニット型共通）'!$C$6:$L$47,10,FALSE))</f>
        <v/>
      </c>
      <c r="AE176" s="326" t="str">
        <f>IF(AE175="","",VLOOKUP(AE175,'シフト記号表（従来型・ユニット型共通）'!$C$6:$L$47,10,FALSE))</f>
        <v/>
      </c>
      <c r="AF176" s="326" t="str">
        <f>IF(AF175="","",VLOOKUP(AF175,'シフト記号表（従来型・ユニット型共通）'!$C$6:$L$47,10,FALSE))</f>
        <v/>
      </c>
      <c r="AG176" s="327" t="str">
        <f>IF(AG175="","",VLOOKUP(AG175,'シフト記号表（従来型・ユニット型共通）'!$C$6:$L$47,10,FALSE))</f>
        <v/>
      </c>
      <c r="AH176" s="325" t="str">
        <f>IF(AH175="","",VLOOKUP(AH175,'シフト記号表（従来型・ユニット型共通）'!$C$6:$L$47,10,FALSE))</f>
        <v/>
      </c>
      <c r="AI176" s="326" t="str">
        <f>IF(AI175="","",VLOOKUP(AI175,'シフト記号表（従来型・ユニット型共通）'!$C$6:$L$47,10,FALSE))</f>
        <v/>
      </c>
      <c r="AJ176" s="326" t="str">
        <f>IF(AJ175="","",VLOOKUP(AJ175,'シフト記号表（従来型・ユニット型共通）'!$C$6:$L$47,10,FALSE))</f>
        <v/>
      </c>
      <c r="AK176" s="326" t="str">
        <f>IF(AK175="","",VLOOKUP(AK175,'シフト記号表（従来型・ユニット型共通）'!$C$6:$L$47,10,FALSE))</f>
        <v/>
      </c>
      <c r="AL176" s="326" t="str">
        <f>IF(AL175="","",VLOOKUP(AL175,'シフト記号表（従来型・ユニット型共通）'!$C$6:$L$47,10,FALSE))</f>
        <v/>
      </c>
      <c r="AM176" s="326" t="str">
        <f>IF(AM175="","",VLOOKUP(AM175,'シフト記号表（従来型・ユニット型共通）'!$C$6:$L$47,10,FALSE))</f>
        <v/>
      </c>
      <c r="AN176" s="327" t="str">
        <f>IF(AN175="","",VLOOKUP(AN175,'シフト記号表（従来型・ユニット型共通）'!$C$6:$L$47,10,FALSE))</f>
        <v/>
      </c>
      <c r="AO176" s="325" t="str">
        <f>IF(AO175="","",VLOOKUP(AO175,'シフト記号表（従来型・ユニット型共通）'!$C$6:$L$47,10,FALSE))</f>
        <v/>
      </c>
      <c r="AP176" s="326" t="str">
        <f>IF(AP175="","",VLOOKUP(AP175,'シフト記号表（従来型・ユニット型共通）'!$C$6:$L$47,10,FALSE))</f>
        <v/>
      </c>
      <c r="AQ176" s="326" t="str">
        <f>IF(AQ175="","",VLOOKUP(AQ175,'シフト記号表（従来型・ユニット型共通）'!$C$6:$L$47,10,FALSE))</f>
        <v/>
      </c>
      <c r="AR176" s="326" t="str">
        <f>IF(AR175="","",VLOOKUP(AR175,'シフト記号表（従来型・ユニット型共通）'!$C$6:$L$47,10,FALSE))</f>
        <v/>
      </c>
      <c r="AS176" s="326" t="str">
        <f>IF(AS175="","",VLOOKUP(AS175,'シフト記号表（従来型・ユニット型共通）'!$C$6:$L$47,10,FALSE))</f>
        <v/>
      </c>
      <c r="AT176" s="326" t="str">
        <f>IF(AT175="","",VLOOKUP(AT175,'シフト記号表（従来型・ユニット型共通）'!$C$6:$L$47,10,FALSE))</f>
        <v/>
      </c>
      <c r="AU176" s="327" t="str">
        <f>IF(AU175="","",VLOOKUP(AU175,'シフト記号表（従来型・ユニット型共通）'!$C$6:$L$47,10,FALSE))</f>
        <v/>
      </c>
      <c r="AV176" s="325" t="str">
        <f>IF(AV175="","",VLOOKUP(AV175,'シフト記号表（従来型・ユニット型共通）'!$C$6:$L$47,10,FALSE))</f>
        <v/>
      </c>
      <c r="AW176" s="326" t="str">
        <f>IF(AW175="","",VLOOKUP(AW175,'シフト記号表（従来型・ユニット型共通）'!$C$6:$L$47,10,FALSE))</f>
        <v/>
      </c>
      <c r="AX176" s="326" t="str">
        <f>IF(AX175="","",VLOOKUP(AX175,'シフト記号表（従来型・ユニット型共通）'!$C$6:$L$47,10,FALSE))</f>
        <v/>
      </c>
      <c r="AY176" s="326" t="str">
        <f>IF(AY175="","",VLOOKUP(AY175,'シフト記号表（従来型・ユニット型共通）'!$C$6:$L$47,10,FALSE))</f>
        <v/>
      </c>
      <c r="AZ176" s="326" t="str">
        <f>IF(AZ175="","",VLOOKUP(AZ175,'シフト記号表（従来型・ユニット型共通）'!$C$6:$L$47,10,FALSE))</f>
        <v/>
      </c>
      <c r="BA176" s="326" t="str">
        <f>IF(BA175="","",VLOOKUP(BA175,'シフト記号表（従来型・ユニット型共通）'!$C$6:$L$47,10,FALSE))</f>
        <v/>
      </c>
      <c r="BB176" s="327" t="str">
        <f>IF(BB175="","",VLOOKUP(BB175,'シフト記号表（従来型・ユニット型共通）'!$C$6:$L$47,10,FALSE))</f>
        <v/>
      </c>
      <c r="BC176" s="325" t="str">
        <f>IF(BC175="","",VLOOKUP(BC175,'シフト記号表（従来型・ユニット型共通）'!$C$6:$L$47,10,FALSE))</f>
        <v/>
      </c>
      <c r="BD176" s="326" t="str">
        <f>IF(BD175="","",VLOOKUP(BD175,'シフト記号表（従来型・ユニット型共通）'!$C$6:$L$47,10,FALSE))</f>
        <v/>
      </c>
      <c r="BE176" s="326" t="str">
        <f>IF(BE175="","",VLOOKUP(BE175,'シフト記号表（従来型・ユニット型共通）'!$C$6:$L$47,10,FALSE))</f>
        <v/>
      </c>
      <c r="BF176" s="1113">
        <f>IF($BI$3="４週",SUM(AA176:BB176),IF($BI$3="暦月",SUM(AA176:BE176),""))</f>
        <v>0</v>
      </c>
      <c r="BG176" s="1114"/>
      <c r="BH176" s="1115">
        <f>IF($BI$3="４週",BF176/4,IF($BI$3="暦月",(BF176/($BI$8/7)),""))</f>
        <v>0</v>
      </c>
      <c r="BI176" s="1114"/>
      <c r="BJ176" s="1110"/>
      <c r="BK176" s="1111"/>
      <c r="BL176" s="1111"/>
      <c r="BM176" s="1111"/>
      <c r="BN176" s="1112"/>
    </row>
    <row r="177" spans="2:66" ht="20.25" customHeight="1" x14ac:dyDescent="0.15">
      <c r="B177" s="1118">
        <f>B175+1</f>
        <v>81</v>
      </c>
      <c r="C177" s="1230"/>
      <c r="D177" s="1232"/>
      <c r="E177" s="1196"/>
      <c r="F177" s="1233"/>
      <c r="G177" s="1120"/>
      <c r="H177" s="1121"/>
      <c r="I177" s="320"/>
      <c r="J177" s="321"/>
      <c r="K177" s="320"/>
      <c r="L177" s="321"/>
      <c r="M177" s="1124"/>
      <c r="N177" s="1125"/>
      <c r="O177" s="1128"/>
      <c r="P177" s="1129"/>
      <c r="Q177" s="1129"/>
      <c r="R177" s="1121"/>
      <c r="S177" s="1132"/>
      <c r="T177" s="1133"/>
      <c r="U177" s="1133"/>
      <c r="V177" s="1133"/>
      <c r="W177" s="1134"/>
      <c r="X177" s="340" t="s">
        <v>696</v>
      </c>
      <c r="Z177" s="341"/>
      <c r="AA177" s="333"/>
      <c r="AB177" s="334"/>
      <c r="AC177" s="334"/>
      <c r="AD177" s="334"/>
      <c r="AE177" s="334"/>
      <c r="AF177" s="334"/>
      <c r="AG177" s="335"/>
      <c r="AH177" s="333"/>
      <c r="AI177" s="334"/>
      <c r="AJ177" s="334"/>
      <c r="AK177" s="334"/>
      <c r="AL177" s="334"/>
      <c r="AM177" s="334"/>
      <c r="AN177" s="335"/>
      <c r="AO177" s="333"/>
      <c r="AP177" s="334"/>
      <c r="AQ177" s="334"/>
      <c r="AR177" s="334"/>
      <c r="AS177" s="334"/>
      <c r="AT177" s="334"/>
      <c r="AU177" s="335"/>
      <c r="AV177" s="333"/>
      <c r="AW177" s="334"/>
      <c r="AX177" s="334"/>
      <c r="AY177" s="334"/>
      <c r="AZ177" s="334"/>
      <c r="BA177" s="334"/>
      <c r="BB177" s="335"/>
      <c r="BC177" s="333"/>
      <c r="BD177" s="334"/>
      <c r="BE177" s="336"/>
      <c r="BF177" s="1138"/>
      <c r="BG177" s="1139"/>
      <c r="BH177" s="1105"/>
      <c r="BI177" s="1106"/>
      <c r="BJ177" s="1107"/>
      <c r="BK177" s="1108"/>
      <c r="BL177" s="1108"/>
      <c r="BM177" s="1108"/>
      <c r="BN177" s="1109"/>
    </row>
    <row r="178" spans="2:66" ht="20.25" customHeight="1" x14ac:dyDescent="0.15">
      <c r="B178" s="1140"/>
      <c r="C178" s="1237"/>
      <c r="D178" s="1238"/>
      <c r="E178" s="1196"/>
      <c r="F178" s="1233"/>
      <c r="G178" s="1141"/>
      <c r="H178" s="1142"/>
      <c r="I178" s="342"/>
      <c r="J178" s="343">
        <f>G177</f>
        <v>0</v>
      </c>
      <c r="K178" s="342"/>
      <c r="L178" s="343">
        <f>M177</f>
        <v>0</v>
      </c>
      <c r="M178" s="1143"/>
      <c r="N178" s="1144"/>
      <c r="O178" s="1145"/>
      <c r="P178" s="1146"/>
      <c r="Q178" s="1146"/>
      <c r="R178" s="1142"/>
      <c r="S178" s="1132"/>
      <c r="T178" s="1133"/>
      <c r="U178" s="1133"/>
      <c r="V178" s="1133"/>
      <c r="W178" s="1134"/>
      <c r="X178" s="337" t="s">
        <v>1050</v>
      </c>
      <c r="Y178" s="338"/>
      <c r="Z178" s="339"/>
      <c r="AA178" s="325" t="str">
        <f>IF(AA177="","",VLOOKUP(AA177,'シフト記号表（従来型・ユニット型共通）'!$C$6:$L$47,10,FALSE))</f>
        <v/>
      </c>
      <c r="AB178" s="326" t="str">
        <f>IF(AB177="","",VLOOKUP(AB177,'シフト記号表（従来型・ユニット型共通）'!$C$6:$L$47,10,FALSE))</f>
        <v/>
      </c>
      <c r="AC178" s="326" t="str">
        <f>IF(AC177="","",VLOOKUP(AC177,'シフト記号表（従来型・ユニット型共通）'!$C$6:$L$47,10,FALSE))</f>
        <v/>
      </c>
      <c r="AD178" s="326" t="str">
        <f>IF(AD177="","",VLOOKUP(AD177,'シフト記号表（従来型・ユニット型共通）'!$C$6:$L$47,10,FALSE))</f>
        <v/>
      </c>
      <c r="AE178" s="326" t="str">
        <f>IF(AE177="","",VLOOKUP(AE177,'シフト記号表（従来型・ユニット型共通）'!$C$6:$L$47,10,FALSE))</f>
        <v/>
      </c>
      <c r="AF178" s="326" t="str">
        <f>IF(AF177="","",VLOOKUP(AF177,'シフト記号表（従来型・ユニット型共通）'!$C$6:$L$47,10,FALSE))</f>
        <v/>
      </c>
      <c r="AG178" s="327" t="str">
        <f>IF(AG177="","",VLOOKUP(AG177,'シフト記号表（従来型・ユニット型共通）'!$C$6:$L$47,10,FALSE))</f>
        <v/>
      </c>
      <c r="AH178" s="325" t="str">
        <f>IF(AH177="","",VLOOKUP(AH177,'シフト記号表（従来型・ユニット型共通）'!$C$6:$L$47,10,FALSE))</f>
        <v/>
      </c>
      <c r="AI178" s="326" t="str">
        <f>IF(AI177="","",VLOOKUP(AI177,'シフト記号表（従来型・ユニット型共通）'!$C$6:$L$47,10,FALSE))</f>
        <v/>
      </c>
      <c r="AJ178" s="326" t="str">
        <f>IF(AJ177="","",VLOOKUP(AJ177,'シフト記号表（従来型・ユニット型共通）'!$C$6:$L$47,10,FALSE))</f>
        <v/>
      </c>
      <c r="AK178" s="326" t="str">
        <f>IF(AK177="","",VLOOKUP(AK177,'シフト記号表（従来型・ユニット型共通）'!$C$6:$L$47,10,FALSE))</f>
        <v/>
      </c>
      <c r="AL178" s="326" t="str">
        <f>IF(AL177="","",VLOOKUP(AL177,'シフト記号表（従来型・ユニット型共通）'!$C$6:$L$47,10,FALSE))</f>
        <v/>
      </c>
      <c r="AM178" s="326" t="str">
        <f>IF(AM177="","",VLOOKUP(AM177,'シフト記号表（従来型・ユニット型共通）'!$C$6:$L$47,10,FALSE))</f>
        <v/>
      </c>
      <c r="AN178" s="327" t="str">
        <f>IF(AN177="","",VLOOKUP(AN177,'シフト記号表（従来型・ユニット型共通）'!$C$6:$L$47,10,FALSE))</f>
        <v/>
      </c>
      <c r="AO178" s="325" t="str">
        <f>IF(AO177="","",VLOOKUP(AO177,'シフト記号表（従来型・ユニット型共通）'!$C$6:$L$47,10,FALSE))</f>
        <v/>
      </c>
      <c r="AP178" s="326" t="str">
        <f>IF(AP177="","",VLOOKUP(AP177,'シフト記号表（従来型・ユニット型共通）'!$C$6:$L$47,10,FALSE))</f>
        <v/>
      </c>
      <c r="AQ178" s="326" t="str">
        <f>IF(AQ177="","",VLOOKUP(AQ177,'シフト記号表（従来型・ユニット型共通）'!$C$6:$L$47,10,FALSE))</f>
        <v/>
      </c>
      <c r="AR178" s="326" t="str">
        <f>IF(AR177="","",VLOOKUP(AR177,'シフト記号表（従来型・ユニット型共通）'!$C$6:$L$47,10,FALSE))</f>
        <v/>
      </c>
      <c r="AS178" s="326" t="str">
        <f>IF(AS177="","",VLOOKUP(AS177,'シフト記号表（従来型・ユニット型共通）'!$C$6:$L$47,10,FALSE))</f>
        <v/>
      </c>
      <c r="AT178" s="326" t="str">
        <f>IF(AT177="","",VLOOKUP(AT177,'シフト記号表（従来型・ユニット型共通）'!$C$6:$L$47,10,FALSE))</f>
        <v/>
      </c>
      <c r="AU178" s="327" t="str">
        <f>IF(AU177="","",VLOOKUP(AU177,'シフト記号表（従来型・ユニット型共通）'!$C$6:$L$47,10,FALSE))</f>
        <v/>
      </c>
      <c r="AV178" s="325" t="str">
        <f>IF(AV177="","",VLOOKUP(AV177,'シフト記号表（従来型・ユニット型共通）'!$C$6:$L$47,10,FALSE))</f>
        <v/>
      </c>
      <c r="AW178" s="326" t="str">
        <f>IF(AW177="","",VLOOKUP(AW177,'シフト記号表（従来型・ユニット型共通）'!$C$6:$L$47,10,FALSE))</f>
        <v/>
      </c>
      <c r="AX178" s="326" t="str">
        <f>IF(AX177="","",VLOOKUP(AX177,'シフト記号表（従来型・ユニット型共通）'!$C$6:$L$47,10,FALSE))</f>
        <v/>
      </c>
      <c r="AY178" s="326" t="str">
        <f>IF(AY177="","",VLOOKUP(AY177,'シフト記号表（従来型・ユニット型共通）'!$C$6:$L$47,10,FALSE))</f>
        <v/>
      </c>
      <c r="AZ178" s="326" t="str">
        <f>IF(AZ177="","",VLOOKUP(AZ177,'シフト記号表（従来型・ユニット型共通）'!$C$6:$L$47,10,FALSE))</f>
        <v/>
      </c>
      <c r="BA178" s="326" t="str">
        <f>IF(BA177="","",VLOOKUP(BA177,'シフト記号表（従来型・ユニット型共通）'!$C$6:$L$47,10,FALSE))</f>
        <v/>
      </c>
      <c r="BB178" s="327" t="str">
        <f>IF(BB177="","",VLOOKUP(BB177,'シフト記号表（従来型・ユニット型共通）'!$C$6:$L$47,10,FALSE))</f>
        <v/>
      </c>
      <c r="BC178" s="325" t="str">
        <f>IF(BC177="","",VLOOKUP(BC177,'シフト記号表（従来型・ユニット型共通）'!$C$6:$L$47,10,FALSE))</f>
        <v/>
      </c>
      <c r="BD178" s="326" t="str">
        <f>IF(BD177="","",VLOOKUP(BD177,'シフト記号表（従来型・ユニット型共通）'!$C$6:$L$47,10,FALSE))</f>
        <v/>
      </c>
      <c r="BE178" s="326" t="str">
        <f>IF(BE177="","",VLOOKUP(BE177,'シフト記号表（従来型・ユニット型共通）'!$C$6:$L$47,10,FALSE))</f>
        <v/>
      </c>
      <c r="BF178" s="1113">
        <f>IF($BI$3="４週",SUM(AA178:BB178),IF($BI$3="暦月",SUM(AA178:BE178),""))</f>
        <v>0</v>
      </c>
      <c r="BG178" s="1114"/>
      <c r="BH178" s="1115">
        <f>IF($BI$3="４週",BF178/4,IF($BI$3="暦月",(BF178/($BI$8/7)),""))</f>
        <v>0</v>
      </c>
      <c r="BI178" s="1114"/>
      <c r="BJ178" s="1110"/>
      <c r="BK178" s="1111"/>
      <c r="BL178" s="1111"/>
      <c r="BM178" s="1111"/>
      <c r="BN178" s="1112"/>
    </row>
    <row r="179" spans="2:66" ht="20.25" customHeight="1" x14ac:dyDescent="0.15">
      <c r="B179" s="1118">
        <f>B177+1</f>
        <v>82</v>
      </c>
      <c r="C179" s="1230"/>
      <c r="D179" s="1232"/>
      <c r="E179" s="1196"/>
      <c r="F179" s="1233"/>
      <c r="G179" s="1120"/>
      <c r="H179" s="1121"/>
      <c r="I179" s="320"/>
      <c r="J179" s="321"/>
      <c r="K179" s="320"/>
      <c r="L179" s="321"/>
      <c r="M179" s="1124"/>
      <c r="N179" s="1125"/>
      <c r="O179" s="1128"/>
      <c r="P179" s="1129"/>
      <c r="Q179" s="1129"/>
      <c r="R179" s="1121"/>
      <c r="S179" s="1132"/>
      <c r="T179" s="1133"/>
      <c r="U179" s="1133"/>
      <c r="V179" s="1133"/>
      <c r="W179" s="1134"/>
      <c r="X179" s="340" t="s">
        <v>696</v>
      </c>
      <c r="Z179" s="341"/>
      <c r="AA179" s="333"/>
      <c r="AB179" s="334"/>
      <c r="AC179" s="334"/>
      <c r="AD179" s="334"/>
      <c r="AE179" s="334"/>
      <c r="AF179" s="334"/>
      <c r="AG179" s="335"/>
      <c r="AH179" s="333"/>
      <c r="AI179" s="334"/>
      <c r="AJ179" s="334"/>
      <c r="AK179" s="334"/>
      <c r="AL179" s="334"/>
      <c r="AM179" s="334"/>
      <c r="AN179" s="335"/>
      <c r="AO179" s="333"/>
      <c r="AP179" s="334"/>
      <c r="AQ179" s="334"/>
      <c r="AR179" s="334"/>
      <c r="AS179" s="334"/>
      <c r="AT179" s="334"/>
      <c r="AU179" s="335"/>
      <c r="AV179" s="333"/>
      <c r="AW179" s="334"/>
      <c r="AX179" s="334"/>
      <c r="AY179" s="334"/>
      <c r="AZ179" s="334"/>
      <c r="BA179" s="334"/>
      <c r="BB179" s="335"/>
      <c r="BC179" s="333"/>
      <c r="BD179" s="334"/>
      <c r="BE179" s="336"/>
      <c r="BF179" s="1138"/>
      <c r="BG179" s="1139"/>
      <c r="BH179" s="1105"/>
      <c r="BI179" s="1106"/>
      <c r="BJ179" s="1107"/>
      <c r="BK179" s="1108"/>
      <c r="BL179" s="1108"/>
      <c r="BM179" s="1108"/>
      <c r="BN179" s="1109"/>
    </row>
    <row r="180" spans="2:66" ht="20.25" customHeight="1" x14ac:dyDescent="0.15">
      <c r="B180" s="1140"/>
      <c r="C180" s="1237"/>
      <c r="D180" s="1238"/>
      <c r="E180" s="1196"/>
      <c r="F180" s="1233"/>
      <c r="G180" s="1141"/>
      <c r="H180" s="1142"/>
      <c r="I180" s="342"/>
      <c r="J180" s="343">
        <f>G179</f>
        <v>0</v>
      </c>
      <c r="K180" s="342"/>
      <c r="L180" s="343">
        <f>M179</f>
        <v>0</v>
      </c>
      <c r="M180" s="1143"/>
      <c r="N180" s="1144"/>
      <c r="O180" s="1145"/>
      <c r="P180" s="1146"/>
      <c r="Q180" s="1146"/>
      <c r="R180" s="1142"/>
      <c r="S180" s="1132"/>
      <c r="T180" s="1133"/>
      <c r="U180" s="1133"/>
      <c r="V180" s="1133"/>
      <c r="W180" s="1134"/>
      <c r="X180" s="337" t="s">
        <v>1050</v>
      </c>
      <c r="Y180" s="338"/>
      <c r="Z180" s="339"/>
      <c r="AA180" s="325" t="str">
        <f>IF(AA179="","",VLOOKUP(AA179,'シフト記号表（従来型・ユニット型共通）'!$C$6:$L$47,10,FALSE))</f>
        <v/>
      </c>
      <c r="AB180" s="326" t="str">
        <f>IF(AB179="","",VLOOKUP(AB179,'シフト記号表（従来型・ユニット型共通）'!$C$6:$L$47,10,FALSE))</f>
        <v/>
      </c>
      <c r="AC180" s="326" t="str">
        <f>IF(AC179="","",VLOOKUP(AC179,'シフト記号表（従来型・ユニット型共通）'!$C$6:$L$47,10,FALSE))</f>
        <v/>
      </c>
      <c r="AD180" s="326" t="str">
        <f>IF(AD179="","",VLOOKUP(AD179,'シフト記号表（従来型・ユニット型共通）'!$C$6:$L$47,10,FALSE))</f>
        <v/>
      </c>
      <c r="AE180" s="326" t="str">
        <f>IF(AE179="","",VLOOKUP(AE179,'シフト記号表（従来型・ユニット型共通）'!$C$6:$L$47,10,FALSE))</f>
        <v/>
      </c>
      <c r="AF180" s="326" t="str">
        <f>IF(AF179="","",VLOOKUP(AF179,'シフト記号表（従来型・ユニット型共通）'!$C$6:$L$47,10,FALSE))</f>
        <v/>
      </c>
      <c r="AG180" s="327" t="str">
        <f>IF(AG179="","",VLOOKUP(AG179,'シフト記号表（従来型・ユニット型共通）'!$C$6:$L$47,10,FALSE))</f>
        <v/>
      </c>
      <c r="AH180" s="325" t="str">
        <f>IF(AH179="","",VLOOKUP(AH179,'シフト記号表（従来型・ユニット型共通）'!$C$6:$L$47,10,FALSE))</f>
        <v/>
      </c>
      <c r="AI180" s="326" t="str">
        <f>IF(AI179="","",VLOOKUP(AI179,'シフト記号表（従来型・ユニット型共通）'!$C$6:$L$47,10,FALSE))</f>
        <v/>
      </c>
      <c r="AJ180" s="326" t="str">
        <f>IF(AJ179="","",VLOOKUP(AJ179,'シフト記号表（従来型・ユニット型共通）'!$C$6:$L$47,10,FALSE))</f>
        <v/>
      </c>
      <c r="AK180" s="326" t="str">
        <f>IF(AK179="","",VLOOKUP(AK179,'シフト記号表（従来型・ユニット型共通）'!$C$6:$L$47,10,FALSE))</f>
        <v/>
      </c>
      <c r="AL180" s="326" t="str">
        <f>IF(AL179="","",VLOOKUP(AL179,'シフト記号表（従来型・ユニット型共通）'!$C$6:$L$47,10,FALSE))</f>
        <v/>
      </c>
      <c r="AM180" s="326" t="str">
        <f>IF(AM179="","",VLOOKUP(AM179,'シフト記号表（従来型・ユニット型共通）'!$C$6:$L$47,10,FALSE))</f>
        <v/>
      </c>
      <c r="AN180" s="327" t="str">
        <f>IF(AN179="","",VLOOKUP(AN179,'シフト記号表（従来型・ユニット型共通）'!$C$6:$L$47,10,FALSE))</f>
        <v/>
      </c>
      <c r="AO180" s="325" t="str">
        <f>IF(AO179="","",VLOOKUP(AO179,'シフト記号表（従来型・ユニット型共通）'!$C$6:$L$47,10,FALSE))</f>
        <v/>
      </c>
      <c r="AP180" s="326" t="str">
        <f>IF(AP179="","",VLOOKUP(AP179,'シフト記号表（従来型・ユニット型共通）'!$C$6:$L$47,10,FALSE))</f>
        <v/>
      </c>
      <c r="AQ180" s="326" t="str">
        <f>IF(AQ179="","",VLOOKUP(AQ179,'シフト記号表（従来型・ユニット型共通）'!$C$6:$L$47,10,FALSE))</f>
        <v/>
      </c>
      <c r="AR180" s="326" t="str">
        <f>IF(AR179="","",VLOOKUP(AR179,'シフト記号表（従来型・ユニット型共通）'!$C$6:$L$47,10,FALSE))</f>
        <v/>
      </c>
      <c r="AS180" s="326" t="str">
        <f>IF(AS179="","",VLOOKUP(AS179,'シフト記号表（従来型・ユニット型共通）'!$C$6:$L$47,10,FALSE))</f>
        <v/>
      </c>
      <c r="AT180" s="326" t="str">
        <f>IF(AT179="","",VLOOKUP(AT179,'シフト記号表（従来型・ユニット型共通）'!$C$6:$L$47,10,FALSE))</f>
        <v/>
      </c>
      <c r="AU180" s="327" t="str">
        <f>IF(AU179="","",VLOOKUP(AU179,'シフト記号表（従来型・ユニット型共通）'!$C$6:$L$47,10,FALSE))</f>
        <v/>
      </c>
      <c r="AV180" s="325" t="str">
        <f>IF(AV179="","",VLOOKUP(AV179,'シフト記号表（従来型・ユニット型共通）'!$C$6:$L$47,10,FALSE))</f>
        <v/>
      </c>
      <c r="AW180" s="326" t="str">
        <f>IF(AW179="","",VLOOKUP(AW179,'シフト記号表（従来型・ユニット型共通）'!$C$6:$L$47,10,FALSE))</f>
        <v/>
      </c>
      <c r="AX180" s="326" t="str">
        <f>IF(AX179="","",VLOOKUP(AX179,'シフト記号表（従来型・ユニット型共通）'!$C$6:$L$47,10,FALSE))</f>
        <v/>
      </c>
      <c r="AY180" s="326" t="str">
        <f>IF(AY179="","",VLOOKUP(AY179,'シフト記号表（従来型・ユニット型共通）'!$C$6:$L$47,10,FALSE))</f>
        <v/>
      </c>
      <c r="AZ180" s="326" t="str">
        <f>IF(AZ179="","",VLOOKUP(AZ179,'シフト記号表（従来型・ユニット型共通）'!$C$6:$L$47,10,FALSE))</f>
        <v/>
      </c>
      <c r="BA180" s="326" t="str">
        <f>IF(BA179="","",VLOOKUP(BA179,'シフト記号表（従来型・ユニット型共通）'!$C$6:$L$47,10,FALSE))</f>
        <v/>
      </c>
      <c r="BB180" s="327" t="str">
        <f>IF(BB179="","",VLOOKUP(BB179,'シフト記号表（従来型・ユニット型共通）'!$C$6:$L$47,10,FALSE))</f>
        <v/>
      </c>
      <c r="BC180" s="325" t="str">
        <f>IF(BC179="","",VLOOKUP(BC179,'シフト記号表（従来型・ユニット型共通）'!$C$6:$L$47,10,FALSE))</f>
        <v/>
      </c>
      <c r="BD180" s="326" t="str">
        <f>IF(BD179="","",VLOOKUP(BD179,'シフト記号表（従来型・ユニット型共通）'!$C$6:$L$47,10,FALSE))</f>
        <v/>
      </c>
      <c r="BE180" s="326" t="str">
        <f>IF(BE179="","",VLOOKUP(BE179,'シフト記号表（従来型・ユニット型共通）'!$C$6:$L$47,10,FALSE))</f>
        <v/>
      </c>
      <c r="BF180" s="1113">
        <f>IF($BI$3="４週",SUM(AA180:BB180),IF($BI$3="暦月",SUM(AA180:BE180),""))</f>
        <v>0</v>
      </c>
      <c r="BG180" s="1114"/>
      <c r="BH180" s="1115">
        <f>IF($BI$3="４週",BF180/4,IF($BI$3="暦月",(BF180/($BI$8/7)),""))</f>
        <v>0</v>
      </c>
      <c r="BI180" s="1114"/>
      <c r="BJ180" s="1110"/>
      <c r="BK180" s="1111"/>
      <c r="BL180" s="1111"/>
      <c r="BM180" s="1111"/>
      <c r="BN180" s="1112"/>
    </row>
    <row r="181" spans="2:66" ht="20.25" customHeight="1" x14ac:dyDescent="0.15">
      <c r="B181" s="1118">
        <f>B179+1</f>
        <v>83</v>
      </c>
      <c r="C181" s="1230"/>
      <c r="D181" s="1232"/>
      <c r="E181" s="1196"/>
      <c r="F181" s="1233"/>
      <c r="G181" s="1120"/>
      <c r="H181" s="1121"/>
      <c r="I181" s="320"/>
      <c r="J181" s="321"/>
      <c r="K181" s="320"/>
      <c r="L181" s="321"/>
      <c r="M181" s="1124"/>
      <c r="N181" s="1125"/>
      <c r="O181" s="1128"/>
      <c r="P181" s="1129"/>
      <c r="Q181" s="1129"/>
      <c r="R181" s="1121"/>
      <c r="S181" s="1132"/>
      <c r="T181" s="1133"/>
      <c r="U181" s="1133"/>
      <c r="V181" s="1133"/>
      <c r="W181" s="1134"/>
      <c r="X181" s="340" t="s">
        <v>696</v>
      </c>
      <c r="Z181" s="341"/>
      <c r="AA181" s="333"/>
      <c r="AB181" s="334"/>
      <c r="AC181" s="334"/>
      <c r="AD181" s="334"/>
      <c r="AE181" s="334"/>
      <c r="AF181" s="334"/>
      <c r="AG181" s="335"/>
      <c r="AH181" s="333"/>
      <c r="AI181" s="334"/>
      <c r="AJ181" s="334"/>
      <c r="AK181" s="334"/>
      <c r="AL181" s="334"/>
      <c r="AM181" s="334"/>
      <c r="AN181" s="335"/>
      <c r="AO181" s="333"/>
      <c r="AP181" s="334"/>
      <c r="AQ181" s="334"/>
      <c r="AR181" s="334"/>
      <c r="AS181" s="334"/>
      <c r="AT181" s="334"/>
      <c r="AU181" s="335"/>
      <c r="AV181" s="333"/>
      <c r="AW181" s="334"/>
      <c r="AX181" s="334"/>
      <c r="AY181" s="334"/>
      <c r="AZ181" s="334"/>
      <c r="BA181" s="334"/>
      <c r="BB181" s="335"/>
      <c r="BC181" s="333"/>
      <c r="BD181" s="334"/>
      <c r="BE181" s="336"/>
      <c r="BF181" s="1138"/>
      <c r="BG181" s="1139"/>
      <c r="BH181" s="1105"/>
      <c r="BI181" s="1106"/>
      <c r="BJ181" s="1107"/>
      <c r="BK181" s="1108"/>
      <c r="BL181" s="1108"/>
      <c r="BM181" s="1108"/>
      <c r="BN181" s="1109"/>
    </row>
    <row r="182" spans="2:66" ht="20.25" customHeight="1" x14ac:dyDescent="0.15">
      <c r="B182" s="1140"/>
      <c r="C182" s="1237"/>
      <c r="D182" s="1238"/>
      <c r="E182" s="1196"/>
      <c r="F182" s="1233"/>
      <c r="G182" s="1141"/>
      <c r="H182" s="1142"/>
      <c r="I182" s="342"/>
      <c r="J182" s="343">
        <f>G181</f>
        <v>0</v>
      </c>
      <c r="K182" s="342"/>
      <c r="L182" s="343">
        <f>M181</f>
        <v>0</v>
      </c>
      <c r="M182" s="1143"/>
      <c r="N182" s="1144"/>
      <c r="O182" s="1145"/>
      <c r="P182" s="1146"/>
      <c r="Q182" s="1146"/>
      <c r="R182" s="1142"/>
      <c r="S182" s="1132"/>
      <c r="T182" s="1133"/>
      <c r="U182" s="1133"/>
      <c r="V182" s="1133"/>
      <c r="W182" s="1134"/>
      <c r="X182" s="337" t="s">
        <v>1050</v>
      </c>
      <c r="Y182" s="338"/>
      <c r="Z182" s="339"/>
      <c r="AA182" s="325" t="str">
        <f>IF(AA181="","",VLOOKUP(AA181,'シフト記号表（従来型・ユニット型共通）'!$C$6:$L$47,10,FALSE))</f>
        <v/>
      </c>
      <c r="AB182" s="326" t="str">
        <f>IF(AB181="","",VLOOKUP(AB181,'シフト記号表（従来型・ユニット型共通）'!$C$6:$L$47,10,FALSE))</f>
        <v/>
      </c>
      <c r="AC182" s="326" t="str">
        <f>IF(AC181="","",VLOOKUP(AC181,'シフト記号表（従来型・ユニット型共通）'!$C$6:$L$47,10,FALSE))</f>
        <v/>
      </c>
      <c r="AD182" s="326" t="str">
        <f>IF(AD181="","",VLOOKUP(AD181,'シフト記号表（従来型・ユニット型共通）'!$C$6:$L$47,10,FALSE))</f>
        <v/>
      </c>
      <c r="AE182" s="326" t="str">
        <f>IF(AE181="","",VLOOKUP(AE181,'シフト記号表（従来型・ユニット型共通）'!$C$6:$L$47,10,FALSE))</f>
        <v/>
      </c>
      <c r="AF182" s="326" t="str">
        <f>IF(AF181="","",VLOOKUP(AF181,'シフト記号表（従来型・ユニット型共通）'!$C$6:$L$47,10,FALSE))</f>
        <v/>
      </c>
      <c r="AG182" s="327" t="str">
        <f>IF(AG181="","",VLOOKUP(AG181,'シフト記号表（従来型・ユニット型共通）'!$C$6:$L$47,10,FALSE))</f>
        <v/>
      </c>
      <c r="AH182" s="325" t="str">
        <f>IF(AH181="","",VLOOKUP(AH181,'シフト記号表（従来型・ユニット型共通）'!$C$6:$L$47,10,FALSE))</f>
        <v/>
      </c>
      <c r="AI182" s="326" t="str">
        <f>IF(AI181="","",VLOOKUP(AI181,'シフト記号表（従来型・ユニット型共通）'!$C$6:$L$47,10,FALSE))</f>
        <v/>
      </c>
      <c r="AJ182" s="326" t="str">
        <f>IF(AJ181="","",VLOOKUP(AJ181,'シフト記号表（従来型・ユニット型共通）'!$C$6:$L$47,10,FALSE))</f>
        <v/>
      </c>
      <c r="AK182" s="326" t="str">
        <f>IF(AK181="","",VLOOKUP(AK181,'シフト記号表（従来型・ユニット型共通）'!$C$6:$L$47,10,FALSE))</f>
        <v/>
      </c>
      <c r="AL182" s="326" t="str">
        <f>IF(AL181="","",VLOOKUP(AL181,'シフト記号表（従来型・ユニット型共通）'!$C$6:$L$47,10,FALSE))</f>
        <v/>
      </c>
      <c r="AM182" s="326" t="str">
        <f>IF(AM181="","",VLOOKUP(AM181,'シフト記号表（従来型・ユニット型共通）'!$C$6:$L$47,10,FALSE))</f>
        <v/>
      </c>
      <c r="AN182" s="327" t="str">
        <f>IF(AN181="","",VLOOKUP(AN181,'シフト記号表（従来型・ユニット型共通）'!$C$6:$L$47,10,FALSE))</f>
        <v/>
      </c>
      <c r="AO182" s="325" t="str">
        <f>IF(AO181="","",VLOOKUP(AO181,'シフト記号表（従来型・ユニット型共通）'!$C$6:$L$47,10,FALSE))</f>
        <v/>
      </c>
      <c r="AP182" s="326" t="str">
        <f>IF(AP181="","",VLOOKUP(AP181,'シフト記号表（従来型・ユニット型共通）'!$C$6:$L$47,10,FALSE))</f>
        <v/>
      </c>
      <c r="AQ182" s="326" t="str">
        <f>IF(AQ181="","",VLOOKUP(AQ181,'シフト記号表（従来型・ユニット型共通）'!$C$6:$L$47,10,FALSE))</f>
        <v/>
      </c>
      <c r="AR182" s="326" t="str">
        <f>IF(AR181="","",VLOOKUP(AR181,'シフト記号表（従来型・ユニット型共通）'!$C$6:$L$47,10,FALSE))</f>
        <v/>
      </c>
      <c r="AS182" s="326" t="str">
        <f>IF(AS181="","",VLOOKUP(AS181,'シフト記号表（従来型・ユニット型共通）'!$C$6:$L$47,10,FALSE))</f>
        <v/>
      </c>
      <c r="AT182" s="326" t="str">
        <f>IF(AT181="","",VLOOKUP(AT181,'シフト記号表（従来型・ユニット型共通）'!$C$6:$L$47,10,FALSE))</f>
        <v/>
      </c>
      <c r="AU182" s="327" t="str">
        <f>IF(AU181="","",VLOOKUP(AU181,'シフト記号表（従来型・ユニット型共通）'!$C$6:$L$47,10,FALSE))</f>
        <v/>
      </c>
      <c r="AV182" s="325" t="str">
        <f>IF(AV181="","",VLOOKUP(AV181,'シフト記号表（従来型・ユニット型共通）'!$C$6:$L$47,10,FALSE))</f>
        <v/>
      </c>
      <c r="AW182" s="326" t="str">
        <f>IF(AW181="","",VLOOKUP(AW181,'シフト記号表（従来型・ユニット型共通）'!$C$6:$L$47,10,FALSE))</f>
        <v/>
      </c>
      <c r="AX182" s="326" t="str">
        <f>IF(AX181="","",VLOOKUP(AX181,'シフト記号表（従来型・ユニット型共通）'!$C$6:$L$47,10,FALSE))</f>
        <v/>
      </c>
      <c r="AY182" s="326" t="str">
        <f>IF(AY181="","",VLOOKUP(AY181,'シフト記号表（従来型・ユニット型共通）'!$C$6:$L$47,10,FALSE))</f>
        <v/>
      </c>
      <c r="AZ182" s="326" t="str">
        <f>IF(AZ181="","",VLOOKUP(AZ181,'シフト記号表（従来型・ユニット型共通）'!$C$6:$L$47,10,FALSE))</f>
        <v/>
      </c>
      <c r="BA182" s="326" t="str">
        <f>IF(BA181="","",VLOOKUP(BA181,'シフト記号表（従来型・ユニット型共通）'!$C$6:$L$47,10,FALSE))</f>
        <v/>
      </c>
      <c r="BB182" s="327" t="str">
        <f>IF(BB181="","",VLOOKUP(BB181,'シフト記号表（従来型・ユニット型共通）'!$C$6:$L$47,10,FALSE))</f>
        <v/>
      </c>
      <c r="BC182" s="325" t="str">
        <f>IF(BC181="","",VLOOKUP(BC181,'シフト記号表（従来型・ユニット型共通）'!$C$6:$L$47,10,FALSE))</f>
        <v/>
      </c>
      <c r="BD182" s="326" t="str">
        <f>IF(BD181="","",VLOOKUP(BD181,'シフト記号表（従来型・ユニット型共通）'!$C$6:$L$47,10,FALSE))</f>
        <v/>
      </c>
      <c r="BE182" s="326" t="str">
        <f>IF(BE181="","",VLOOKUP(BE181,'シフト記号表（従来型・ユニット型共通）'!$C$6:$L$47,10,FALSE))</f>
        <v/>
      </c>
      <c r="BF182" s="1113">
        <f>IF($BI$3="４週",SUM(AA182:BB182),IF($BI$3="暦月",SUM(AA182:BE182),""))</f>
        <v>0</v>
      </c>
      <c r="BG182" s="1114"/>
      <c r="BH182" s="1115">
        <f>IF($BI$3="４週",BF182/4,IF($BI$3="暦月",(BF182/($BI$8/7)),""))</f>
        <v>0</v>
      </c>
      <c r="BI182" s="1114"/>
      <c r="BJ182" s="1110"/>
      <c r="BK182" s="1111"/>
      <c r="BL182" s="1111"/>
      <c r="BM182" s="1111"/>
      <c r="BN182" s="1112"/>
    </row>
    <row r="183" spans="2:66" ht="20.25" customHeight="1" x14ac:dyDescent="0.15">
      <c r="B183" s="1118">
        <f>B181+1</f>
        <v>84</v>
      </c>
      <c r="C183" s="1230"/>
      <c r="D183" s="1232"/>
      <c r="E183" s="1196"/>
      <c r="F183" s="1233"/>
      <c r="G183" s="1120"/>
      <c r="H183" s="1121"/>
      <c r="I183" s="320"/>
      <c r="J183" s="321"/>
      <c r="K183" s="320"/>
      <c r="L183" s="321"/>
      <c r="M183" s="1124"/>
      <c r="N183" s="1125"/>
      <c r="O183" s="1128"/>
      <c r="P183" s="1129"/>
      <c r="Q183" s="1129"/>
      <c r="R183" s="1121"/>
      <c r="S183" s="1132"/>
      <c r="T183" s="1133"/>
      <c r="U183" s="1133"/>
      <c r="V183" s="1133"/>
      <c r="W183" s="1134"/>
      <c r="X183" s="340" t="s">
        <v>696</v>
      </c>
      <c r="Z183" s="341"/>
      <c r="AA183" s="333"/>
      <c r="AB183" s="334"/>
      <c r="AC183" s="334"/>
      <c r="AD183" s="334"/>
      <c r="AE183" s="334"/>
      <c r="AF183" s="334"/>
      <c r="AG183" s="335"/>
      <c r="AH183" s="333"/>
      <c r="AI183" s="334"/>
      <c r="AJ183" s="334"/>
      <c r="AK183" s="334"/>
      <c r="AL183" s="334"/>
      <c r="AM183" s="334"/>
      <c r="AN183" s="335"/>
      <c r="AO183" s="333"/>
      <c r="AP183" s="334"/>
      <c r="AQ183" s="334"/>
      <c r="AR183" s="334"/>
      <c r="AS183" s="334"/>
      <c r="AT183" s="334"/>
      <c r="AU183" s="335"/>
      <c r="AV183" s="333"/>
      <c r="AW183" s="334"/>
      <c r="AX183" s="334"/>
      <c r="AY183" s="334"/>
      <c r="AZ183" s="334"/>
      <c r="BA183" s="334"/>
      <c r="BB183" s="335"/>
      <c r="BC183" s="333"/>
      <c r="BD183" s="334"/>
      <c r="BE183" s="336"/>
      <c r="BF183" s="1138"/>
      <c r="BG183" s="1139"/>
      <c r="BH183" s="1105"/>
      <c r="BI183" s="1106"/>
      <c r="BJ183" s="1107"/>
      <c r="BK183" s="1108"/>
      <c r="BL183" s="1108"/>
      <c r="BM183" s="1108"/>
      <c r="BN183" s="1109"/>
    </row>
    <row r="184" spans="2:66" ht="20.25" customHeight="1" x14ac:dyDescent="0.15">
      <c r="B184" s="1140"/>
      <c r="C184" s="1237"/>
      <c r="D184" s="1238"/>
      <c r="E184" s="1196"/>
      <c r="F184" s="1233"/>
      <c r="G184" s="1141"/>
      <c r="H184" s="1142"/>
      <c r="I184" s="342"/>
      <c r="J184" s="343">
        <f>G183</f>
        <v>0</v>
      </c>
      <c r="K184" s="342"/>
      <c r="L184" s="343">
        <f>M183</f>
        <v>0</v>
      </c>
      <c r="M184" s="1143"/>
      <c r="N184" s="1144"/>
      <c r="O184" s="1145"/>
      <c r="P184" s="1146"/>
      <c r="Q184" s="1146"/>
      <c r="R184" s="1142"/>
      <c r="S184" s="1132"/>
      <c r="T184" s="1133"/>
      <c r="U184" s="1133"/>
      <c r="V184" s="1133"/>
      <c r="W184" s="1134"/>
      <c r="X184" s="337" t="s">
        <v>1050</v>
      </c>
      <c r="Y184" s="338"/>
      <c r="Z184" s="339"/>
      <c r="AA184" s="325" t="str">
        <f>IF(AA183="","",VLOOKUP(AA183,'シフト記号表（従来型・ユニット型共通）'!$C$6:$L$47,10,FALSE))</f>
        <v/>
      </c>
      <c r="AB184" s="326" t="str">
        <f>IF(AB183="","",VLOOKUP(AB183,'シフト記号表（従来型・ユニット型共通）'!$C$6:$L$47,10,FALSE))</f>
        <v/>
      </c>
      <c r="AC184" s="326" t="str">
        <f>IF(AC183="","",VLOOKUP(AC183,'シフト記号表（従来型・ユニット型共通）'!$C$6:$L$47,10,FALSE))</f>
        <v/>
      </c>
      <c r="AD184" s="326" t="str">
        <f>IF(AD183="","",VLOOKUP(AD183,'シフト記号表（従来型・ユニット型共通）'!$C$6:$L$47,10,FALSE))</f>
        <v/>
      </c>
      <c r="AE184" s="326" t="str">
        <f>IF(AE183="","",VLOOKUP(AE183,'シフト記号表（従来型・ユニット型共通）'!$C$6:$L$47,10,FALSE))</f>
        <v/>
      </c>
      <c r="AF184" s="326" t="str">
        <f>IF(AF183="","",VLOOKUP(AF183,'シフト記号表（従来型・ユニット型共通）'!$C$6:$L$47,10,FALSE))</f>
        <v/>
      </c>
      <c r="AG184" s="327" t="str">
        <f>IF(AG183="","",VLOOKUP(AG183,'シフト記号表（従来型・ユニット型共通）'!$C$6:$L$47,10,FALSE))</f>
        <v/>
      </c>
      <c r="AH184" s="325" t="str">
        <f>IF(AH183="","",VLOOKUP(AH183,'シフト記号表（従来型・ユニット型共通）'!$C$6:$L$47,10,FALSE))</f>
        <v/>
      </c>
      <c r="AI184" s="326" t="str">
        <f>IF(AI183="","",VLOOKUP(AI183,'シフト記号表（従来型・ユニット型共通）'!$C$6:$L$47,10,FALSE))</f>
        <v/>
      </c>
      <c r="AJ184" s="326" t="str">
        <f>IF(AJ183="","",VLOOKUP(AJ183,'シフト記号表（従来型・ユニット型共通）'!$C$6:$L$47,10,FALSE))</f>
        <v/>
      </c>
      <c r="AK184" s="326" t="str">
        <f>IF(AK183="","",VLOOKUP(AK183,'シフト記号表（従来型・ユニット型共通）'!$C$6:$L$47,10,FALSE))</f>
        <v/>
      </c>
      <c r="AL184" s="326" t="str">
        <f>IF(AL183="","",VLOOKUP(AL183,'シフト記号表（従来型・ユニット型共通）'!$C$6:$L$47,10,FALSE))</f>
        <v/>
      </c>
      <c r="AM184" s="326" t="str">
        <f>IF(AM183="","",VLOOKUP(AM183,'シフト記号表（従来型・ユニット型共通）'!$C$6:$L$47,10,FALSE))</f>
        <v/>
      </c>
      <c r="AN184" s="327" t="str">
        <f>IF(AN183="","",VLOOKUP(AN183,'シフト記号表（従来型・ユニット型共通）'!$C$6:$L$47,10,FALSE))</f>
        <v/>
      </c>
      <c r="AO184" s="325" t="str">
        <f>IF(AO183="","",VLOOKUP(AO183,'シフト記号表（従来型・ユニット型共通）'!$C$6:$L$47,10,FALSE))</f>
        <v/>
      </c>
      <c r="AP184" s="326" t="str">
        <f>IF(AP183="","",VLOOKUP(AP183,'シフト記号表（従来型・ユニット型共通）'!$C$6:$L$47,10,FALSE))</f>
        <v/>
      </c>
      <c r="AQ184" s="326" t="str">
        <f>IF(AQ183="","",VLOOKUP(AQ183,'シフト記号表（従来型・ユニット型共通）'!$C$6:$L$47,10,FALSE))</f>
        <v/>
      </c>
      <c r="AR184" s="326" t="str">
        <f>IF(AR183="","",VLOOKUP(AR183,'シフト記号表（従来型・ユニット型共通）'!$C$6:$L$47,10,FALSE))</f>
        <v/>
      </c>
      <c r="AS184" s="326" t="str">
        <f>IF(AS183="","",VLOOKUP(AS183,'シフト記号表（従来型・ユニット型共通）'!$C$6:$L$47,10,FALSE))</f>
        <v/>
      </c>
      <c r="AT184" s="326" t="str">
        <f>IF(AT183="","",VLOOKUP(AT183,'シフト記号表（従来型・ユニット型共通）'!$C$6:$L$47,10,FALSE))</f>
        <v/>
      </c>
      <c r="AU184" s="327" t="str">
        <f>IF(AU183="","",VLOOKUP(AU183,'シフト記号表（従来型・ユニット型共通）'!$C$6:$L$47,10,FALSE))</f>
        <v/>
      </c>
      <c r="AV184" s="325" t="str">
        <f>IF(AV183="","",VLOOKUP(AV183,'シフト記号表（従来型・ユニット型共通）'!$C$6:$L$47,10,FALSE))</f>
        <v/>
      </c>
      <c r="AW184" s="326" t="str">
        <f>IF(AW183="","",VLOOKUP(AW183,'シフト記号表（従来型・ユニット型共通）'!$C$6:$L$47,10,FALSE))</f>
        <v/>
      </c>
      <c r="AX184" s="326" t="str">
        <f>IF(AX183="","",VLOOKUP(AX183,'シフト記号表（従来型・ユニット型共通）'!$C$6:$L$47,10,FALSE))</f>
        <v/>
      </c>
      <c r="AY184" s="326" t="str">
        <f>IF(AY183="","",VLOOKUP(AY183,'シフト記号表（従来型・ユニット型共通）'!$C$6:$L$47,10,FALSE))</f>
        <v/>
      </c>
      <c r="AZ184" s="326" t="str">
        <f>IF(AZ183="","",VLOOKUP(AZ183,'シフト記号表（従来型・ユニット型共通）'!$C$6:$L$47,10,FALSE))</f>
        <v/>
      </c>
      <c r="BA184" s="326" t="str">
        <f>IF(BA183="","",VLOOKUP(BA183,'シフト記号表（従来型・ユニット型共通）'!$C$6:$L$47,10,FALSE))</f>
        <v/>
      </c>
      <c r="BB184" s="327" t="str">
        <f>IF(BB183="","",VLOOKUP(BB183,'シフト記号表（従来型・ユニット型共通）'!$C$6:$L$47,10,FALSE))</f>
        <v/>
      </c>
      <c r="BC184" s="325" t="str">
        <f>IF(BC183="","",VLOOKUP(BC183,'シフト記号表（従来型・ユニット型共通）'!$C$6:$L$47,10,FALSE))</f>
        <v/>
      </c>
      <c r="BD184" s="326" t="str">
        <f>IF(BD183="","",VLOOKUP(BD183,'シフト記号表（従来型・ユニット型共通）'!$C$6:$L$47,10,FALSE))</f>
        <v/>
      </c>
      <c r="BE184" s="326" t="str">
        <f>IF(BE183="","",VLOOKUP(BE183,'シフト記号表（従来型・ユニット型共通）'!$C$6:$L$47,10,FALSE))</f>
        <v/>
      </c>
      <c r="BF184" s="1113">
        <f>IF($BI$3="４週",SUM(AA184:BB184),IF($BI$3="暦月",SUM(AA184:BE184),""))</f>
        <v>0</v>
      </c>
      <c r="BG184" s="1114"/>
      <c r="BH184" s="1115">
        <f>IF($BI$3="４週",BF184/4,IF($BI$3="暦月",(BF184/($BI$8/7)),""))</f>
        <v>0</v>
      </c>
      <c r="BI184" s="1114"/>
      <c r="BJ184" s="1110"/>
      <c r="BK184" s="1111"/>
      <c r="BL184" s="1111"/>
      <c r="BM184" s="1111"/>
      <c r="BN184" s="1112"/>
    </row>
    <row r="185" spans="2:66" ht="20.25" customHeight="1" x14ac:dyDescent="0.15">
      <c r="B185" s="1118">
        <f>B183+1</f>
        <v>85</v>
      </c>
      <c r="C185" s="1230"/>
      <c r="D185" s="1232"/>
      <c r="E185" s="1196"/>
      <c r="F185" s="1233"/>
      <c r="G185" s="1120"/>
      <c r="H185" s="1121"/>
      <c r="I185" s="320"/>
      <c r="J185" s="321"/>
      <c r="K185" s="320"/>
      <c r="L185" s="321"/>
      <c r="M185" s="1124"/>
      <c r="N185" s="1125"/>
      <c r="O185" s="1128"/>
      <c r="P185" s="1129"/>
      <c r="Q185" s="1129"/>
      <c r="R185" s="1121"/>
      <c r="S185" s="1132"/>
      <c r="T185" s="1133"/>
      <c r="U185" s="1133"/>
      <c r="V185" s="1133"/>
      <c r="W185" s="1134"/>
      <c r="X185" s="340" t="s">
        <v>696</v>
      </c>
      <c r="Z185" s="341"/>
      <c r="AA185" s="333"/>
      <c r="AB185" s="334"/>
      <c r="AC185" s="334"/>
      <c r="AD185" s="334"/>
      <c r="AE185" s="334"/>
      <c r="AF185" s="334"/>
      <c r="AG185" s="335"/>
      <c r="AH185" s="333"/>
      <c r="AI185" s="334"/>
      <c r="AJ185" s="334"/>
      <c r="AK185" s="334"/>
      <c r="AL185" s="334"/>
      <c r="AM185" s="334"/>
      <c r="AN185" s="335"/>
      <c r="AO185" s="333"/>
      <c r="AP185" s="334"/>
      <c r="AQ185" s="334"/>
      <c r="AR185" s="334"/>
      <c r="AS185" s="334"/>
      <c r="AT185" s="334"/>
      <c r="AU185" s="335"/>
      <c r="AV185" s="333"/>
      <c r="AW185" s="334"/>
      <c r="AX185" s="334"/>
      <c r="AY185" s="334"/>
      <c r="AZ185" s="334"/>
      <c r="BA185" s="334"/>
      <c r="BB185" s="335"/>
      <c r="BC185" s="333"/>
      <c r="BD185" s="334"/>
      <c r="BE185" s="336"/>
      <c r="BF185" s="1138"/>
      <c r="BG185" s="1139"/>
      <c r="BH185" s="1105"/>
      <c r="BI185" s="1106"/>
      <c r="BJ185" s="1107"/>
      <c r="BK185" s="1108"/>
      <c r="BL185" s="1108"/>
      <c r="BM185" s="1108"/>
      <c r="BN185" s="1109"/>
    </row>
    <row r="186" spans="2:66" ht="20.25" customHeight="1" x14ac:dyDescent="0.15">
      <c r="B186" s="1140"/>
      <c r="C186" s="1237"/>
      <c r="D186" s="1238"/>
      <c r="E186" s="1196"/>
      <c r="F186" s="1233"/>
      <c r="G186" s="1141"/>
      <c r="H186" s="1142"/>
      <c r="I186" s="342"/>
      <c r="J186" s="343">
        <f>G185</f>
        <v>0</v>
      </c>
      <c r="K186" s="342"/>
      <c r="L186" s="343">
        <f>M185</f>
        <v>0</v>
      </c>
      <c r="M186" s="1143"/>
      <c r="N186" s="1144"/>
      <c r="O186" s="1145"/>
      <c r="P186" s="1146"/>
      <c r="Q186" s="1146"/>
      <c r="R186" s="1142"/>
      <c r="S186" s="1132"/>
      <c r="T186" s="1133"/>
      <c r="U186" s="1133"/>
      <c r="V186" s="1133"/>
      <c r="W186" s="1134"/>
      <c r="X186" s="337" t="s">
        <v>1050</v>
      </c>
      <c r="Y186" s="338"/>
      <c r="Z186" s="339"/>
      <c r="AA186" s="325" t="str">
        <f>IF(AA185="","",VLOOKUP(AA185,'シフト記号表（従来型・ユニット型共通）'!$C$6:$L$47,10,FALSE))</f>
        <v/>
      </c>
      <c r="AB186" s="326" t="str">
        <f>IF(AB185="","",VLOOKUP(AB185,'シフト記号表（従来型・ユニット型共通）'!$C$6:$L$47,10,FALSE))</f>
        <v/>
      </c>
      <c r="AC186" s="326" t="str">
        <f>IF(AC185="","",VLOOKUP(AC185,'シフト記号表（従来型・ユニット型共通）'!$C$6:$L$47,10,FALSE))</f>
        <v/>
      </c>
      <c r="AD186" s="326" t="str">
        <f>IF(AD185="","",VLOOKUP(AD185,'シフト記号表（従来型・ユニット型共通）'!$C$6:$L$47,10,FALSE))</f>
        <v/>
      </c>
      <c r="AE186" s="326" t="str">
        <f>IF(AE185="","",VLOOKUP(AE185,'シフト記号表（従来型・ユニット型共通）'!$C$6:$L$47,10,FALSE))</f>
        <v/>
      </c>
      <c r="AF186" s="326" t="str">
        <f>IF(AF185="","",VLOOKUP(AF185,'シフト記号表（従来型・ユニット型共通）'!$C$6:$L$47,10,FALSE))</f>
        <v/>
      </c>
      <c r="AG186" s="327" t="str">
        <f>IF(AG185="","",VLOOKUP(AG185,'シフト記号表（従来型・ユニット型共通）'!$C$6:$L$47,10,FALSE))</f>
        <v/>
      </c>
      <c r="AH186" s="325" t="str">
        <f>IF(AH185="","",VLOOKUP(AH185,'シフト記号表（従来型・ユニット型共通）'!$C$6:$L$47,10,FALSE))</f>
        <v/>
      </c>
      <c r="AI186" s="326" t="str">
        <f>IF(AI185="","",VLOOKUP(AI185,'シフト記号表（従来型・ユニット型共通）'!$C$6:$L$47,10,FALSE))</f>
        <v/>
      </c>
      <c r="AJ186" s="326" t="str">
        <f>IF(AJ185="","",VLOOKUP(AJ185,'シフト記号表（従来型・ユニット型共通）'!$C$6:$L$47,10,FALSE))</f>
        <v/>
      </c>
      <c r="AK186" s="326" t="str">
        <f>IF(AK185="","",VLOOKUP(AK185,'シフト記号表（従来型・ユニット型共通）'!$C$6:$L$47,10,FALSE))</f>
        <v/>
      </c>
      <c r="AL186" s="326" t="str">
        <f>IF(AL185="","",VLOOKUP(AL185,'シフト記号表（従来型・ユニット型共通）'!$C$6:$L$47,10,FALSE))</f>
        <v/>
      </c>
      <c r="AM186" s="326" t="str">
        <f>IF(AM185="","",VLOOKUP(AM185,'シフト記号表（従来型・ユニット型共通）'!$C$6:$L$47,10,FALSE))</f>
        <v/>
      </c>
      <c r="AN186" s="327" t="str">
        <f>IF(AN185="","",VLOOKUP(AN185,'シフト記号表（従来型・ユニット型共通）'!$C$6:$L$47,10,FALSE))</f>
        <v/>
      </c>
      <c r="AO186" s="325" t="str">
        <f>IF(AO185="","",VLOOKUP(AO185,'シフト記号表（従来型・ユニット型共通）'!$C$6:$L$47,10,FALSE))</f>
        <v/>
      </c>
      <c r="AP186" s="326" t="str">
        <f>IF(AP185="","",VLOOKUP(AP185,'シフト記号表（従来型・ユニット型共通）'!$C$6:$L$47,10,FALSE))</f>
        <v/>
      </c>
      <c r="AQ186" s="326" t="str">
        <f>IF(AQ185="","",VLOOKUP(AQ185,'シフト記号表（従来型・ユニット型共通）'!$C$6:$L$47,10,FALSE))</f>
        <v/>
      </c>
      <c r="AR186" s="326" t="str">
        <f>IF(AR185="","",VLOOKUP(AR185,'シフト記号表（従来型・ユニット型共通）'!$C$6:$L$47,10,FALSE))</f>
        <v/>
      </c>
      <c r="AS186" s="326" t="str">
        <f>IF(AS185="","",VLOOKUP(AS185,'シフト記号表（従来型・ユニット型共通）'!$C$6:$L$47,10,FALSE))</f>
        <v/>
      </c>
      <c r="AT186" s="326" t="str">
        <f>IF(AT185="","",VLOOKUP(AT185,'シフト記号表（従来型・ユニット型共通）'!$C$6:$L$47,10,FALSE))</f>
        <v/>
      </c>
      <c r="AU186" s="327" t="str">
        <f>IF(AU185="","",VLOOKUP(AU185,'シフト記号表（従来型・ユニット型共通）'!$C$6:$L$47,10,FALSE))</f>
        <v/>
      </c>
      <c r="AV186" s="325" t="str">
        <f>IF(AV185="","",VLOOKUP(AV185,'シフト記号表（従来型・ユニット型共通）'!$C$6:$L$47,10,FALSE))</f>
        <v/>
      </c>
      <c r="AW186" s="326" t="str">
        <f>IF(AW185="","",VLOOKUP(AW185,'シフト記号表（従来型・ユニット型共通）'!$C$6:$L$47,10,FALSE))</f>
        <v/>
      </c>
      <c r="AX186" s="326" t="str">
        <f>IF(AX185="","",VLOOKUP(AX185,'シフト記号表（従来型・ユニット型共通）'!$C$6:$L$47,10,FALSE))</f>
        <v/>
      </c>
      <c r="AY186" s="326" t="str">
        <f>IF(AY185="","",VLOOKUP(AY185,'シフト記号表（従来型・ユニット型共通）'!$C$6:$L$47,10,FALSE))</f>
        <v/>
      </c>
      <c r="AZ186" s="326" t="str">
        <f>IF(AZ185="","",VLOOKUP(AZ185,'シフト記号表（従来型・ユニット型共通）'!$C$6:$L$47,10,FALSE))</f>
        <v/>
      </c>
      <c r="BA186" s="326" t="str">
        <f>IF(BA185="","",VLOOKUP(BA185,'シフト記号表（従来型・ユニット型共通）'!$C$6:$L$47,10,FALSE))</f>
        <v/>
      </c>
      <c r="BB186" s="327" t="str">
        <f>IF(BB185="","",VLOOKUP(BB185,'シフト記号表（従来型・ユニット型共通）'!$C$6:$L$47,10,FALSE))</f>
        <v/>
      </c>
      <c r="BC186" s="325" t="str">
        <f>IF(BC185="","",VLOOKUP(BC185,'シフト記号表（従来型・ユニット型共通）'!$C$6:$L$47,10,FALSE))</f>
        <v/>
      </c>
      <c r="BD186" s="326" t="str">
        <f>IF(BD185="","",VLOOKUP(BD185,'シフト記号表（従来型・ユニット型共通）'!$C$6:$L$47,10,FALSE))</f>
        <v/>
      </c>
      <c r="BE186" s="326" t="str">
        <f>IF(BE185="","",VLOOKUP(BE185,'シフト記号表（従来型・ユニット型共通）'!$C$6:$L$47,10,FALSE))</f>
        <v/>
      </c>
      <c r="BF186" s="1113">
        <f>IF($BI$3="４週",SUM(AA186:BB186),IF($BI$3="暦月",SUM(AA186:BE186),""))</f>
        <v>0</v>
      </c>
      <c r="BG186" s="1114"/>
      <c r="BH186" s="1115">
        <f>IF($BI$3="４週",BF186/4,IF($BI$3="暦月",(BF186/($BI$8/7)),""))</f>
        <v>0</v>
      </c>
      <c r="BI186" s="1114"/>
      <c r="BJ186" s="1110"/>
      <c r="BK186" s="1111"/>
      <c r="BL186" s="1111"/>
      <c r="BM186" s="1111"/>
      <c r="BN186" s="1112"/>
    </row>
    <row r="187" spans="2:66" ht="20.25" customHeight="1" x14ac:dyDescent="0.15">
      <c r="B187" s="1118">
        <f>B185+1</f>
        <v>86</v>
      </c>
      <c r="C187" s="1230"/>
      <c r="D187" s="1232"/>
      <c r="E187" s="1196"/>
      <c r="F187" s="1233"/>
      <c r="G187" s="1120"/>
      <c r="H187" s="1121"/>
      <c r="I187" s="320"/>
      <c r="J187" s="321"/>
      <c r="K187" s="320"/>
      <c r="L187" s="321"/>
      <c r="M187" s="1124"/>
      <c r="N187" s="1125"/>
      <c r="O187" s="1128"/>
      <c r="P187" s="1129"/>
      <c r="Q187" s="1129"/>
      <c r="R187" s="1121"/>
      <c r="S187" s="1132"/>
      <c r="T187" s="1133"/>
      <c r="U187" s="1133"/>
      <c r="V187" s="1133"/>
      <c r="W187" s="1134"/>
      <c r="X187" s="340" t="s">
        <v>696</v>
      </c>
      <c r="Z187" s="341"/>
      <c r="AA187" s="333"/>
      <c r="AB187" s="334"/>
      <c r="AC187" s="334"/>
      <c r="AD187" s="334"/>
      <c r="AE187" s="334"/>
      <c r="AF187" s="334"/>
      <c r="AG187" s="335"/>
      <c r="AH187" s="333"/>
      <c r="AI187" s="334"/>
      <c r="AJ187" s="334"/>
      <c r="AK187" s="334"/>
      <c r="AL187" s="334"/>
      <c r="AM187" s="334"/>
      <c r="AN187" s="335"/>
      <c r="AO187" s="333"/>
      <c r="AP187" s="334"/>
      <c r="AQ187" s="334"/>
      <c r="AR187" s="334"/>
      <c r="AS187" s="334"/>
      <c r="AT187" s="334"/>
      <c r="AU187" s="335"/>
      <c r="AV187" s="333"/>
      <c r="AW187" s="334"/>
      <c r="AX187" s="334"/>
      <c r="AY187" s="334"/>
      <c r="AZ187" s="334"/>
      <c r="BA187" s="334"/>
      <c r="BB187" s="335"/>
      <c r="BC187" s="333"/>
      <c r="BD187" s="334"/>
      <c r="BE187" s="336"/>
      <c r="BF187" s="1138"/>
      <c r="BG187" s="1139"/>
      <c r="BH187" s="1105"/>
      <c r="BI187" s="1106"/>
      <c r="BJ187" s="1107"/>
      <c r="BK187" s="1108"/>
      <c r="BL187" s="1108"/>
      <c r="BM187" s="1108"/>
      <c r="BN187" s="1109"/>
    </row>
    <row r="188" spans="2:66" ht="20.25" customHeight="1" x14ac:dyDescent="0.15">
      <c r="B188" s="1140"/>
      <c r="C188" s="1237"/>
      <c r="D188" s="1238"/>
      <c r="E188" s="1196"/>
      <c r="F188" s="1233"/>
      <c r="G188" s="1141"/>
      <c r="H188" s="1142"/>
      <c r="I188" s="342"/>
      <c r="J188" s="343">
        <f>G187</f>
        <v>0</v>
      </c>
      <c r="K188" s="342"/>
      <c r="L188" s="343">
        <f>M187</f>
        <v>0</v>
      </c>
      <c r="M188" s="1143"/>
      <c r="N188" s="1144"/>
      <c r="O188" s="1145"/>
      <c r="P188" s="1146"/>
      <c r="Q188" s="1146"/>
      <c r="R188" s="1142"/>
      <c r="S188" s="1132"/>
      <c r="T188" s="1133"/>
      <c r="U188" s="1133"/>
      <c r="V188" s="1133"/>
      <c r="W188" s="1134"/>
      <c r="X188" s="337" t="s">
        <v>1050</v>
      </c>
      <c r="Y188" s="338"/>
      <c r="Z188" s="339"/>
      <c r="AA188" s="325" t="str">
        <f>IF(AA187="","",VLOOKUP(AA187,'シフト記号表（従来型・ユニット型共通）'!$C$6:$L$47,10,FALSE))</f>
        <v/>
      </c>
      <c r="AB188" s="326" t="str">
        <f>IF(AB187="","",VLOOKUP(AB187,'シフト記号表（従来型・ユニット型共通）'!$C$6:$L$47,10,FALSE))</f>
        <v/>
      </c>
      <c r="AC188" s="326" t="str">
        <f>IF(AC187="","",VLOOKUP(AC187,'シフト記号表（従来型・ユニット型共通）'!$C$6:$L$47,10,FALSE))</f>
        <v/>
      </c>
      <c r="AD188" s="326" t="str">
        <f>IF(AD187="","",VLOOKUP(AD187,'シフト記号表（従来型・ユニット型共通）'!$C$6:$L$47,10,FALSE))</f>
        <v/>
      </c>
      <c r="AE188" s="326" t="str">
        <f>IF(AE187="","",VLOOKUP(AE187,'シフト記号表（従来型・ユニット型共通）'!$C$6:$L$47,10,FALSE))</f>
        <v/>
      </c>
      <c r="AF188" s="326" t="str">
        <f>IF(AF187="","",VLOOKUP(AF187,'シフト記号表（従来型・ユニット型共通）'!$C$6:$L$47,10,FALSE))</f>
        <v/>
      </c>
      <c r="AG188" s="327" t="str">
        <f>IF(AG187="","",VLOOKUP(AG187,'シフト記号表（従来型・ユニット型共通）'!$C$6:$L$47,10,FALSE))</f>
        <v/>
      </c>
      <c r="AH188" s="325" t="str">
        <f>IF(AH187="","",VLOOKUP(AH187,'シフト記号表（従来型・ユニット型共通）'!$C$6:$L$47,10,FALSE))</f>
        <v/>
      </c>
      <c r="AI188" s="326" t="str">
        <f>IF(AI187="","",VLOOKUP(AI187,'シフト記号表（従来型・ユニット型共通）'!$C$6:$L$47,10,FALSE))</f>
        <v/>
      </c>
      <c r="AJ188" s="326" t="str">
        <f>IF(AJ187="","",VLOOKUP(AJ187,'シフト記号表（従来型・ユニット型共通）'!$C$6:$L$47,10,FALSE))</f>
        <v/>
      </c>
      <c r="AK188" s="326" t="str">
        <f>IF(AK187="","",VLOOKUP(AK187,'シフト記号表（従来型・ユニット型共通）'!$C$6:$L$47,10,FALSE))</f>
        <v/>
      </c>
      <c r="AL188" s="326" t="str">
        <f>IF(AL187="","",VLOOKUP(AL187,'シフト記号表（従来型・ユニット型共通）'!$C$6:$L$47,10,FALSE))</f>
        <v/>
      </c>
      <c r="AM188" s="326" t="str">
        <f>IF(AM187="","",VLOOKUP(AM187,'シフト記号表（従来型・ユニット型共通）'!$C$6:$L$47,10,FALSE))</f>
        <v/>
      </c>
      <c r="AN188" s="327" t="str">
        <f>IF(AN187="","",VLOOKUP(AN187,'シフト記号表（従来型・ユニット型共通）'!$C$6:$L$47,10,FALSE))</f>
        <v/>
      </c>
      <c r="AO188" s="325" t="str">
        <f>IF(AO187="","",VLOOKUP(AO187,'シフト記号表（従来型・ユニット型共通）'!$C$6:$L$47,10,FALSE))</f>
        <v/>
      </c>
      <c r="AP188" s="326" t="str">
        <f>IF(AP187="","",VLOOKUP(AP187,'シフト記号表（従来型・ユニット型共通）'!$C$6:$L$47,10,FALSE))</f>
        <v/>
      </c>
      <c r="AQ188" s="326" t="str">
        <f>IF(AQ187="","",VLOOKUP(AQ187,'シフト記号表（従来型・ユニット型共通）'!$C$6:$L$47,10,FALSE))</f>
        <v/>
      </c>
      <c r="AR188" s="326" t="str">
        <f>IF(AR187="","",VLOOKUP(AR187,'シフト記号表（従来型・ユニット型共通）'!$C$6:$L$47,10,FALSE))</f>
        <v/>
      </c>
      <c r="AS188" s="326" t="str">
        <f>IF(AS187="","",VLOOKUP(AS187,'シフト記号表（従来型・ユニット型共通）'!$C$6:$L$47,10,FALSE))</f>
        <v/>
      </c>
      <c r="AT188" s="326" t="str">
        <f>IF(AT187="","",VLOOKUP(AT187,'シフト記号表（従来型・ユニット型共通）'!$C$6:$L$47,10,FALSE))</f>
        <v/>
      </c>
      <c r="AU188" s="327" t="str">
        <f>IF(AU187="","",VLOOKUP(AU187,'シフト記号表（従来型・ユニット型共通）'!$C$6:$L$47,10,FALSE))</f>
        <v/>
      </c>
      <c r="AV188" s="325" t="str">
        <f>IF(AV187="","",VLOOKUP(AV187,'シフト記号表（従来型・ユニット型共通）'!$C$6:$L$47,10,FALSE))</f>
        <v/>
      </c>
      <c r="AW188" s="326" t="str">
        <f>IF(AW187="","",VLOOKUP(AW187,'シフト記号表（従来型・ユニット型共通）'!$C$6:$L$47,10,FALSE))</f>
        <v/>
      </c>
      <c r="AX188" s="326" t="str">
        <f>IF(AX187="","",VLOOKUP(AX187,'シフト記号表（従来型・ユニット型共通）'!$C$6:$L$47,10,FALSE))</f>
        <v/>
      </c>
      <c r="AY188" s="326" t="str">
        <f>IF(AY187="","",VLOOKUP(AY187,'シフト記号表（従来型・ユニット型共通）'!$C$6:$L$47,10,FALSE))</f>
        <v/>
      </c>
      <c r="AZ188" s="326" t="str">
        <f>IF(AZ187="","",VLOOKUP(AZ187,'シフト記号表（従来型・ユニット型共通）'!$C$6:$L$47,10,FALSE))</f>
        <v/>
      </c>
      <c r="BA188" s="326" t="str">
        <f>IF(BA187="","",VLOOKUP(BA187,'シフト記号表（従来型・ユニット型共通）'!$C$6:$L$47,10,FALSE))</f>
        <v/>
      </c>
      <c r="BB188" s="327" t="str">
        <f>IF(BB187="","",VLOOKUP(BB187,'シフト記号表（従来型・ユニット型共通）'!$C$6:$L$47,10,FALSE))</f>
        <v/>
      </c>
      <c r="BC188" s="325" t="str">
        <f>IF(BC187="","",VLOOKUP(BC187,'シフト記号表（従来型・ユニット型共通）'!$C$6:$L$47,10,FALSE))</f>
        <v/>
      </c>
      <c r="BD188" s="326" t="str">
        <f>IF(BD187="","",VLOOKUP(BD187,'シフト記号表（従来型・ユニット型共通）'!$C$6:$L$47,10,FALSE))</f>
        <v/>
      </c>
      <c r="BE188" s="326" t="str">
        <f>IF(BE187="","",VLOOKUP(BE187,'シフト記号表（従来型・ユニット型共通）'!$C$6:$L$47,10,FALSE))</f>
        <v/>
      </c>
      <c r="BF188" s="1113">
        <f>IF($BI$3="４週",SUM(AA188:BB188),IF($BI$3="暦月",SUM(AA188:BE188),""))</f>
        <v>0</v>
      </c>
      <c r="BG188" s="1114"/>
      <c r="BH188" s="1115">
        <f>IF($BI$3="４週",BF188/4,IF($BI$3="暦月",(BF188/($BI$8/7)),""))</f>
        <v>0</v>
      </c>
      <c r="BI188" s="1114"/>
      <c r="BJ188" s="1110"/>
      <c r="BK188" s="1111"/>
      <c r="BL188" s="1111"/>
      <c r="BM188" s="1111"/>
      <c r="BN188" s="1112"/>
    </row>
    <row r="189" spans="2:66" ht="20.25" customHeight="1" x14ac:dyDescent="0.15">
      <c r="B189" s="1118">
        <f>B187+1</f>
        <v>87</v>
      </c>
      <c r="C189" s="1230"/>
      <c r="D189" s="1232"/>
      <c r="E189" s="1196"/>
      <c r="F189" s="1233"/>
      <c r="G189" s="1120"/>
      <c r="H189" s="1121"/>
      <c r="I189" s="320"/>
      <c r="J189" s="321"/>
      <c r="K189" s="320"/>
      <c r="L189" s="321"/>
      <c r="M189" s="1124"/>
      <c r="N189" s="1125"/>
      <c r="O189" s="1128"/>
      <c r="P189" s="1129"/>
      <c r="Q189" s="1129"/>
      <c r="R189" s="1121"/>
      <c r="S189" s="1132"/>
      <c r="T189" s="1133"/>
      <c r="U189" s="1133"/>
      <c r="V189" s="1133"/>
      <c r="W189" s="1134"/>
      <c r="X189" s="340" t="s">
        <v>696</v>
      </c>
      <c r="Z189" s="341"/>
      <c r="AA189" s="333"/>
      <c r="AB189" s="334"/>
      <c r="AC189" s="334"/>
      <c r="AD189" s="334"/>
      <c r="AE189" s="334"/>
      <c r="AF189" s="334"/>
      <c r="AG189" s="335"/>
      <c r="AH189" s="333"/>
      <c r="AI189" s="334"/>
      <c r="AJ189" s="334"/>
      <c r="AK189" s="334"/>
      <c r="AL189" s="334"/>
      <c r="AM189" s="334"/>
      <c r="AN189" s="335"/>
      <c r="AO189" s="333"/>
      <c r="AP189" s="334"/>
      <c r="AQ189" s="334"/>
      <c r="AR189" s="334"/>
      <c r="AS189" s="334"/>
      <c r="AT189" s="334"/>
      <c r="AU189" s="335"/>
      <c r="AV189" s="333"/>
      <c r="AW189" s="334"/>
      <c r="AX189" s="334"/>
      <c r="AY189" s="334"/>
      <c r="AZ189" s="334"/>
      <c r="BA189" s="334"/>
      <c r="BB189" s="335"/>
      <c r="BC189" s="333"/>
      <c r="BD189" s="334"/>
      <c r="BE189" s="336"/>
      <c r="BF189" s="1138"/>
      <c r="BG189" s="1139"/>
      <c r="BH189" s="1105"/>
      <c r="BI189" s="1106"/>
      <c r="BJ189" s="1107"/>
      <c r="BK189" s="1108"/>
      <c r="BL189" s="1108"/>
      <c r="BM189" s="1108"/>
      <c r="BN189" s="1109"/>
    </row>
    <row r="190" spans="2:66" ht="20.25" customHeight="1" x14ac:dyDescent="0.15">
      <c r="B190" s="1140"/>
      <c r="C190" s="1237"/>
      <c r="D190" s="1238"/>
      <c r="E190" s="1196"/>
      <c r="F190" s="1233"/>
      <c r="G190" s="1141"/>
      <c r="H190" s="1142"/>
      <c r="I190" s="342"/>
      <c r="J190" s="343">
        <f>G189</f>
        <v>0</v>
      </c>
      <c r="K190" s="342"/>
      <c r="L190" s="343">
        <f>M189</f>
        <v>0</v>
      </c>
      <c r="M190" s="1143"/>
      <c r="N190" s="1144"/>
      <c r="O190" s="1145"/>
      <c r="P190" s="1146"/>
      <c r="Q190" s="1146"/>
      <c r="R190" s="1142"/>
      <c r="S190" s="1132"/>
      <c r="T190" s="1133"/>
      <c r="U190" s="1133"/>
      <c r="V190" s="1133"/>
      <c r="W190" s="1134"/>
      <c r="X190" s="337" t="s">
        <v>1050</v>
      </c>
      <c r="Y190" s="338"/>
      <c r="Z190" s="339"/>
      <c r="AA190" s="325" t="str">
        <f>IF(AA189="","",VLOOKUP(AA189,'シフト記号表（従来型・ユニット型共通）'!$C$6:$L$47,10,FALSE))</f>
        <v/>
      </c>
      <c r="AB190" s="326" t="str">
        <f>IF(AB189="","",VLOOKUP(AB189,'シフト記号表（従来型・ユニット型共通）'!$C$6:$L$47,10,FALSE))</f>
        <v/>
      </c>
      <c r="AC190" s="326" t="str">
        <f>IF(AC189="","",VLOOKUP(AC189,'シフト記号表（従来型・ユニット型共通）'!$C$6:$L$47,10,FALSE))</f>
        <v/>
      </c>
      <c r="AD190" s="326" t="str">
        <f>IF(AD189="","",VLOOKUP(AD189,'シフト記号表（従来型・ユニット型共通）'!$C$6:$L$47,10,FALSE))</f>
        <v/>
      </c>
      <c r="AE190" s="326" t="str">
        <f>IF(AE189="","",VLOOKUP(AE189,'シフト記号表（従来型・ユニット型共通）'!$C$6:$L$47,10,FALSE))</f>
        <v/>
      </c>
      <c r="AF190" s="326" t="str">
        <f>IF(AF189="","",VLOOKUP(AF189,'シフト記号表（従来型・ユニット型共通）'!$C$6:$L$47,10,FALSE))</f>
        <v/>
      </c>
      <c r="AG190" s="327" t="str">
        <f>IF(AG189="","",VLOOKUP(AG189,'シフト記号表（従来型・ユニット型共通）'!$C$6:$L$47,10,FALSE))</f>
        <v/>
      </c>
      <c r="AH190" s="325" t="str">
        <f>IF(AH189="","",VLOOKUP(AH189,'シフト記号表（従来型・ユニット型共通）'!$C$6:$L$47,10,FALSE))</f>
        <v/>
      </c>
      <c r="AI190" s="326" t="str">
        <f>IF(AI189="","",VLOOKUP(AI189,'シフト記号表（従来型・ユニット型共通）'!$C$6:$L$47,10,FALSE))</f>
        <v/>
      </c>
      <c r="AJ190" s="326" t="str">
        <f>IF(AJ189="","",VLOOKUP(AJ189,'シフト記号表（従来型・ユニット型共通）'!$C$6:$L$47,10,FALSE))</f>
        <v/>
      </c>
      <c r="AK190" s="326" t="str">
        <f>IF(AK189="","",VLOOKUP(AK189,'シフト記号表（従来型・ユニット型共通）'!$C$6:$L$47,10,FALSE))</f>
        <v/>
      </c>
      <c r="AL190" s="326" t="str">
        <f>IF(AL189="","",VLOOKUP(AL189,'シフト記号表（従来型・ユニット型共通）'!$C$6:$L$47,10,FALSE))</f>
        <v/>
      </c>
      <c r="AM190" s="326" t="str">
        <f>IF(AM189="","",VLOOKUP(AM189,'シフト記号表（従来型・ユニット型共通）'!$C$6:$L$47,10,FALSE))</f>
        <v/>
      </c>
      <c r="AN190" s="327" t="str">
        <f>IF(AN189="","",VLOOKUP(AN189,'シフト記号表（従来型・ユニット型共通）'!$C$6:$L$47,10,FALSE))</f>
        <v/>
      </c>
      <c r="AO190" s="325" t="str">
        <f>IF(AO189="","",VLOOKUP(AO189,'シフト記号表（従来型・ユニット型共通）'!$C$6:$L$47,10,FALSE))</f>
        <v/>
      </c>
      <c r="AP190" s="326" t="str">
        <f>IF(AP189="","",VLOOKUP(AP189,'シフト記号表（従来型・ユニット型共通）'!$C$6:$L$47,10,FALSE))</f>
        <v/>
      </c>
      <c r="AQ190" s="326" t="str">
        <f>IF(AQ189="","",VLOOKUP(AQ189,'シフト記号表（従来型・ユニット型共通）'!$C$6:$L$47,10,FALSE))</f>
        <v/>
      </c>
      <c r="AR190" s="326" t="str">
        <f>IF(AR189="","",VLOOKUP(AR189,'シフト記号表（従来型・ユニット型共通）'!$C$6:$L$47,10,FALSE))</f>
        <v/>
      </c>
      <c r="AS190" s="326" t="str">
        <f>IF(AS189="","",VLOOKUP(AS189,'シフト記号表（従来型・ユニット型共通）'!$C$6:$L$47,10,FALSE))</f>
        <v/>
      </c>
      <c r="AT190" s="326" t="str">
        <f>IF(AT189="","",VLOOKUP(AT189,'シフト記号表（従来型・ユニット型共通）'!$C$6:$L$47,10,FALSE))</f>
        <v/>
      </c>
      <c r="AU190" s="327" t="str">
        <f>IF(AU189="","",VLOOKUP(AU189,'シフト記号表（従来型・ユニット型共通）'!$C$6:$L$47,10,FALSE))</f>
        <v/>
      </c>
      <c r="AV190" s="325" t="str">
        <f>IF(AV189="","",VLOOKUP(AV189,'シフト記号表（従来型・ユニット型共通）'!$C$6:$L$47,10,FALSE))</f>
        <v/>
      </c>
      <c r="AW190" s="326" t="str">
        <f>IF(AW189="","",VLOOKUP(AW189,'シフト記号表（従来型・ユニット型共通）'!$C$6:$L$47,10,FALSE))</f>
        <v/>
      </c>
      <c r="AX190" s="326" t="str">
        <f>IF(AX189="","",VLOOKUP(AX189,'シフト記号表（従来型・ユニット型共通）'!$C$6:$L$47,10,FALSE))</f>
        <v/>
      </c>
      <c r="AY190" s="326" t="str">
        <f>IF(AY189="","",VLOOKUP(AY189,'シフト記号表（従来型・ユニット型共通）'!$C$6:$L$47,10,FALSE))</f>
        <v/>
      </c>
      <c r="AZ190" s="326" t="str">
        <f>IF(AZ189="","",VLOOKUP(AZ189,'シフト記号表（従来型・ユニット型共通）'!$C$6:$L$47,10,FALSE))</f>
        <v/>
      </c>
      <c r="BA190" s="326" t="str">
        <f>IF(BA189="","",VLOOKUP(BA189,'シフト記号表（従来型・ユニット型共通）'!$C$6:$L$47,10,FALSE))</f>
        <v/>
      </c>
      <c r="BB190" s="327" t="str">
        <f>IF(BB189="","",VLOOKUP(BB189,'シフト記号表（従来型・ユニット型共通）'!$C$6:$L$47,10,FALSE))</f>
        <v/>
      </c>
      <c r="BC190" s="325" t="str">
        <f>IF(BC189="","",VLOOKUP(BC189,'シフト記号表（従来型・ユニット型共通）'!$C$6:$L$47,10,FALSE))</f>
        <v/>
      </c>
      <c r="BD190" s="326" t="str">
        <f>IF(BD189="","",VLOOKUP(BD189,'シフト記号表（従来型・ユニット型共通）'!$C$6:$L$47,10,FALSE))</f>
        <v/>
      </c>
      <c r="BE190" s="326" t="str">
        <f>IF(BE189="","",VLOOKUP(BE189,'シフト記号表（従来型・ユニット型共通）'!$C$6:$L$47,10,FALSE))</f>
        <v/>
      </c>
      <c r="BF190" s="1113">
        <f>IF($BI$3="４週",SUM(AA190:BB190),IF($BI$3="暦月",SUM(AA190:BE190),""))</f>
        <v>0</v>
      </c>
      <c r="BG190" s="1114"/>
      <c r="BH190" s="1115">
        <f>IF($BI$3="４週",BF190/4,IF($BI$3="暦月",(BF190/($BI$8/7)),""))</f>
        <v>0</v>
      </c>
      <c r="BI190" s="1114"/>
      <c r="BJ190" s="1110"/>
      <c r="BK190" s="1111"/>
      <c r="BL190" s="1111"/>
      <c r="BM190" s="1111"/>
      <c r="BN190" s="1112"/>
    </row>
    <row r="191" spans="2:66" ht="20.25" customHeight="1" x14ac:dyDescent="0.15">
      <c r="B191" s="1118">
        <f>B189+1</f>
        <v>88</v>
      </c>
      <c r="C191" s="1230"/>
      <c r="D191" s="1232"/>
      <c r="E191" s="1196"/>
      <c r="F191" s="1233"/>
      <c r="G191" s="1120"/>
      <c r="H191" s="1121"/>
      <c r="I191" s="320"/>
      <c r="J191" s="321"/>
      <c r="K191" s="320"/>
      <c r="L191" s="321"/>
      <c r="M191" s="1124"/>
      <c r="N191" s="1125"/>
      <c r="O191" s="1128"/>
      <c r="P191" s="1129"/>
      <c r="Q191" s="1129"/>
      <c r="R191" s="1121"/>
      <c r="S191" s="1132"/>
      <c r="T191" s="1133"/>
      <c r="U191" s="1133"/>
      <c r="V191" s="1133"/>
      <c r="W191" s="1134"/>
      <c r="X191" s="340" t="s">
        <v>696</v>
      </c>
      <c r="Z191" s="341"/>
      <c r="AA191" s="333"/>
      <c r="AB191" s="334"/>
      <c r="AC191" s="334"/>
      <c r="AD191" s="334"/>
      <c r="AE191" s="334"/>
      <c r="AF191" s="334"/>
      <c r="AG191" s="335"/>
      <c r="AH191" s="333"/>
      <c r="AI191" s="334"/>
      <c r="AJ191" s="334"/>
      <c r="AK191" s="334"/>
      <c r="AL191" s="334"/>
      <c r="AM191" s="334"/>
      <c r="AN191" s="335"/>
      <c r="AO191" s="333"/>
      <c r="AP191" s="334"/>
      <c r="AQ191" s="334"/>
      <c r="AR191" s="334"/>
      <c r="AS191" s="334"/>
      <c r="AT191" s="334"/>
      <c r="AU191" s="335"/>
      <c r="AV191" s="333"/>
      <c r="AW191" s="334"/>
      <c r="AX191" s="334"/>
      <c r="AY191" s="334"/>
      <c r="AZ191" s="334"/>
      <c r="BA191" s="334"/>
      <c r="BB191" s="335"/>
      <c r="BC191" s="333"/>
      <c r="BD191" s="334"/>
      <c r="BE191" s="336"/>
      <c r="BF191" s="1138"/>
      <c r="BG191" s="1139"/>
      <c r="BH191" s="1105"/>
      <c r="BI191" s="1106"/>
      <c r="BJ191" s="1107"/>
      <c r="BK191" s="1108"/>
      <c r="BL191" s="1108"/>
      <c r="BM191" s="1108"/>
      <c r="BN191" s="1109"/>
    </row>
    <row r="192" spans="2:66" ht="20.25" customHeight="1" x14ac:dyDescent="0.15">
      <c r="B192" s="1140"/>
      <c r="C192" s="1237"/>
      <c r="D192" s="1238"/>
      <c r="E192" s="1196"/>
      <c r="F192" s="1233"/>
      <c r="G192" s="1141"/>
      <c r="H192" s="1142"/>
      <c r="I192" s="342"/>
      <c r="J192" s="343">
        <f>G191</f>
        <v>0</v>
      </c>
      <c r="K192" s="342"/>
      <c r="L192" s="343">
        <f>M191</f>
        <v>0</v>
      </c>
      <c r="M192" s="1143"/>
      <c r="N192" s="1144"/>
      <c r="O192" s="1145"/>
      <c r="P192" s="1146"/>
      <c r="Q192" s="1146"/>
      <c r="R192" s="1142"/>
      <c r="S192" s="1132"/>
      <c r="T192" s="1133"/>
      <c r="U192" s="1133"/>
      <c r="V192" s="1133"/>
      <c r="W192" s="1134"/>
      <c r="X192" s="337" t="s">
        <v>1050</v>
      </c>
      <c r="Y192" s="338"/>
      <c r="Z192" s="339"/>
      <c r="AA192" s="325" t="str">
        <f>IF(AA191="","",VLOOKUP(AA191,'シフト記号表（従来型・ユニット型共通）'!$C$6:$L$47,10,FALSE))</f>
        <v/>
      </c>
      <c r="AB192" s="326" t="str">
        <f>IF(AB191="","",VLOOKUP(AB191,'シフト記号表（従来型・ユニット型共通）'!$C$6:$L$47,10,FALSE))</f>
        <v/>
      </c>
      <c r="AC192" s="326" t="str">
        <f>IF(AC191="","",VLOOKUP(AC191,'シフト記号表（従来型・ユニット型共通）'!$C$6:$L$47,10,FALSE))</f>
        <v/>
      </c>
      <c r="AD192" s="326" t="str">
        <f>IF(AD191="","",VLOOKUP(AD191,'シフト記号表（従来型・ユニット型共通）'!$C$6:$L$47,10,FALSE))</f>
        <v/>
      </c>
      <c r="AE192" s="326" t="str">
        <f>IF(AE191="","",VLOOKUP(AE191,'シフト記号表（従来型・ユニット型共通）'!$C$6:$L$47,10,FALSE))</f>
        <v/>
      </c>
      <c r="AF192" s="326" t="str">
        <f>IF(AF191="","",VLOOKUP(AF191,'シフト記号表（従来型・ユニット型共通）'!$C$6:$L$47,10,FALSE))</f>
        <v/>
      </c>
      <c r="AG192" s="327" t="str">
        <f>IF(AG191="","",VLOOKUP(AG191,'シフト記号表（従来型・ユニット型共通）'!$C$6:$L$47,10,FALSE))</f>
        <v/>
      </c>
      <c r="AH192" s="325" t="str">
        <f>IF(AH191="","",VLOOKUP(AH191,'シフト記号表（従来型・ユニット型共通）'!$C$6:$L$47,10,FALSE))</f>
        <v/>
      </c>
      <c r="AI192" s="326" t="str">
        <f>IF(AI191="","",VLOOKUP(AI191,'シフト記号表（従来型・ユニット型共通）'!$C$6:$L$47,10,FALSE))</f>
        <v/>
      </c>
      <c r="AJ192" s="326" t="str">
        <f>IF(AJ191="","",VLOOKUP(AJ191,'シフト記号表（従来型・ユニット型共通）'!$C$6:$L$47,10,FALSE))</f>
        <v/>
      </c>
      <c r="AK192" s="326" t="str">
        <f>IF(AK191="","",VLOOKUP(AK191,'シフト記号表（従来型・ユニット型共通）'!$C$6:$L$47,10,FALSE))</f>
        <v/>
      </c>
      <c r="AL192" s="326" t="str">
        <f>IF(AL191="","",VLOOKUP(AL191,'シフト記号表（従来型・ユニット型共通）'!$C$6:$L$47,10,FALSE))</f>
        <v/>
      </c>
      <c r="AM192" s="326" t="str">
        <f>IF(AM191="","",VLOOKUP(AM191,'シフト記号表（従来型・ユニット型共通）'!$C$6:$L$47,10,FALSE))</f>
        <v/>
      </c>
      <c r="AN192" s="327" t="str">
        <f>IF(AN191="","",VLOOKUP(AN191,'シフト記号表（従来型・ユニット型共通）'!$C$6:$L$47,10,FALSE))</f>
        <v/>
      </c>
      <c r="AO192" s="325" t="str">
        <f>IF(AO191="","",VLOOKUP(AO191,'シフト記号表（従来型・ユニット型共通）'!$C$6:$L$47,10,FALSE))</f>
        <v/>
      </c>
      <c r="AP192" s="326" t="str">
        <f>IF(AP191="","",VLOOKUP(AP191,'シフト記号表（従来型・ユニット型共通）'!$C$6:$L$47,10,FALSE))</f>
        <v/>
      </c>
      <c r="AQ192" s="326" t="str">
        <f>IF(AQ191="","",VLOOKUP(AQ191,'シフト記号表（従来型・ユニット型共通）'!$C$6:$L$47,10,FALSE))</f>
        <v/>
      </c>
      <c r="AR192" s="326" t="str">
        <f>IF(AR191="","",VLOOKUP(AR191,'シフト記号表（従来型・ユニット型共通）'!$C$6:$L$47,10,FALSE))</f>
        <v/>
      </c>
      <c r="AS192" s="326" t="str">
        <f>IF(AS191="","",VLOOKUP(AS191,'シフト記号表（従来型・ユニット型共通）'!$C$6:$L$47,10,FALSE))</f>
        <v/>
      </c>
      <c r="AT192" s="326" t="str">
        <f>IF(AT191="","",VLOOKUP(AT191,'シフト記号表（従来型・ユニット型共通）'!$C$6:$L$47,10,FALSE))</f>
        <v/>
      </c>
      <c r="AU192" s="327" t="str">
        <f>IF(AU191="","",VLOOKUP(AU191,'シフト記号表（従来型・ユニット型共通）'!$C$6:$L$47,10,FALSE))</f>
        <v/>
      </c>
      <c r="AV192" s="325" t="str">
        <f>IF(AV191="","",VLOOKUP(AV191,'シフト記号表（従来型・ユニット型共通）'!$C$6:$L$47,10,FALSE))</f>
        <v/>
      </c>
      <c r="AW192" s="326" t="str">
        <f>IF(AW191="","",VLOOKUP(AW191,'シフト記号表（従来型・ユニット型共通）'!$C$6:$L$47,10,FALSE))</f>
        <v/>
      </c>
      <c r="AX192" s="326" t="str">
        <f>IF(AX191="","",VLOOKUP(AX191,'シフト記号表（従来型・ユニット型共通）'!$C$6:$L$47,10,FALSE))</f>
        <v/>
      </c>
      <c r="AY192" s="326" t="str">
        <f>IF(AY191="","",VLOOKUP(AY191,'シフト記号表（従来型・ユニット型共通）'!$C$6:$L$47,10,FALSE))</f>
        <v/>
      </c>
      <c r="AZ192" s="326" t="str">
        <f>IF(AZ191="","",VLOOKUP(AZ191,'シフト記号表（従来型・ユニット型共通）'!$C$6:$L$47,10,FALSE))</f>
        <v/>
      </c>
      <c r="BA192" s="326" t="str">
        <f>IF(BA191="","",VLOOKUP(BA191,'シフト記号表（従来型・ユニット型共通）'!$C$6:$L$47,10,FALSE))</f>
        <v/>
      </c>
      <c r="BB192" s="327" t="str">
        <f>IF(BB191="","",VLOOKUP(BB191,'シフト記号表（従来型・ユニット型共通）'!$C$6:$L$47,10,FALSE))</f>
        <v/>
      </c>
      <c r="BC192" s="325" t="str">
        <f>IF(BC191="","",VLOOKUP(BC191,'シフト記号表（従来型・ユニット型共通）'!$C$6:$L$47,10,FALSE))</f>
        <v/>
      </c>
      <c r="BD192" s="326" t="str">
        <f>IF(BD191="","",VLOOKUP(BD191,'シフト記号表（従来型・ユニット型共通）'!$C$6:$L$47,10,FALSE))</f>
        <v/>
      </c>
      <c r="BE192" s="326" t="str">
        <f>IF(BE191="","",VLOOKUP(BE191,'シフト記号表（従来型・ユニット型共通）'!$C$6:$L$47,10,FALSE))</f>
        <v/>
      </c>
      <c r="BF192" s="1113">
        <f>IF($BI$3="４週",SUM(AA192:BB192),IF($BI$3="暦月",SUM(AA192:BE192),""))</f>
        <v>0</v>
      </c>
      <c r="BG192" s="1114"/>
      <c r="BH192" s="1115">
        <f>IF($BI$3="４週",BF192/4,IF($BI$3="暦月",(BF192/($BI$8/7)),""))</f>
        <v>0</v>
      </c>
      <c r="BI192" s="1114"/>
      <c r="BJ192" s="1110"/>
      <c r="BK192" s="1111"/>
      <c r="BL192" s="1111"/>
      <c r="BM192" s="1111"/>
      <c r="BN192" s="1112"/>
    </row>
    <row r="193" spans="2:66" ht="20.25" customHeight="1" x14ac:dyDescent="0.15">
      <c r="B193" s="1118">
        <f>B191+1</f>
        <v>89</v>
      </c>
      <c r="C193" s="1230"/>
      <c r="D193" s="1232"/>
      <c r="E193" s="1196"/>
      <c r="F193" s="1233"/>
      <c r="G193" s="1120"/>
      <c r="H193" s="1121"/>
      <c r="I193" s="320"/>
      <c r="J193" s="321"/>
      <c r="K193" s="320"/>
      <c r="L193" s="321"/>
      <c r="M193" s="1124"/>
      <c r="N193" s="1125"/>
      <c r="O193" s="1128"/>
      <c r="P193" s="1129"/>
      <c r="Q193" s="1129"/>
      <c r="R193" s="1121"/>
      <c r="S193" s="1132"/>
      <c r="T193" s="1133"/>
      <c r="U193" s="1133"/>
      <c r="V193" s="1133"/>
      <c r="W193" s="1134"/>
      <c r="X193" s="340" t="s">
        <v>696</v>
      </c>
      <c r="Z193" s="341"/>
      <c r="AA193" s="333"/>
      <c r="AB193" s="334"/>
      <c r="AC193" s="334"/>
      <c r="AD193" s="334"/>
      <c r="AE193" s="334"/>
      <c r="AF193" s="334"/>
      <c r="AG193" s="335"/>
      <c r="AH193" s="333"/>
      <c r="AI193" s="334"/>
      <c r="AJ193" s="334"/>
      <c r="AK193" s="334"/>
      <c r="AL193" s="334"/>
      <c r="AM193" s="334"/>
      <c r="AN193" s="335"/>
      <c r="AO193" s="333"/>
      <c r="AP193" s="334"/>
      <c r="AQ193" s="334"/>
      <c r="AR193" s="334"/>
      <c r="AS193" s="334"/>
      <c r="AT193" s="334"/>
      <c r="AU193" s="335"/>
      <c r="AV193" s="333"/>
      <c r="AW193" s="334"/>
      <c r="AX193" s="334"/>
      <c r="AY193" s="334"/>
      <c r="AZ193" s="334"/>
      <c r="BA193" s="334"/>
      <c r="BB193" s="335"/>
      <c r="BC193" s="333"/>
      <c r="BD193" s="334"/>
      <c r="BE193" s="336"/>
      <c r="BF193" s="1138"/>
      <c r="BG193" s="1139"/>
      <c r="BH193" s="1105"/>
      <c r="BI193" s="1106"/>
      <c r="BJ193" s="1107"/>
      <c r="BK193" s="1108"/>
      <c r="BL193" s="1108"/>
      <c r="BM193" s="1108"/>
      <c r="BN193" s="1109"/>
    </row>
    <row r="194" spans="2:66" ht="20.25" customHeight="1" x14ac:dyDescent="0.15">
      <c r="B194" s="1140"/>
      <c r="C194" s="1237"/>
      <c r="D194" s="1238"/>
      <c r="E194" s="1196"/>
      <c r="F194" s="1233"/>
      <c r="G194" s="1141"/>
      <c r="H194" s="1142"/>
      <c r="I194" s="342"/>
      <c r="J194" s="343">
        <f>G193</f>
        <v>0</v>
      </c>
      <c r="K194" s="342"/>
      <c r="L194" s="343">
        <f>M193</f>
        <v>0</v>
      </c>
      <c r="M194" s="1143"/>
      <c r="N194" s="1144"/>
      <c r="O194" s="1145"/>
      <c r="P194" s="1146"/>
      <c r="Q194" s="1146"/>
      <c r="R194" s="1142"/>
      <c r="S194" s="1132"/>
      <c r="T194" s="1133"/>
      <c r="U194" s="1133"/>
      <c r="V194" s="1133"/>
      <c r="W194" s="1134"/>
      <c r="X194" s="337" t="s">
        <v>1050</v>
      </c>
      <c r="Y194" s="338"/>
      <c r="Z194" s="339"/>
      <c r="AA194" s="325" t="str">
        <f>IF(AA193="","",VLOOKUP(AA193,'シフト記号表（従来型・ユニット型共通）'!$C$6:$L$47,10,FALSE))</f>
        <v/>
      </c>
      <c r="AB194" s="326" t="str">
        <f>IF(AB193="","",VLOOKUP(AB193,'シフト記号表（従来型・ユニット型共通）'!$C$6:$L$47,10,FALSE))</f>
        <v/>
      </c>
      <c r="AC194" s="326" t="str">
        <f>IF(AC193="","",VLOOKUP(AC193,'シフト記号表（従来型・ユニット型共通）'!$C$6:$L$47,10,FALSE))</f>
        <v/>
      </c>
      <c r="AD194" s="326" t="str">
        <f>IF(AD193="","",VLOOKUP(AD193,'シフト記号表（従来型・ユニット型共通）'!$C$6:$L$47,10,FALSE))</f>
        <v/>
      </c>
      <c r="AE194" s="326" t="str">
        <f>IF(AE193="","",VLOOKUP(AE193,'シフト記号表（従来型・ユニット型共通）'!$C$6:$L$47,10,FALSE))</f>
        <v/>
      </c>
      <c r="AF194" s="326" t="str">
        <f>IF(AF193="","",VLOOKUP(AF193,'シフト記号表（従来型・ユニット型共通）'!$C$6:$L$47,10,FALSE))</f>
        <v/>
      </c>
      <c r="AG194" s="327" t="str">
        <f>IF(AG193="","",VLOOKUP(AG193,'シフト記号表（従来型・ユニット型共通）'!$C$6:$L$47,10,FALSE))</f>
        <v/>
      </c>
      <c r="AH194" s="325" t="str">
        <f>IF(AH193="","",VLOOKUP(AH193,'シフト記号表（従来型・ユニット型共通）'!$C$6:$L$47,10,FALSE))</f>
        <v/>
      </c>
      <c r="AI194" s="326" t="str">
        <f>IF(AI193="","",VLOOKUP(AI193,'シフト記号表（従来型・ユニット型共通）'!$C$6:$L$47,10,FALSE))</f>
        <v/>
      </c>
      <c r="AJ194" s="326" t="str">
        <f>IF(AJ193="","",VLOOKUP(AJ193,'シフト記号表（従来型・ユニット型共通）'!$C$6:$L$47,10,FALSE))</f>
        <v/>
      </c>
      <c r="AK194" s="326" t="str">
        <f>IF(AK193="","",VLOOKUP(AK193,'シフト記号表（従来型・ユニット型共通）'!$C$6:$L$47,10,FALSE))</f>
        <v/>
      </c>
      <c r="AL194" s="326" t="str">
        <f>IF(AL193="","",VLOOKUP(AL193,'シフト記号表（従来型・ユニット型共通）'!$C$6:$L$47,10,FALSE))</f>
        <v/>
      </c>
      <c r="AM194" s="326" t="str">
        <f>IF(AM193="","",VLOOKUP(AM193,'シフト記号表（従来型・ユニット型共通）'!$C$6:$L$47,10,FALSE))</f>
        <v/>
      </c>
      <c r="AN194" s="327" t="str">
        <f>IF(AN193="","",VLOOKUP(AN193,'シフト記号表（従来型・ユニット型共通）'!$C$6:$L$47,10,FALSE))</f>
        <v/>
      </c>
      <c r="AO194" s="325" t="str">
        <f>IF(AO193="","",VLOOKUP(AO193,'シフト記号表（従来型・ユニット型共通）'!$C$6:$L$47,10,FALSE))</f>
        <v/>
      </c>
      <c r="AP194" s="326" t="str">
        <f>IF(AP193="","",VLOOKUP(AP193,'シフト記号表（従来型・ユニット型共通）'!$C$6:$L$47,10,FALSE))</f>
        <v/>
      </c>
      <c r="AQ194" s="326" t="str">
        <f>IF(AQ193="","",VLOOKUP(AQ193,'シフト記号表（従来型・ユニット型共通）'!$C$6:$L$47,10,FALSE))</f>
        <v/>
      </c>
      <c r="AR194" s="326" t="str">
        <f>IF(AR193="","",VLOOKUP(AR193,'シフト記号表（従来型・ユニット型共通）'!$C$6:$L$47,10,FALSE))</f>
        <v/>
      </c>
      <c r="AS194" s="326" t="str">
        <f>IF(AS193="","",VLOOKUP(AS193,'シフト記号表（従来型・ユニット型共通）'!$C$6:$L$47,10,FALSE))</f>
        <v/>
      </c>
      <c r="AT194" s="326" t="str">
        <f>IF(AT193="","",VLOOKUP(AT193,'シフト記号表（従来型・ユニット型共通）'!$C$6:$L$47,10,FALSE))</f>
        <v/>
      </c>
      <c r="AU194" s="327" t="str">
        <f>IF(AU193="","",VLOOKUP(AU193,'シフト記号表（従来型・ユニット型共通）'!$C$6:$L$47,10,FALSE))</f>
        <v/>
      </c>
      <c r="AV194" s="325" t="str">
        <f>IF(AV193="","",VLOOKUP(AV193,'シフト記号表（従来型・ユニット型共通）'!$C$6:$L$47,10,FALSE))</f>
        <v/>
      </c>
      <c r="AW194" s="326" t="str">
        <f>IF(AW193="","",VLOOKUP(AW193,'シフト記号表（従来型・ユニット型共通）'!$C$6:$L$47,10,FALSE))</f>
        <v/>
      </c>
      <c r="AX194" s="326" t="str">
        <f>IF(AX193="","",VLOOKUP(AX193,'シフト記号表（従来型・ユニット型共通）'!$C$6:$L$47,10,FALSE))</f>
        <v/>
      </c>
      <c r="AY194" s="326" t="str">
        <f>IF(AY193="","",VLOOKUP(AY193,'シフト記号表（従来型・ユニット型共通）'!$C$6:$L$47,10,FALSE))</f>
        <v/>
      </c>
      <c r="AZ194" s="326" t="str">
        <f>IF(AZ193="","",VLOOKUP(AZ193,'シフト記号表（従来型・ユニット型共通）'!$C$6:$L$47,10,FALSE))</f>
        <v/>
      </c>
      <c r="BA194" s="326" t="str">
        <f>IF(BA193="","",VLOOKUP(BA193,'シフト記号表（従来型・ユニット型共通）'!$C$6:$L$47,10,FALSE))</f>
        <v/>
      </c>
      <c r="BB194" s="327" t="str">
        <f>IF(BB193="","",VLOOKUP(BB193,'シフト記号表（従来型・ユニット型共通）'!$C$6:$L$47,10,FALSE))</f>
        <v/>
      </c>
      <c r="BC194" s="325" t="str">
        <f>IF(BC193="","",VLOOKUP(BC193,'シフト記号表（従来型・ユニット型共通）'!$C$6:$L$47,10,FALSE))</f>
        <v/>
      </c>
      <c r="BD194" s="326" t="str">
        <f>IF(BD193="","",VLOOKUP(BD193,'シフト記号表（従来型・ユニット型共通）'!$C$6:$L$47,10,FALSE))</f>
        <v/>
      </c>
      <c r="BE194" s="326" t="str">
        <f>IF(BE193="","",VLOOKUP(BE193,'シフト記号表（従来型・ユニット型共通）'!$C$6:$L$47,10,FALSE))</f>
        <v/>
      </c>
      <c r="BF194" s="1113">
        <f>IF($BI$3="４週",SUM(AA194:BB194),IF($BI$3="暦月",SUM(AA194:BE194),""))</f>
        <v>0</v>
      </c>
      <c r="BG194" s="1114"/>
      <c r="BH194" s="1115">
        <f>IF($BI$3="４週",BF194/4,IF($BI$3="暦月",(BF194/($BI$8/7)),""))</f>
        <v>0</v>
      </c>
      <c r="BI194" s="1114"/>
      <c r="BJ194" s="1110"/>
      <c r="BK194" s="1111"/>
      <c r="BL194" s="1111"/>
      <c r="BM194" s="1111"/>
      <c r="BN194" s="1112"/>
    </row>
    <row r="195" spans="2:66" ht="20.25" customHeight="1" x14ac:dyDescent="0.15">
      <c r="B195" s="1118">
        <f>B193+1</f>
        <v>90</v>
      </c>
      <c r="C195" s="1230"/>
      <c r="D195" s="1232"/>
      <c r="E195" s="1196"/>
      <c r="F195" s="1233"/>
      <c r="G195" s="1120"/>
      <c r="H195" s="1121"/>
      <c r="I195" s="320"/>
      <c r="J195" s="321"/>
      <c r="K195" s="320"/>
      <c r="L195" s="321"/>
      <c r="M195" s="1124"/>
      <c r="N195" s="1125"/>
      <c r="O195" s="1128"/>
      <c r="P195" s="1129"/>
      <c r="Q195" s="1129"/>
      <c r="R195" s="1121"/>
      <c r="S195" s="1132"/>
      <c r="T195" s="1133"/>
      <c r="U195" s="1133"/>
      <c r="V195" s="1133"/>
      <c r="W195" s="1134"/>
      <c r="X195" s="340" t="s">
        <v>696</v>
      </c>
      <c r="Z195" s="341"/>
      <c r="AA195" s="333"/>
      <c r="AB195" s="334"/>
      <c r="AC195" s="334"/>
      <c r="AD195" s="334"/>
      <c r="AE195" s="334"/>
      <c r="AF195" s="334"/>
      <c r="AG195" s="335"/>
      <c r="AH195" s="333"/>
      <c r="AI195" s="334"/>
      <c r="AJ195" s="334"/>
      <c r="AK195" s="334"/>
      <c r="AL195" s="334"/>
      <c r="AM195" s="334"/>
      <c r="AN195" s="335"/>
      <c r="AO195" s="333"/>
      <c r="AP195" s="334"/>
      <c r="AQ195" s="334"/>
      <c r="AR195" s="334"/>
      <c r="AS195" s="334"/>
      <c r="AT195" s="334"/>
      <c r="AU195" s="335"/>
      <c r="AV195" s="333"/>
      <c r="AW195" s="334"/>
      <c r="AX195" s="334"/>
      <c r="AY195" s="334"/>
      <c r="AZ195" s="334"/>
      <c r="BA195" s="334"/>
      <c r="BB195" s="335"/>
      <c r="BC195" s="333"/>
      <c r="BD195" s="334"/>
      <c r="BE195" s="336"/>
      <c r="BF195" s="1138"/>
      <c r="BG195" s="1139"/>
      <c r="BH195" s="1105"/>
      <c r="BI195" s="1106"/>
      <c r="BJ195" s="1107"/>
      <c r="BK195" s="1108"/>
      <c r="BL195" s="1108"/>
      <c r="BM195" s="1108"/>
      <c r="BN195" s="1109"/>
    </row>
    <row r="196" spans="2:66" ht="20.25" customHeight="1" x14ac:dyDescent="0.15">
      <c r="B196" s="1140"/>
      <c r="C196" s="1237"/>
      <c r="D196" s="1238"/>
      <c r="E196" s="1196"/>
      <c r="F196" s="1233"/>
      <c r="G196" s="1141"/>
      <c r="H196" s="1142"/>
      <c r="I196" s="342"/>
      <c r="J196" s="343">
        <f>G195</f>
        <v>0</v>
      </c>
      <c r="K196" s="342"/>
      <c r="L196" s="343">
        <f>M195</f>
        <v>0</v>
      </c>
      <c r="M196" s="1143"/>
      <c r="N196" s="1144"/>
      <c r="O196" s="1145"/>
      <c r="P196" s="1146"/>
      <c r="Q196" s="1146"/>
      <c r="R196" s="1142"/>
      <c r="S196" s="1132"/>
      <c r="T196" s="1133"/>
      <c r="U196" s="1133"/>
      <c r="V196" s="1133"/>
      <c r="W196" s="1134"/>
      <c r="X196" s="337" t="s">
        <v>1050</v>
      </c>
      <c r="Y196" s="338"/>
      <c r="Z196" s="339"/>
      <c r="AA196" s="325" t="str">
        <f>IF(AA195="","",VLOOKUP(AA195,'シフト記号表（従来型・ユニット型共通）'!$C$6:$L$47,10,FALSE))</f>
        <v/>
      </c>
      <c r="AB196" s="326" t="str">
        <f>IF(AB195="","",VLOOKUP(AB195,'シフト記号表（従来型・ユニット型共通）'!$C$6:$L$47,10,FALSE))</f>
        <v/>
      </c>
      <c r="AC196" s="326" t="str">
        <f>IF(AC195="","",VLOOKUP(AC195,'シフト記号表（従来型・ユニット型共通）'!$C$6:$L$47,10,FALSE))</f>
        <v/>
      </c>
      <c r="AD196" s="326" t="str">
        <f>IF(AD195="","",VLOOKUP(AD195,'シフト記号表（従来型・ユニット型共通）'!$C$6:$L$47,10,FALSE))</f>
        <v/>
      </c>
      <c r="AE196" s="326" t="str">
        <f>IF(AE195="","",VLOOKUP(AE195,'シフト記号表（従来型・ユニット型共通）'!$C$6:$L$47,10,FALSE))</f>
        <v/>
      </c>
      <c r="AF196" s="326" t="str">
        <f>IF(AF195="","",VLOOKUP(AF195,'シフト記号表（従来型・ユニット型共通）'!$C$6:$L$47,10,FALSE))</f>
        <v/>
      </c>
      <c r="AG196" s="327" t="str">
        <f>IF(AG195="","",VLOOKUP(AG195,'シフト記号表（従来型・ユニット型共通）'!$C$6:$L$47,10,FALSE))</f>
        <v/>
      </c>
      <c r="AH196" s="325" t="str">
        <f>IF(AH195="","",VLOOKUP(AH195,'シフト記号表（従来型・ユニット型共通）'!$C$6:$L$47,10,FALSE))</f>
        <v/>
      </c>
      <c r="AI196" s="326" t="str">
        <f>IF(AI195="","",VLOOKUP(AI195,'シフト記号表（従来型・ユニット型共通）'!$C$6:$L$47,10,FALSE))</f>
        <v/>
      </c>
      <c r="AJ196" s="326" t="str">
        <f>IF(AJ195="","",VLOOKUP(AJ195,'シフト記号表（従来型・ユニット型共通）'!$C$6:$L$47,10,FALSE))</f>
        <v/>
      </c>
      <c r="AK196" s="326" t="str">
        <f>IF(AK195="","",VLOOKUP(AK195,'シフト記号表（従来型・ユニット型共通）'!$C$6:$L$47,10,FALSE))</f>
        <v/>
      </c>
      <c r="AL196" s="326" t="str">
        <f>IF(AL195="","",VLOOKUP(AL195,'シフト記号表（従来型・ユニット型共通）'!$C$6:$L$47,10,FALSE))</f>
        <v/>
      </c>
      <c r="AM196" s="326" t="str">
        <f>IF(AM195="","",VLOOKUP(AM195,'シフト記号表（従来型・ユニット型共通）'!$C$6:$L$47,10,FALSE))</f>
        <v/>
      </c>
      <c r="AN196" s="327" t="str">
        <f>IF(AN195="","",VLOOKUP(AN195,'シフト記号表（従来型・ユニット型共通）'!$C$6:$L$47,10,FALSE))</f>
        <v/>
      </c>
      <c r="AO196" s="325" t="str">
        <f>IF(AO195="","",VLOOKUP(AO195,'シフト記号表（従来型・ユニット型共通）'!$C$6:$L$47,10,FALSE))</f>
        <v/>
      </c>
      <c r="AP196" s="326" t="str">
        <f>IF(AP195="","",VLOOKUP(AP195,'シフト記号表（従来型・ユニット型共通）'!$C$6:$L$47,10,FALSE))</f>
        <v/>
      </c>
      <c r="AQ196" s="326" t="str">
        <f>IF(AQ195="","",VLOOKUP(AQ195,'シフト記号表（従来型・ユニット型共通）'!$C$6:$L$47,10,FALSE))</f>
        <v/>
      </c>
      <c r="AR196" s="326" t="str">
        <f>IF(AR195="","",VLOOKUP(AR195,'シフト記号表（従来型・ユニット型共通）'!$C$6:$L$47,10,FALSE))</f>
        <v/>
      </c>
      <c r="AS196" s="326" t="str">
        <f>IF(AS195="","",VLOOKUP(AS195,'シフト記号表（従来型・ユニット型共通）'!$C$6:$L$47,10,FALSE))</f>
        <v/>
      </c>
      <c r="AT196" s="326" t="str">
        <f>IF(AT195="","",VLOOKUP(AT195,'シフト記号表（従来型・ユニット型共通）'!$C$6:$L$47,10,FALSE))</f>
        <v/>
      </c>
      <c r="AU196" s="327" t="str">
        <f>IF(AU195="","",VLOOKUP(AU195,'シフト記号表（従来型・ユニット型共通）'!$C$6:$L$47,10,FALSE))</f>
        <v/>
      </c>
      <c r="AV196" s="325" t="str">
        <f>IF(AV195="","",VLOOKUP(AV195,'シフト記号表（従来型・ユニット型共通）'!$C$6:$L$47,10,FALSE))</f>
        <v/>
      </c>
      <c r="AW196" s="326" t="str">
        <f>IF(AW195="","",VLOOKUP(AW195,'シフト記号表（従来型・ユニット型共通）'!$C$6:$L$47,10,FALSE))</f>
        <v/>
      </c>
      <c r="AX196" s="326" t="str">
        <f>IF(AX195="","",VLOOKUP(AX195,'シフト記号表（従来型・ユニット型共通）'!$C$6:$L$47,10,FALSE))</f>
        <v/>
      </c>
      <c r="AY196" s="326" t="str">
        <f>IF(AY195="","",VLOOKUP(AY195,'シフト記号表（従来型・ユニット型共通）'!$C$6:$L$47,10,FALSE))</f>
        <v/>
      </c>
      <c r="AZ196" s="326" t="str">
        <f>IF(AZ195="","",VLOOKUP(AZ195,'シフト記号表（従来型・ユニット型共通）'!$C$6:$L$47,10,FALSE))</f>
        <v/>
      </c>
      <c r="BA196" s="326" t="str">
        <f>IF(BA195="","",VLOOKUP(BA195,'シフト記号表（従来型・ユニット型共通）'!$C$6:$L$47,10,FALSE))</f>
        <v/>
      </c>
      <c r="BB196" s="327" t="str">
        <f>IF(BB195="","",VLOOKUP(BB195,'シフト記号表（従来型・ユニット型共通）'!$C$6:$L$47,10,FALSE))</f>
        <v/>
      </c>
      <c r="BC196" s="325" t="str">
        <f>IF(BC195="","",VLOOKUP(BC195,'シフト記号表（従来型・ユニット型共通）'!$C$6:$L$47,10,FALSE))</f>
        <v/>
      </c>
      <c r="BD196" s="326" t="str">
        <f>IF(BD195="","",VLOOKUP(BD195,'シフト記号表（従来型・ユニット型共通）'!$C$6:$L$47,10,FALSE))</f>
        <v/>
      </c>
      <c r="BE196" s="326" t="str">
        <f>IF(BE195="","",VLOOKUP(BE195,'シフト記号表（従来型・ユニット型共通）'!$C$6:$L$47,10,FALSE))</f>
        <v/>
      </c>
      <c r="BF196" s="1113">
        <f>IF($BI$3="４週",SUM(AA196:BB196),IF($BI$3="暦月",SUM(AA196:BE196),""))</f>
        <v>0</v>
      </c>
      <c r="BG196" s="1114"/>
      <c r="BH196" s="1115">
        <f>IF($BI$3="４週",BF196/4,IF($BI$3="暦月",(BF196/($BI$8/7)),""))</f>
        <v>0</v>
      </c>
      <c r="BI196" s="1114"/>
      <c r="BJ196" s="1110"/>
      <c r="BK196" s="1111"/>
      <c r="BL196" s="1111"/>
      <c r="BM196" s="1111"/>
      <c r="BN196" s="1112"/>
    </row>
    <row r="197" spans="2:66" ht="20.25" customHeight="1" x14ac:dyDescent="0.15">
      <c r="B197" s="1118">
        <f>B195+1</f>
        <v>91</v>
      </c>
      <c r="C197" s="1230"/>
      <c r="D197" s="1232"/>
      <c r="E197" s="1196"/>
      <c r="F197" s="1233"/>
      <c r="G197" s="1120"/>
      <c r="H197" s="1121"/>
      <c r="I197" s="320"/>
      <c r="J197" s="321"/>
      <c r="K197" s="320"/>
      <c r="L197" s="321"/>
      <c r="M197" s="1124"/>
      <c r="N197" s="1125"/>
      <c r="O197" s="1128"/>
      <c r="P197" s="1129"/>
      <c r="Q197" s="1129"/>
      <c r="R197" s="1121"/>
      <c r="S197" s="1132"/>
      <c r="T197" s="1133"/>
      <c r="U197" s="1133"/>
      <c r="V197" s="1133"/>
      <c r="W197" s="1134"/>
      <c r="X197" s="340" t="s">
        <v>696</v>
      </c>
      <c r="Z197" s="341"/>
      <c r="AA197" s="333"/>
      <c r="AB197" s="334"/>
      <c r="AC197" s="334"/>
      <c r="AD197" s="334"/>
      <c r="AE197" s="334"/>
      <c r="AF197" s="334"/>
      <c r="AG197" s="335"/>
      <c r="AH197" s="333"/>
      <c r="AI197" s="334"/>
      <c r="AJ197" s="334"/>
      <c r="AK197" s="334"/>
      <c r="AL197" s="334"/>
      <c r="AM197" s="334"/>
      <c r="AN197" s="335"/>
      <c r="AO197" s="333"/>
      <c r="AP197" s="334"/>
      <c r="AQ197" s="334"/>
      <c r="AR197" s="334"/>
      <c r="AS197" s="334"/>
      <c r="AT197" s="334"/>
      <c r="AU197" s="335"/>
      <c r="AV197" s="333"/>
      <c r="AW197" s="334"/>
      <c r="AX197" s="334"/>
      <c r="AY197" s="334"/>
      <c r="AZ197" s="334"/>
      <c r="BA197" s="334"/>
      <c r="BB197" s="335"/>
      <c r="BC197" s="333"/>
      <c r="BD197" s="334"/>
      <c r="BE197" s="336"/>
      <c r="BF197" s="1138"/>
      <c r="BG197" s="1139"/>
      <c r="BH197" s="1105"/>
      <c r="BI197" s="1106"/>
      <c r="BJ197" s="1107"/>
      <c r="BK197" s="1108"/>
      <c r="BL197" s="1108"/>
      <c r="BM197" s="1108"/>
      <c r="BN197" s="1109"/>
    </row>
    <row r="198" spans="2:66" ht="20.25" customHeight="1" x14ac:dyDescent="0.15">
      <c r="B198" s="1140"/>
      <c r="C198" s="1237"/>
      <c r="D198" s="1238"/>
      <c r="E198" s="1196"/>
      <c r="F198" s="1233"/>
      <c r="G198" s="1141"/>
      <c r="H198" s="1142"/>
      <c r="I198" s="342"/>
      <c r="J198" s="343">
        <f>G197</f>
        <v>0</v>
      </c>
      <c r="K198" s="342"/>
      <c r="L198" s="343">
        <f>M197</f>
        <v>0</v>
      </c>
      <c r="M198" s="1143"/>
      <c r="N198" s="1144"/>
      <c r="O198" s="1145"/>
      <c r="P198" s="1146"/>
      <c r="Q198" s="1146"/>
      <c r="R198" s="1142"/>
      <c r="S198" s="1132"/>
      <c r="T198" s="1133"/>
      <c r="U198" s="1133"/>
      <c r="V198" s="1133"/>
      <c r="W198" s="1134"/>
      <c r="X198" s="337" t="s">
        <v>1050</v>
      </c>
      <c r="Y198" s="338"/>
      <c r="Z198" s="339"/>
      <c r="AA198" s="325" t="str">
        <f>IF(AA197="","",VLOOKUP(AA197,'シフト記号表（従来型・ユニット型共通）'!$C$6:$L$47,10,FALSE))</f>
        <v/>
      </c>
      <c r="AB198" s="326" t="str">
        <f>IF(AB197="","",VLOOKUP(AB197,'シフト記号表（従来型・ユニット型共通）'!$C$6:$L$47,10,FALSE))</f>
        <v/>
      </c>
      <c r="AC198" s="326" t="str">
        <f>IF(AC197="","",VLOOKUP(AC197,'シフト記号表（従来型・ユニット型共通）'!$C$6:$L$47,10,FALSE))</f>
        <v/>
      </c>
      <c r="AD198" s="326" t="str">
        <f>IF(AD197="","",VLOOKUP(AD197,'シフト記号表（従来型・ユニット型共通）'!$C$6:$L$47,10,FALSE))</f>
        <v/>
      </c>
      <c r="AE198" s="326" t="str">
        <f>IF(AE197="","",VLOOKUP(AE197,'シフト記号表（従来型・ユニット型共通）'!$C$6:$L$47,10,FALSE))</f>
        <v/>
      </c>
      <c r="AF198" s="326" t="str">
        <f>IF(AF197="","",VLOOKUP(AF197,'シフト記号表（従来型・ユニット型共通）'!$C$6:$L$47,10,FALSE))</f>
        <v/>
      </c>
      <c r="AG198" s="327" t="str">
        <f>IF(AG197="","",VLOOKUP(AG197,'シフト記号表（従来型・ユニット型共通）'!$C$6:$L$47,10,FALSE))</f>
        <v/>
      </c>
      <c r="AH198" s="325" t="str">
        <f>IF(AH197="","",VLOOKUP(AH197,'シフト記号表（従来型・ユニット型共通）'!$C$6:$L$47,10,FALSE))</f>
        <v/>
      </c>
      <c r="AI198" s="326" t="str">
        <f>IF(AI197="","",VLOOKUP(AI197,'シフト記号表（従来型・ユニット型共通）'!$C$6:$L$47,10,FALSE))</f>
        <v/>
      </c>
      <c r="AJ198" s="326" t="str">
        <f>IF(AJ197="","",VLOOKUP(AJ197,'シフト記号表（従来型・ユニット型共通）'!$C$6:$L$47,10,FALSE))</f>
        <v/>
      </c>
      <c r="AK198" s="326" t="str">
        <f>IF(AK197="","",VLOOKUP(AK197,'シフト記号表（従来型・ユニット型共通）'!$C$6:$L$47,10,FALSE))</f>
        <v/>
      </c>
      <c r="AL198" s="326" t="str">
        <f>IF(AL197="","",VLOOKUP(AL197,'シフト記号表（従来型・ユニット型共通）'!$C$6:$L$47,10,FALSE))</f>
        <v/>
      </c>
      <c r="AM198" s="326" t="str">
        <f>IF(AM197="","",VLOOKUP(AM197,'シフト記号表（従来型・ユニット型共通）'!$C$6:$L$47,10,FALSE))</f>
        <v/>
      </c>
      <c r="AN198" s="327" t="str">
        <f>IF(AN197="","",VLOOKUP(AN197,'シフト記号表（従来型・ユニット型共通）'!$C$6:$L$47,10,FALSE))</f>
        <v/>
      </c>
      <c r="AO198" s="325" t="str">
        <f>IF(AO197="","",VLOOKUP(AO197,'シフト記号表（従来型・ユニット型共通）'!$C$6:$L$47,10,FALSE))</f>
        <v/>
      </c>
      <c r="AP198" s="326" t="str">
        <f>IF(AP197="","",VLOOKUP(AP197,'シフト記号表（従来型・ユニット型共通）'!$C$6:$L$47,10,FALSE))</f>
        <v/>
      </c>
      <c r="AQ198" s="326" t="str">
        <f>IF(AQ197="","",VLOOKUP(AQ197,'シフト記号表（従来型・ユニット型共通）'!$C$6:$L$47,10,FALSE))</f>
        <v/>
      </c>
      <c r="AR198" s="326" t="str">
        <f>IF(AR197="","",VLOOKUP(AR197,'シフト記号表（従来型・ユニット型共通）'!$C$6:$L$47,10,FALSE))</f>
        <v/>
      </c>
      <c r="AS198" s="326" t="str">
        <f>IF(AS197="","",VLOOKUP(AS197,'シフト記号表（従来型・ユニット型共通）'!$C$6:$L$47,10,FALSE))</f>
        <v/>
      </c>
      <c r="AT198" s="326" t="str">
        <f>IF(AT197="","",VLOOKUP(AT197,'シフト記号表（従来型・ユニット型共通）'!$C$6:$L$47,10,FALSE))</f>
        <v/>
      </c>
      <c r="AU198" s="327" t="str">
        <f>IF(AU197="","",VLOOKUP(AU197,'シフト記号表（従来型・ユニット型共通）'!$C$6:$L$47,10,FALSE))</f>
        <v/>
      </c>
      <c r="AV198" s="325" t="str">
        <f>IF(AV197="","",VLOOKUP(AV197,'シフト記号表（従来型・ユニット型共通）'!$C$6:$L$47,10,FALSE))</f>
        <v/>
      </c>
      <c r="AW198" s="326" t="str">
        <f>IF(AW197="","",VLOOKUP(AW197,'シフト記号表（従来型・ユニット型共通）'!$C$6:$L$47,10,FALSE))</f>
        <v/>
      </c>
      <c r="AX198" s="326" t="str">
        <f>IF(AX197="","",VLOOKUP(AX197,'シフト記号表（従来型・ユニット型共通）'!$C$6:$L$47,10,FALSE))</f>
        <v/>
      </c>
      <c r="AY198" s="326" t="str">
        <f>IF(AY197="","",VLOOKUP(AY197,'シフト記号表（従来型・ユニット型共通）'!$C$6:$L$47,10,FALSE))</f>
        <v/>
      </c>
      <c r="AZ198" s="326" t="str">
        <f>IF(AZ197="","",VLOOKUP(AZ197,'シフト記号表（従来型・ユニット型共通）'!$C$6:$L$47,10,FALSE))</f>
        <v/>
      </c>
      <c r="BA198" s="326" t="str">
        <f>IF(BA197="","",VLOOKUP(BA197,'シフト記号表（従来型・ユニット型共通）'!$C$6:$L$47,10,FALSE))</f>
        <v/>
      </c>
      <c r="BB198" s="327" t="str">
        <f>IF(BB197="","",VLOOKUP(BB197,'シフト記号表（従来型・ユニット型共通）'!$C$6:$L$47,10,FALSE))</f>
        <v/>
      </c>
      <c r="BC198" s="325" t="str">
        <f>IF(BC197="","",VLOOKUP(BC197,'シフト記号表（従来型・ユニット型共通）'!$C$6:$L$47,10,FALSE))</f>
        <v/>
      </c>
      <c r="BD198" s="326" t="str">
        <f>IF(BD197="","",VLOOKUP(BD197,'シフト記号表（従来型・ユニット型共通）'!$C$6:$L$47,10,FALSE))</f>
        <v/>
      </c>
      <c r="BE198" s="326" t="str">
        <f>IF(BE197="","",VLOOKUP(BE197,'シフト記号表（従来型・ユニット型共通）'!$C$6:$L$47,10,FALSE))</f>
        <v/>
      </c>
      <c r="BF198" s="1113">
        <f>IF($BI$3="４週",SUM(AA198:BB198),IF($BI$3="暦月",SUM(AA198:BE198),""))</f>
        <v>0</v>
      </c>
      <c r="BG198" s="1114"/>
      <c r="BH198" s="1115">
        <f>IF($BI$3="４週",BF198/4,IF($BI$3="暦月",(BF198/($BI$8/7)),""))</f>
        <v>0</v>
      </c>
      <c r="BI198" s="1114"/>
      <c r="BJ198" s="1110"/>
      <c r="BK198" s="1111"/>
      <c r="BL198" s="1111"/>
      <c r="BM198" s="1111"/>
      <c r="BN198" s="1112"/>
    </row>
    <row r="199" spans="2:66" ht="20.25" customHeight="1" x14ac:dyDescent="0.15">
      <c r="B199" s="1118">
        <f>B197+1</f>
        <v>92</v>
      </c>
      <c r="C199" s="1230"/>
      <c r="D199" s="1232"/>
      <c r="E199" s="1196"/>
      <c r="F199" s="1233"/>
      <c r="G199" s="1120"/>
      <c r="H199" s="1121"/>
      <c r="I199" s="320"/>
      <c r="J199" s="321"/>
      <c r="K199" s="320"/>
      <c r="L199" s="321"/>
      <c r="M199" s="1124"/>
      <c r="N199" s="1125"/>
      <c r="O199" s="1128"/>
      <c r="P199" s="1129"/>
      <c r="Q199" s="1129"/>
      <c r="R199" s="1121"/>
      <c r="S199" s="1132"/>
      <c r="T199" s="1133"/>
      <c r="U199" s="1133"/>
      <c r="V199" s="1133"/>
      <c r="W199" s="1134"/>
      <c r="X199" s="340" t="s">
        <v>696</v>
      </c>
      <c r="Z199" s="341"/>
      <c r="AA199" s="333"/>
      <c r="AB199" s="334"/>
      <c r="AC199" s="334"/>
      <c r="AD199" s="334"/>
      <c r="AE199" s="334"/>
      <c r="AF199" s="334"/>
      <c r="AG199" s="335"/>
      <c r="AH199" s="333"/>
      <c r="AI199" s="334"/>
      <c r="AJ199" s="334"/>
      <c r="AK199" s="334"/>
      <c r="AL199" s="334"/>
      <c r="AM199" s="334"/>
      <c r="AN199" s="335"/>
      <c r="AO199" s="333"/>
      <c r="AP199" s="334"/>
      <c r="AQ199" s="334"/>
      <c r="AR199" s="334"/>
      <c r="AS199" s="334"/>
      <c r="AT199" s="334"/>
      <c r="AU199" s="335"/>
      <c r="AV199" s="333"/>
      <c r="AW199" s="334"/>
      <c r="AX199" s="334"/>
      <c r="AY199" s="334"/>
      <c r="AZ199" s="334"/>
      <c r="BA199" s="334"/>
      <c r="BB199" s="335"/>
      <c r="BC199" s="333"/>
      <c r="BD199" s="334"/>
      <c r="BE199" s="336"/>
      <c r="BF199" s="1138"/>
      <c r="BG199" s="1139"/>
      <c r="BH199" s="1105"/>
      <c r="BI199" s="1106"/>
      <c r="BJ199" s="1107"/>
      <c r="BK199" s="1108"/>
      <c r="BL199" s="1108"/>
      <c r="BM199" s="1108"/>
      <c r="BN199" s="1109"/>
    </row>
    <row r="200" spans="2:66" ht="20.25" customHeight="1" x14ac:dyDescent="0.15">
      <c r="B200" s="1140"/>
      <c r="C200" s="1237"/>
      <c r="D200" s="1238"/>
      <c r="E200" s="1196"/>
      <c r="F200" s="1233"/>
      <c r="G200" s="1141"/>
      <c r="H200" s="1142"/>
      <c r="I200" s="342"/>
      <c r="J200" s="343">
        <f>G199</f>
        <v>0</v>
      </c>
      <c r="K200" s="342"/>
      <c r="L200" s="343">
        <f>M199</f>
        <v>0</v>
      </c>
      <c r="M200" s="1143"/>
      <c r="N200" s="1144"/>
      <c r="O200" s="1145"/>
      <c r="P200" s="1146"/>
      <c r="Q200" s="1146"/>
      <c r="R200" s="1142"/>
      <c r="S200" s="1132"/>
      <c r="T200" s="1133"/>
      <c r="U200" s="1133"/>
      <c r="V200" s="1133"/>
      <c r="W200" s="1134"/>
      <c r="X200" s="337" t="s">
        <v>1050</v>
      </c>
      <c r="Y200" s="338"/>
      <c r="Z200" s="339"/>
      <c r="AA200" s="325" t="str">
        <f>IF(AA199="","",VLOOKUP(AA199,'シフト記号表（従来型・ユニット型共通）'!$C$6:$L$47,10,FALSE))</f>
        <v/>
      </c>
      <c r="AB200" s="326" t="str">
        <f>IF(AB199="","",VLOOKUP(AB199,'シフト記号表（従来型・ユニット型共通）'!$C$6:$L$47,10,FALSE))</f>
        <v/>
      </c>
      <c r="AC200" s="326" t="str">
        <f>IF(AC199="","",VLOOKUP(AC199,'シフト記号表（従来型・ユニット型共通）'!$C$6:$L$47,10,FALSE))</f>
        <v/>
      </c>
      <c r="AD200" s="326" t="str">
        <f>IF(AD199="","",VLOOKUP(AD199,'シフト記号表（従来型・ユニット型共通）'!$C$6:$L$47,10,FALSE))</f>
        <v/>
      </c>
      <c r="AE200" s="326" t="str">
        <f>IF(AE199="","",VLOOKUP(AE199,'シフト記号表（従来型・ユニット型共通）'!$C$6:$L$47,10,FALSE))</f>
        <v/>
      </c>
      <c r="AF200" s="326" t="str">
        <f>IF(AF199="","",VLOOKUP(AF199,'シフト記号表（従来型・ユニット型共通）'!$C$6:$L$47,10,FALSE))</f>
        <v/>
      </c>
      <c r="AG200" s="327" t="str">
        <f>IF(AG199="","",VLOOKUP(AG199,'シフト記号表（従来型・ユニット型共通）'!$C$6:$L$47,10,FALSE))</f>
        <v/>
      </c>
      <c r="AH200" s="325" t="str">
        <f>IF(AH199="","",VLOOKUP(AH199,'シフト記号表（従来型・ユニット型共通）'!$C$6:$L$47,10,FALSE))</f>
        <v/>
      </c>
      <c r="AI200" s="326" t="str">
        <f>IF(AI199="","",VLOOKUP(AI199,'シフト記号表（従来型・ユニット型共通）'!$C$6:$L$47,10,FALSE))</f>
        <v/>
      </c>
      <c r="AJ200" s="326" t="str">
        <f>IF(AJ199="","",VLOOKUP(AJ199,'シフト記号表（従来型・ユニット型共通）'!$C$6:$L$47,10,FALSE))</f>
        <v/>
      </c>
      <c r="AK200" s="326" t="str">
        <f>IF(AK199="","",VLOOKUP(AK199,'シフト記号表（従来型・ユニット型共通）'!$C$6:$L$47,10,FALSE))</f>
        <v/>
      </c>
      <c r="AL200" s="326" t="str">
        <f>IF(AL199="","",VLOOKUP(AL199,'シフト記号表（従来型・ユニット型共通）'!$C$6:$L$47,10,FALSE))</f>
        <v/>
      </c>
      <c r="AM200" s="326" t="str">
        <f>IF(AM199="","",VLOOKUP(AM199,'シフト記号表（従来型・ユニット型共通）'!$C$6:$L$47,10,FALSE))</f>
        <v/>
      </c>
      <c r="AN200" s="327" t="str">
        <f>IF(AN199="","",VLOOKUP(AN199,'シフト記号表（従来型・ユニット型共通）'!$C$6:$L$47,10,FALSE))</f>
        <v/>
      </c>
      <c r="AO200" s="325" t="str">
        <f>IF(AO199="","",VLOOKUP(AO199,'シフト記号表（従来型・ユニット型共通）'!$C$6:$L$47,10,FALSE))</f>
        <v/>
      </c>
      <c r="AP200" s="326" t="str">
        <f>IF(AP199="","",VLOOKUP(AP199,'シフト記号表（従来型・ユニット型共通）'!$C$6:$L$47,10,FALSE))</f>
        <v/>
      </c>
      <c r="AQ200" s="326" t="str">
        <f>IF(AQ199="","",VLOOKUP(AQ199,'シフト記号表（従来型・ユニット型共通）'!$C$6:$L$47,10,FALSE))</f>
        <v/>
      </c>
      <c r="AR200" s="326" t="str">
        <f>IF(AR199="","",VLOOKUP(AR199,'シフト記号表（従来型・ユニット型共通）'!$C$6:$L$47,10,FALSE))</f>
        <v/>
      </c>
      <c r="AS200" s="326" t="str">
        <f>IF(AS199="","",VLOOKUP(AS199,'シフト記号表（従来型・ユニット型共通）'!$C$6:$L$47,10,FALSE))</f>
        <v/>
      </c>
      <c r="AT200" s="326" t="str">
        <f>IF(AT199="","",VLOOKUP(AT199,'シフト記号表（従来型・ユニット型共通）'!$C$6:$L$47,10,FALSE))</f>
        <v/>
      </c>
      <c r="AU200" s="327" t="str">
        <f>IF(AU199="","",VLOOKUP(AU199,'シフト記号表（従来型・ユニット型共通）'!$C$6:$L$47,10,FALSE))</f>
        <v/>
      </c>
      <c r="AV200" s="325" t="str">
        <f>IF(AV199="","",VLOOKUP(AV199,'シフト記号表（従来型・ユニット型共通）'!$C$6:$L$47,10,FALSE))</f>
        <v/>
      </c>
      <c r="AW200" s="326" t="str">
        <f>IF(AW199="","",VLOOKUP(AW199,'シフト記号表（従来型・ユニット型共通）'!$C$6:$L$47,10,FALSE))</f>
        <v/>
      </c>
      <c r="AX200" s="326" t="str">
        <f>IF(AX199="","",VLOOKUP(AX199,'シフト記号表（従来型・ユニット型共通）'!$C$6:$L$47,10,FALSE))</f>
        <v/>
      </c>
      <c r="AY200" s="326" t="str">
        <f>IF(AY199="","",VLOOKUP(AY199,'シフト記号表（従来型・ユニット型共通）'!$C$6:$L$47,10,FALSE))</f>
        <v/>
      </c>
      <c r="AZ200" s="326" t="str">
        <f>IF(AZ199="","",VLOOKUP(AZ199,'シフト記号表（従来型・ユニット型共通）'!$C$6:$L$47,10,FALSE))</f>
        <v/>
      </c>
      <c r="BA200" s="326" t="str">
        <f>IF(BA199="","",VLOOKUP(BA199,'シフト記号表（従来型・ユニット型共通）'!$C$6:$L$47,10,FALSE))</f>
        <v/>
      </c>
      <c r="BB200" s="327" t="str">
        <f>IF(BB199="","",VLOOKUP(BB199,'シフト記号表（従来型・ユニット型共通）'!$C$6:$L$47,10,FALSE))</f>
        <v/>
      </c>
      <c r="BC200" s="325" t="str">
        <f>IF(BC199="","",VLOOKUP(BC199,'シフト記号表（従来型・ユニット型共通）'!$C$6:$L$47,10,FALSE))</f>
        <v/>
      </c>
      <c r="BD200" s="326" t="str">
        <f>IF(BD199="","",VLOOKUP(BD199,'シフト記号表（従来型・ユニット型共通）'!$C$6:$L$47,10,FALSE))</f>
        <v/>
      </c>
      <c r="BE200" s="326" t="str">
        <f>IF(BE199="","",VLOOKUP(BE199,'シフト記号表（従来型・ユニット型共通）'!$C$6:$L$47,10,FALSE))</f>
        <v/>
      </c>
      <c r="BF200" s="1113">
        <f>IF($BI$3="４週",SUM(AA200:BB200),IF($BI$3="暦月",SUM(AA200:BE200),""))</f>
        <v>0</v>
      </c>
      <c r="BG200" s="1114"/>
      <c r="BH200" s="1115">
        <f>IF($BI$3="４週",BF200/4,IF($BI$3="暦月",(BF200/($BI$8/7)),""))</f>
        <v>0</v>
      </c>
      <c r="BI200" s="1114"/>
      <c r="BJ200" s="1110"/>
      <c r="BK200" s="1111"/>
      <c r="BL200" s="1111"/>
      <c r="BM200" s="1111"/>
      <c r="BN200" s="1112"/>
    </row>
    <row r="201" spans="2:66" ht="20.25" customHeight="1" x14ac:dyDescent="0.15">
      <c r="B201" s="1118">
        <f>B199+1</f>
        <v>93</v>
      </c>
      <c r="C201" s="1230"/>
      <c r="D201" s="1232"/>
      <c r="E201" s="1196"/>
      <c r="F201" s="1233"/>
      <c r="G201" s="1120"/>
      <c r="H201" s="1121"/>
      <c r="I201" s="320"/>
      <c r="J201" s="321"/>
      <c r="K201" s="320"/>
      <c r="L201" s="321"/>
      <c r="M201" s="1124"/>
      <c r="N201" s="1125"/>
      <c r="O201" s="1128"/>
      <c r="P201" s="1129"/>
      <c r="Q201" s="1129"/>
      <c r="R201" s="1121"/>
      <c r="S201" s="1132"/>
      <c r="T201" s="1133"/>
      <c r="U201" s="1133"/>
      <c r="V201" s="1133"/>
      <c r="W201" s="1134"/>
      <c r="X201" s="340" t="s">
        <v>696</v>
      </c>
      <c r="Z201" s="341"/>
      <c r="AA201" s="333"/>
      <c r="AB201" s="334"/>
      <c r="AC201" s="334"/>
      <c r="AD201" s="334"/>
      <c r="AE201" s="334"/>
      <c r="AF201" s="334"/>
      <c r="AG201" s="335"/>
      <c r="AH201" s="333"/>
      <c r="AI201" s="334"/>
      <c r="AJ201" s="334"/>
      <c r="AK201" s="334"/>
      <c r="AL201" s="334"/>
      <c r="AM201" s="334"/>
      <c r="AN201" s="335"/>
      <c r="AO201" s="333"/>
      <c r="AP201" s="334"/>
      <c r="AQ201" s="334"/>
      <c r="AR201" s="334"/>
      <c r="AS201" s="334"/>
      <c r="AT201" s="334"/>
      <c r="AU201" s="335"/>
      <c r="AV201" s="333"/>
      <c r="AW201" s="334"/>
      <c r="AX201" s="334"/>
      <c r="AY201" s="334"/>
      <c r="AZ201" s="334"/>
      <c r="BA201" s="334"/>
      <c r="BB201" s="335"/>
      <c r="BC201" s="333"/>
      <c r="BD201" s="334"/>
      <c r="BE201" s="336"/>
      <c r="BF201" s="1138"/>
      <c r="BG201" s="1139"/>
      <c r="BH201" s="1105"/>
      <c r="BI201" s="1106"/>
      <c r="BJ201" s="1107"/>
      <c r="BK201" s="1108"/>
      <c r="BL201" s="1108"/>
      <c r="BM201" s="1108"/>
      <c r="BN201" s="1109"/>
    </row>
    <row r="202" spans="2:66" ht="20.25" customHeight="1" x14ac:dyDescent="0.15">
      <c r="B202" s="1140"/>
      <c r="C202" s="1237"/>
      <c r="D202" s="1238"/>
      <c r="E202" s="1196"/>
      <c r="F202" s="1233"/>
      <c r="G202" s="1141"/>
      <c r="H202" s="1142"/>
      <c r="I202" s="342"/>
      <c r="J202" s="343">
        <f>G201</f>
        <v>0</v>
      </c>
      <c r="K202" s="342"/>
      <c r="L202" s="343">
        <f>M201</f>
        <v>0</v>
      </c>
      <c r="M202" s="1143"/>
      <c r="N202" s="1144"/>
      <c r="O202" s="1145"/>
      <c r="P202" s="1146"/>
      <c r="Q202" s="1146"/>
      <c r="R202" s="1142"/>
      <c r="S202" s="1132"/>
      <c r="T202" s="1133"/>
      <c r="U202" s="1133"/>
      <c r="V202" s="1133"/>
      <c r="W202" s="1134"/>
      <c r="X202" s="337" t="s">
        <v>1050</v>
      </c>
      <c r="Y202" s="338"/>
      <c r="Z202" s="339"/>
      <c r="AA202" s="325" t="str">
        <f>IF(AA201="","",VLOOKUP(AA201,'シフト記号表（従来型・ユニット型共通）'!$C$6:$L$47,10,FALSE))</f>
        <v/>
      </c>
      <c r="AB202" s="326" t="str">
        <f>IF(AB201="","",VLOOKUP(AB201,'シフト記号表（従来型・ユニット型共通）'!$C$6:$L$47,10,FALSE))</f>
        <v/>
      </c>
      <c r="AC202" s="326" t="str">
        <f>IF(AC201="","",VLOOKUP(AC201,'シフト記号表（従来型・ユニット型共通）'!$C$6:$L$47,10,FALSE))</f>
        <v/>
      </c>
      <c r="AD202" s="326" t="str">
        <f>IF(AD201="","",VLOOKUP(AD201,'シフト記号表（従来型・ユニット型共通）'!$C$6:$L$47,10,FALSE))</f>
        <v/>
      </c>
      <c r="AE202" s="326" t="str">
        <f>IF(AE201="","",VLOOKUP(AE201,'シフト記号表（従来型・ユニット型共通）'!$C$6:$L$47,10,FALSE))</f>
        <v/>
      </c>
      <c r="AF202" s="326" t="str">
        <f>IF(AF201="","",VLOOKUP(AF201,'シフト記号表（従来型・ユニット型共通）'!$C$6:$L$47,10,FALSE))</f>
        <v/>
      </c>
      <c r="AG202" s="327" t="str">
        <f>IF(AG201="","",VLOOKUP(AG201,'シフト記号表（従来型・ユニット型共通）'!$C$6:$L$47,10,FALSE))</f>
        <v/>
      </c>
      <c r="AH202" s="325" t="str">
        <f>IF(AH201="","",VLOOKUP(AH201,'シフト記号表（従来型・ユニット型共通）'!$C$6:$L$47,10,FALSE))</f>
        <v/>
      </c>
      <c r="AI202" s="326" t="str">
        <f>IF(AI201="","",VLOOKUP(AI201,'シフト記号表（従来型・ユニット型共通）'!$C$6:$L$47,10,FALSE))</f>
        <v/>
      </c>
      <c r="AJ202" s="326" t="str">
        <f>IF(AJ201="","",VLOOKUP(AJ201,'シフト記号表（従来型・ユニット型共通）'!$C$6:$L$47,10,FALSE))</f>
        <v/>
      </c>
      <c r="AK202" s="326" t="str">
        <f>IF(AK201="","",VLOOKUP(AK201,'シフト記号表（従来型・ユニット型共通）'!$C$6:$L$47,10,FALSE))</f>
        <v/>
      </c>
      <c r="AL202" s="326" t="str">
        <f>IF(AL201="","",VLOOKUP(AL201,'シフト記号表（従来型・ユニット型共通）'!$C$6:$L$47,10,FALSE))</f>
        <v/>
      </c>
      <c r="AM202" s="326" t="str">
        <f>IF(AM201="","",VLOOKUP(AM201,'シフト記号表（従来型・ユニット型共通）'!$C$6:$L$47,10,FALSE))</f>
        <v/>
      </c>
      <c r="AN202" s="327" t="str">
        <f>IF(AN201="","",VLOOKUP(AN201,'シフト記号表（従来型・ユニット型共通）'!$C$6:$L$47,10,FALSE))</f>
        <v/>
      </c>
      <c r="AO202" s="325" t="str">
        <f>IF(AO201="","",VLOOKUP(AO201,'シフト記号表（従来型・ユニット型共通）'!$C$6:$L$47,10,FALSE))</f>
        <v/>
      </c>
      <c r="AP202" s="326" t="str">
        <f>IF(AP201="","",VLOOKUP(AP201,'シフト記号表（従来型・ユニット型共通）'!$C$6:$L$47,10,FALSE))</f>
        <v/>
      </c>
      <c r="AQ202" s="326" t="str">
        <f>IF(AQ201="","",VLOOKUP(AQ201,'シフト記号表（従来型・ユニット型共通）'!$C$6:$L$47,10,FALSE))</f>
        <v/>
      </c>
      <c r="AR202" s="326" t="str">
        <f>IF(AR201="","",VLOOKUP(AR201,'シフト記号表（従来型・ユニット型共通）'!$C$6:$L$47,10,FALSE))</f>
        <v/>
      </c>
      <c r="AS202" s="326" t="str">
        <f>IF(AS201="","",VLOOKUP(AS201,'シフト記号表（従来型・ユニット型共通）'!$C$6:$L$47,10,FALSE))</f>
        <v/>
      </c>
      <c r="AT202" s="326" t="str">
        <f>IF(AT201="","",VLOOKUP(AT201,'シフト記号表（従来型・ユニット型共通）'!$C$6:$L$47,10,FALSE))</f>
        <v/>
      </c>
      <c r="AU202" s="327" t="str">
        <f>IF(AU201="","",VLOOKUP(AU201,'シフト記号表（従来型・ユニット型共通）'!$C$6:$L$47,10,FALSE))</f>
        <v/>
      </c>
      <c r="AV202" s="325" t="str">
        <f>IF(AV201="","",VLOOKUP(AV201,'シフト記号表（従来型・ユニット型共通）'!$C$6:$L$47,10,FALSE))</f>
        <v/>
      </c>
      <c r="AW202" s="326" t="str">
        <f>IF(AW201="","",VLOOKUP(AW201,'シフト記号表（従来型・ユニット型共通）'!$C$6:$L$47,10,FALSE))</f>
        <v/>
      </c>
      <c r="AX202" s="326" t="str">
        <f>IF(AX201="","",VLOOKUP(AX201,'シフト記号表（従来型・ユニット型共通）'!$C$6:$L$47,10,FALSE))</f>
        <v/>
      </c>
      <c r="AY202" s="326" t="str">
        <f>IF(AY201="","",VLOOKUP(AY201,'シフト記号表（従来型・ユニット型共通）'!$C$6:$L$47,10,FALSE))</f>
        <v/>
      </c>
      <c r="AZ202" s="326" t="str">
        <f>IF(AZ201="","",VLOOKUP(AZ201,'シフト記号表（従来型・ユニット型共通）'!$C$6:$L$47,10,FALSE))</f>
        <v/>
      </c>
      <c r="BA202" s="326" t="str">
        <f>IF(BA201="","",VLOOKUP(BA201,'シフト記号表（従来型・ユニット型共通）'!$C$6:$L$47,10,FALSE))</f>
        <v/>
      </c>
      <c r="BB202" s="327" t="str">
        <f>IF(BB201="","",VLOOKUP(BB201,'シフト記号表（従来型・ユニット型共通）'!$C$6:$L$47,10,FALSE))</f>
        <v/>
      </c>
      <c r="BC202" s="325" t="str">
        <f>IF(BC201="","",VLOOKUP(BC201,'シフト記号表（従来型・ユニット型共通）'!$C$6:$L$47,10,FALSE))</f>
        <v/>
      </c>
      <c r="BD202" s="326" t="str">
        <f>IF(BD201="","",VLOOKUP(BD201,'シフト記号表（従来型・ユニット型共通）'!$C$6:$L$47,10,FALSE))</f>
        <v/>
      </c>
      <c r="BE202" s="326" t="str">
        <f>IF(BE201="","",VLOOKUP(BE201,'シフト記号表（従来型・ユニット型共通）'!$C$6:$L$47,10,FALSE))</f>
        <v/>
      </c>
      <c r="BF202" s="1113">
        <f>IF($BI$3="４週",SUM(AA202:BB202),IF($BI$3="暦月",SUM(AA202:BE202),""))</f>
        <v>0</v>
      </c>
      <c r="BG202" s="1114"/>
      <c r="BH202" s="1115">
        <f>IF($BI$3="４週",BF202/4,IF($BI$3="暦月",(BF202/($BI$8/7)),""))</f>
        <v>0</v>
      </c>
      <c r="BI202" s="1114"/>
      <c r="BJ202" s="1110"/>
      <c r="BK202" s="1111"/>
      <c r="BL202" s="1111"/>
      <c r="BM202" s="1111"/>
      <c r="BN202" s="1112"/>
    </row>
    <row r="203" spans="2:66" ht="20.25" customHeight="1" x14ac:dyDescent="0.15">
      <c r="B203" s="1118">
        <f>B201+1</f>
        <v>94</v>
      </c>
      <c r="C203" s="1230"/>
      <c r="D203" s="1232"/>
      <c r="E203" s="1196"/>
      <c r="F203" s="1233"/>
      <c r="G203" s="1120"/>
      <c r="H203" s="1121"/>
      <c r="I203" s="320"/>
      <c r="J203" s="321"/>
      <c r="K203" s="320"/>
      <c r="L203" s="321"/>
      <c r="M203" s="1124"/>
      <c r="N203" s="1125"/>
      <c r="O203" s="1128"/>
      <c r="P203" s="1129"/>
      <c r="Q203" s="1129"/>
      <c r="R203" s="1121"/>
      <c r="S203" s="1132"/>
      <c r="T203" s="1133"/>
      <c r="U203" s="1133"/>
      <c r="V203" s="1133"/>
      <c r="W203" s="1134"/>
      <c r="X203" s="340" t="s">
        <v>696</v>
      </c>
      <c r="Z203" s="341"/>
      <c r="AA203" s="333"/>
      <c r="AB203" s="334"/>
      <c r="AC203" s="334"/>
      <c r="AD203" s="334"/>
      <c r="AE203" s="334"/>
      <c r="AF203" s="334"/>
      <c r="AG203" s="335"/>
      <c r="AH203" s="333"/>
      <c r="AI203" s="334"/>
      <c r="AJ203" s="334"/>
      <c r="AK203" s="334"/>
      <c r="AL203" s="334"/>
      <c r="AM203" s="334"/>
      <c r="AN203" s="335"/>
      <c r="AO203" s="333"/>
      <c r="AP203" s="334"/>
      <c r="AQ203" s="334"/>
      <c r="AR203" s="334"/>
      <c r="AS203" s="334"/>
      <c r="AT203" s="334"/>
      <c r="AU203" s="335"/>
      <c r="AV203" s="333"/>
      <c r="AW203" s="334"/>
      <c r="AX203" s="334"/>
      <c r="AY203" s="334"/>
      <c r="AZ203" s="334"/>
      <c r="BA203" s="334"/>
      <c r="BB203" s="335"/>
      <c r="BC203" s="333"/>
      <c r="BD203" s="334"/>
      <c r="BE203" s="336"/>
      <c r="BF203" s="1138"/>
      <c r="BG203" s="1139"/>
      <c r="BH203" s="1105"/>
      <c r="BI203" s="1106"/>
      <c r="BJ203" s="1107"/>
      <c r="BK203" s="1108"/>
      <c r="BL203" s="1108"/>
      <c r="BM203" s="1108"/>
      <c r="BN203" s="1109"/>
    </row>
    <row r="204" spans="2:66" ht="20.25" customHeight="1" x14ac:dyDescent="0.15">
      <c r="B204" s="1140"/>
      <c r="C204" s="1237"/>
      <c r="D204" s="1238"/>
      <c r="E204" s="1196"/>
      <c r="F204" s="1233"/>
      <c r="G204" s="1141"/>
      <c r="H204" s="1142"/>
      <c r="I204" s="342"/>
      <c r="J204" s="343">
        <f>G203</f>
        <v>0</v>
      </c>
      <c r="K204" s="342"/>
      <c r="L204" s="343">
        <f>M203</f>
        <v>0</v>
      </c>
      <c r="M204" s="1143"/>
      <c r="N204" s="1144"/>
      <c r="O204" s="1145"/>
      <c r="P204" s="1146"/>
      <c r="Q204" s="1146"/>
      <c r="R204" s="1142"/>
      <c r="S204" s="1132"/>
      <c r="T204" s="1133"/>
      <c r="U204" s="1133"/>
      <c r="V204" s="1133"/>
      <c r="W204" s="1134"/>
      <c r="X204" s="337" t="s">
        <v>1050</v>
      </c>
      <c r="Y204" s="338"/>
      <c r="Z204" s="339"/>
      <c r="AA204" s="325" t="str">
        <f>IF(AA203="","",VLOOKUP(AA203,'シフト記号表（従来型・ユニット型共通）'!$C$6:$L$47,10,FALSE))</f>
        <v/>
      </c>
      <c r="AB204" s="326" t="str">
        <f>IF(AB203="","",VLOOKUP(AB203,'シフト記号表（従来型・ユニット型共通）'!$C$6:$L$47,10,FALSE))</f>
        <v/>
      </c>
      <c r="AC204" s="326" t="str">
        <f>IF(AC203="","",VLOOKUP(AC203,'シフト記号表（従来型・ユニット型共通）'!$C$6:$L$47,10,FALSE))</f>
        <v/>
      </c>
      <c r="AD204" s="326" t="str">
        <f>IF(AD203="","",VLOOKUP(AD203,'シフト記号表（従来型・ユニット型共通）'!$C$6:$L$47,10,FALSE))</f>
        <v/>
      </c>
      <c r="AE204" s="326" t="str">
        <f>IF(AE203="","",VLOOKUP(AE203,'シフト記号表（従来型・ユニット型共通）'!$C$6:$L$47,10,FALSE))</f>
        <v/>
      </c>
      <c r="AF204" s="326" t="str">
        <f>IF(AF203="","",VLOOKUP(AF203,'シフト記号表（従来型・ユニット型共通）'!$C$6:$L$47,10,FALSE))</f>
        <v/>
      </c>
      <c r="AG204" s="327" t="str">
        <f>IF(AG203="","",VLOOKUP(AG203,'シフト記号表（従来型・ユニット型共通）'!$C$6:$L$47,10,FALSE))</f>
        <v/>
      </c>
      <c r="AH204" s="325" t="str">
        <f>IF(AH203="","",VLOOKUP(AH203,'シフト記号表（従来型・ユニット型共通）'!$C$6:$L$47,10,FALSE))</f>
        <v/>
      </c>
      <c r="AI204" s="326" t="str">
        <f>IF(AI203="","",VLOOKUP(AI203,'シフト記号表（従来型・ユニット型共通）'!$C$6:$L$47,10,FALSE))</f>
        <v/>
      </c>
      <c r="AJ204" s="326" t="str">
        <f>IF(AJ203="","",VLOOKUP(AJ203,'シフト記号表（従来型・ユニット型共通）'!$C$6:$L$47,10,FALSE))</f>
        <v/>
      </c>
      <c r="AK204" s="326" t="str">
        <f>IF(AK203="","",VLOOKUP(AK203,'シフト記号表（従来型・ユニット型共通）'!$C$6:$L$47,10,FALSE))</f>
        <v/>
      </c>
      <c r="AL204" s="326" t="str">
        <f>IF(AL203="","",VLOOKUP(AL203,'シフト記号表（従来型・ユニット型共通）'!$C$6:$L$47,10,FALSE))</f>
        <v/>
      </c>
      <c r="AM204" s="326" t="str">
        <f>IF(AM203="","",VLOOKUP(AM203,'シフト記号表（従来型・ユニット型共通）'!$C$6:$L$47,10,FALSE))</f>
        <v/>
      </c>
      <c r="AN204" s="327" t="str">
        <f>IF(AN203="","",VLOOKUP(AN203,'シフト記号表（従来型・ユニット型共通）'!$C$6:$L$47,10,FALSE))</f>
        <v/>
      </c>
      <c r="AO204" s="325" t="str">
        <f>IF(AO203="","",VLOOKUP(AO203,'シフト記号表（従来型・ユニット型共通）'!$C$6:$L$47,10,FALSE))</f>
        <v/>
      </c>
      <c r="AP204" s="326" t="str">
        <f>IF(AP203="","",VLOOKUP(AP203,'シフト記号表（従来型・ユニット型共通）'!$C$6:$L$47,10,FALSE))</f>
        <v/>
      </c>
      <c r="AQ204" s="326" t="str">
        <f>IF(AQ203="","",VLOOKUP(AQ203,'シフト記号表（従来型・ユニット型共通）'!$C$6:$L$47,10,FALSE))</f>
        <v/>
      </c>
      <c r="AR204" s="326" t="str">
        <f>IF(AR203="","",VLOOKUP(AR203,'シフト記号表（従来型・ユニット型共通）'!$C$6:$L$47,10,FALSE))</f>
        <v/>
      </c>
      <c r="AS204" s="326" t="str">
        <f>IF(AS203="","",VLOOKUP(AS203,'シフト記号表（従来型・ユニット型共通）'!$C$6:$L$47,10,FALSE))</f>
        <v/>
      </c>
      <c r="AT204" s="326" t="str">
        <f>IF(AT203="","",VLOOKUP(AT203,'シフト記号表（従来型・ユニット型共通）'!$C$6:$L$47,10,FALSE))</f>
        <v/>
      </c>
      <c r="AU204" s="327" t="str">
        <f>IF(AU203="","",VLOOKUP(AU203,'シフト記号表（従来型・ユニット型共通）'!$C$6:$L$47,10,FALSE))</f>
        <v/>
      </c>
      <c r="AV204" s="325" t="str">
        <f>IF(AV203="","",VLOOKUP(AV203,'シフト記号表（従来型・ユニット型共通）'!$C$6:$L$47,10,FALSE))</f>
        <v/>
      </c>
      <c r="AW204" s="326" t="str">
        <f>IF(AW203="","",VLOOKUP(AW203,'シフト記号表（従来型・ユニット型共通）'!$C$6:$L$47,10,FALSE))</f>
        <v/>
      </c>
      <c r="AX204" s="326" t="str">
        <f>IF(AX203="","",VLOOKUP(AX203,'シフト記号表（従来型・ユニット型共通）'!$C$6:$L$47,10,FALSE))</f>
        <v/>
      </c>
      <c r="AY204" s="326" t="str">
        <f>IF(AY203="","",VLOOKUP(AY203,'シフト記号表（従来型・ユニット型共通）'!$C$6:$L$47,10,FALSE))</f>
        <v/>
      </c>
      <c r="AZ204" s="326" t="str">
        <f>IF(AZ203="","",VLOOKUP(AZ203,'シフト記号表（従来型・ユニット型共通）'!$C$6:$L$47,10,FALSE))</f>
        <v/>
      </c>
      <c r="BA204" s="326" t="str">
        <f>IF(BA203="","",VLOOKUP(BA203,'シフト記号表（従来型・ユニット型共通）'!$C$6:$L$47,10,FALSE))</f>
        <v/>
      </c>
      <c r="BB204" s="327" t="str">
        <f>IF(BB203="","",VLOOKUP(BB203,'シフト記号表（従来型・ユニット型共通）'!$C$6:$L$47,10,FALSE))</f>
        <v/>
      </c>
      <c r="BC204" s="325" t="str">
        <f>IF(BC203="","",VLOOKUP(BC203,'シフト記号表（従来型・ユニット型共通）'!$C$6:$L$47,10,FALSE))</f>
        <v/>
      </c>
      <c r="BD204" s="326" t="str">
        <f>IF(BD203="","",VLOOKUP(BD203,'シフト記号表（従来型・ユニット型共通）'!$C$6:$L$47,10,FALSE))</f>
        <v/>
      </c>
      <c r="BE204" s="326" t="str">
        <f>IF(BE203="","",VLOOKUP(BE203,'シフト記号表（従来型・ユニット型共通）'!$C$6:$L$47,10,FALSE))</f>
        <v/>
      </c>
      <c r="BF204" s="1113">
        <f>IF($BI$3="４週",SUM(AA204:BB204),IF($BI$3="暦月",SUM(AA204:BE204),""))</f>
        <v>0</v>
      </c>
      <c r="BG204" s="1114"/>
      <c r="BH204" s="1115">
        <f>IF($BI$3="４週",BF204/4,IF($BI$3="暦月",(BF204/($BI$8/7)),""))</f>
        <v>0</v>
      </c>
      <c r="BI204" s="1114"/>
      <c r="BJ204" s="1110"/>
      <c r="BK204" s="1111"/>
      <c r="BL204" s="1111"/>
      <c r="BM204" s="1111"/>
      <c r="BN204" s="1112"/>
    </row>
    <row r="205" spans="2:66" ht="20.25" customHeight="1" x14ac:dyDescent="0.15">
      <c r="B205" s="1118">
        <f>B203+1</f>
        <v>95</v>
      </c>
      <c r="C205" s="1230"/>
      <c r="D205" s="1232"/>
      <c r="E205" s="1196"/>
      <c r="F205" s="1233"/>
      <c r="G205" s="1120"/>
      <c r="H205" s="1121"/>
      <c r="I205" s="320"/>
      <c r="J205" s="321"/>
      <c r="K205" s="320"/>
      <c r="L205" s="321"/>
      <c r="M205" s="1124"/>
      <c r="N205" s="1125"/>
      <c r="O205" s="1128"/>
      <c r="P205" s="1129"/>
      <c r="Q205" s="1129"/>
      <c r="R205" s="1121"/>
      <c r="S205" s="1132"/>
      <c r="T205" s="1133"/>
      <c r="U205" s="1133"/>
      <c r="V205" s="1133"/>
      <c r="W205" s="1134"/>
      <c r="X205" s="340" t="s">
        <v>696</v>
      </c>
      <c r="Z205" s="341"/>
      <c r="AA205" s="333"/>
      <c r="AB205" s="334"/>
      <c r="AC205" s="334"/>
      <c r="AD205" s="334"/>
      <c r="AE205" s="334"/>
      <c r="AF205" s="334"/>
      <c r="AG205" s="335"/>
      <c r="AH205" s="333"/>
      <c r="AI205" s="334"/>
      <c r="AJ205" s="334"/>
      <c r="AK205" s="334"/>
      <c r="AL205" s="334"/>
      <c r="AM205" s="334"/>
      <c r="AN205" s="335"/>
      <c r="AO205" s="333"/>
      <c r="AP205" s="334"/>
      <c r="AQ205" s="334"/>
      <c r="AR205" s="334"/>
      <c r="AS205" s="334"/>
      <c r="AT205" s="334"/>
      <c r="AU205" s="335"/>
      <c r="AV205" s="333"/>
      <c r="AW205" s="334"/>
      <c r="AX205" s="334"/>
      <c r="AY205" s="334"/>
      <c r="AZ205" s="334"/>
      <c r="BA205" s="334"/>
      <c r="BB205" s="335"/>
      <c r="BC205" s="333"/>
      <c r="BD205" s="334"/>
      <c r="BE205" s="336"/>
      <c r="BF205" s="1138"/>
      <c r="BG205" s="1139"/>
      <c r="BH205" s="1105"/>
      <c r="BI205" s="1106"/>
      <c r="BJ205" s="1107"/>
      <c r="BK205" s="1108"/>
      <c r="BL205" s="1108"/>
      <c r="BM205" s="1108"/>
      <c r="BN205" s="1109"/>
    </row>
    <row r="206" spans="2:66" ht="20.25" customHeight="1" x14ac:dyDescent="0.15">
      <c r="B206" s="1140"/>
      <c r="C206" s="1237"/>
      <c r="D206" s="1238"/>
      <c r="E206" s="1196"/>
      <c r="F206" s="1233"/>
      <c r="G206" s="1141"/>
      <c r="H206" s="1142"/>
      <c r="I206" s="342"/>
      <c r="J206" s="343">
        <f>G205</f>
        <v>0</v>
      </c>
      <c r="K206" s="342"/>
      <c r="L206" s="343">
        <f>M205</f>
        <v>0</v>
      </c>
      <c r="M206" s="1143"/>
      <c r="N206" s="1144"/>
      <c r="O206" s="1145"/>
      <c r="P206" s="1146"/>
      <c r="Q206" s="1146"/>
      <c r="R206" s="1142"/>
      <c r="S206" s="1132"/>
      <c r="T206" s="1133"/>
      <c r="U206" s="1133"/>
      <c r="V206" s="1133"/>
      <c r="W206" s="1134"/>
      <c r="X206" s="337" t="s">
        <v>1050</v>
      </c>
      <c r="Y206" s="338"/>
      <c r="Z206" s="339"/>
      <c r="AA206" s="325" t="str">
        <f>IF(AA205="","",VLOOKUP(AA205,'シフト記号表（従来型・ユニット型共通）'!$C$6:$L$47,10,FALSE))</f>
        <v/>
      </c>
      <c r="AB206" s="326" t="str">
        <f>IF(AB205="","",VLOOKUP(AB205,'シフト記号表（従来型・ユニット型共通）'!$C$6:$L$47,10,FALSE))</f>
        <v/>
      </c>
      <c r="AC206" s="326" t="str">
        <f>IF(AC205="","",VLOOKUP(AC205,'シフト記号表（従来型・ユニット型共通）'!$C$6:$L$47,10,FALSE))</f>
        <v/>
      </c>
      <c r="AD206" s="326" t="str">
        <f>IF(AD205="","",VLOOKUP(AD205,'シフト記号表（従来型・ユニット型共通）'!$C$6:$L$47,10,FALSE))</f>
        <v/>
      </c>
      <c r="AE206" s="326" t="str">
        <f>IF(AE205="","",VLOOKUP(AE205,'シフト記号表（従来型・ユニット型共通）'!$C$6:$L$47,10,FALSE))</f>
        <v/>
      </c>
      <c r="AF206" s="326" t="str">
        <f>IF(AF205="","",VLOOKUP(AF205,'シフト記号表（従来型・ユニット型共通）'!$C$6:$L$47,10,FALSE))</f>
        <v/>
      </c>
      <c r="AG206" s="327" t="str">
        <f>IF(AG205="","",VLOOKUP(AG205,'シフト記号表（従来型・ユニット型共通）'!$C$6:$L$47,10,FALSE))</f>
        <v/>
      </c>
      <c r="AH206" s="325" t="str">
        <f>IF(AH205="","",VLOOKUP(AH205,'シフト記号表（従来型・ユニット型共通）'!$C$6:$L$47,10,FALSE))</f>
        <v/>
      </c>
      <c r="AI206" s="326" t="str">
        <f>IF(AI205="","",VLOOKUP(AI205,'シフト記号表（従来型・ユニット型共通）'!$C$6:$L$47,10,FALSE))</f>
        <v/>
      </c>
      <c r="AJ206" s="326" t="str">
        <f>IF(AJ205="","",VLOOKUP(AJ205,'シフト記号表（従来型・ユニット型共通）'!$C$6:$L$47,10,FALSE))</f>
        <v/>
      </c>
      <c r="AK206" s="326" t="str">
        <f>IF(AK205="","",VLOOKUP(AK205,'シフト記号表（従来型・ユニット型共通）'!$C$6:$L$47,10,FALSE))</f>
        <v/>
      </c>
      <c r="AL206" s="326" t="str">
        <f>IF(AL205="","",VLOOKUP(AL205,'シフト記号表（従来型・ユニット型共通）'!$C$6:$L$47,10,FALSE))</f>
        <v/>
      </c>
      <c r="AM206" s="326" t="str">
        <f>IF(AM205="","",VLOOKUP(AM205,'シフト記号表（従来型・ユニット型共通）'!$C$6:$L$47,10,FALSE))</f>
        <v/>
      </c>
      <c r="AN206" s="327" t="str">
        <f>IF(AN205="","",VLOOKUP(AN205,'シフト記号表（従来型・ユニット型共通）'!$C$6:$L$47,10,FALSE))</f>
        <v/>
      </c>
      <c r="AO206" s="325" t="str">
        <f>IF(AO205="","",VLOOKUP(AO205,'シフト記号表（従来型・ユニット型共通）'!$C$6:$L$47,10,FALSE))</f>
        <v/>
      </c>
      <c r="AP206" s="326" t="str">
        <f>IF(AP205="","",VLOOKUP(AP205,'シフト記号表（従来型・ユニット型共通）'!$C$6:$L$47,10,FALSE))</f>
        <v/>
      </c>
      <c r="AQ206" s="326" t="str">
        <f>IF(AQ205="","",VLOOKUP(AQ205,'シフト記号表（従来型・ユニット型共通）'!$C$6:$L$47,10,FALSE))</f>
        <v/>
      </c>
      <c r="AR206" s="326" t="str">
        <f>IF(AR205="","",VLOOKUP(AR205,'シフト記号表（従来型・ユニット型共通）'!$C$6:$L$47,10,FALSE))</f>
        <v/>
      </c>
      <c r="AS206" s="326" t="str">
        <f>IF(AS205="","",VLOOKUP(AS205,'シフト記号表（従来型・ユニット型共通）'!$C$6:$L$47,10,FALSE))</f>
        <v/>
      </c>
      <c r="AT206" s="326" t="str">
        <f>IF(AT205="","",VLOOKUP(AT205,'シフト記号表（従来型・ユニット型共通）'!$C$6:$L$47,10,FALSE))</f>
        <v/>
      </c>
      <c r="AU206" s="327" t="str">
        <f>IF(AU205="","",VLOOKUP(AU205,'シフト記号表（従来型・ユニット型共通）'!$C$6:$L$47,10,FALSE))</f>
        <v/>
      </c>
      <c r="AV206" s="325" t="str">
        <f>IF(AV205="","",VLOOKUP(AV205,'シフト記号表（従来型・ユニット型共通）'!$C$6:$L$47,10,FALSE))</f>
        <v/>
      </c>
      <c r="AW206" s="326" t="str">
        <f>IF(AW205="","",VLOOKUP(AW205,'シフト記号表（従来型・ユニット型共通）'!$C$6:$L$47,10,FALSE))</f>
        <v/>
      </c>
      <c r="AX206" s="326" t="str">
        <f>IF(AX205="","",VLOOKUP(AX205,'シフト記号表（従来型・ユニット型共通）'!$C$6:$L$47,10,FALSE))</f>
        <v/>
      </c>
      <c r="AY206" s="326" t="str">
        <f>IF(AY205="","",VLOOKUP(AY205,'シフト記号表（従来型・ユニット型共通）'!$C$6:$L$47,10,FALSE))</f>
        <v/>
      </c>
      <c r="AZ206" s="326" t="str">
        <f>IF(AZ205="","",VLOOKUP(AZ205,'シフト記号表（従来型・ユニット型共通）'!$C$6:$L$47,10,FALSE))</f>
        <v/>
      </c>
      <c r="BA206" s="326" t="str">
        <f>IF(BA205="","",VLOOKUP(BA205,'シフト記号表（従来型・ユニット型共通）'!$C$6:$L$47,10,FALSE))</f>
        <v/>
      </c>
      <c r="BB206" s="327" t="str">
        <f>IF(BB205="","",VLOOKUP(BB205,'シフト記号表（従来型・ユニット型共通）'!$C$6:$L$47,10,FALSE))</f>
        <v/>
      </c>
      <c r="BC206" s="325" t="str">
        <f>IF(BC205="","",VLOOKUP(BC205,'シフト記号表（従来型・ユニット型共通）'!$C$6:$L$47,10,FALSE))</f>
        <v/>
      </c>
      <c r="BD206" s="326" t="str">
        <f>IF(BD205="","",VLOOKUP(BD205,'シフト記号表（従来型・ユニット型共通）'!$C$6:$L$47,10,FALSE))</f>
        <v/>
      </c>
      <c r="BE206" s="326" t="str">
        <f>IF(BE205="","",VLOOKUP(BE205,'シフト記号表（従来型・ユニット型共通）'!$C$6:$L$47,10,FALSE))</f>
        <v/>
      </c>
      <c r="BF206" s="1113">
        <f>IF($BI$3="４週",SUM(AA206:BB206),IF($BI$3="暦月",SUM(AA206:BE206),""))</f>
        <v>0</v>
      </c>
      <c r="BG206" s="1114"/>
      <c r="BH206" s="1115">
        <f>IF($BI$3="４週",BF206/4,IF($BI$3="暦月",(BF206/($BI$8/7)),""))</f>
        <v>0</v>
      </c>
      <c r="BI206" s="1114"/>
      <c r="BJ206" s="1110"/>
      <c r="BK206" s="1111"/>
      <c r="BL206" s="1111"/>
      <c r="BM206" s="1111"/>
      <c r="BN206" s="1112"/>
    </row>
    <row r="207" spans="2:66" ht="20.25" customHeight="1" x14ac:dyDescent="0.15">
      <c r="B207" s="1118">
        <f>B205+1</f>
        <v>96</v>
      </c>
      <c r="C207" s="1230"/>
      <c r="D207" s="1232"/>
      <c r="E207" s="1196"/>
      <c r="F207" s="1233"/>
      <c r="G207" s="1120"/>
      <c r="H207" s="1121"/>
      <c r="I207" s="320"/>
      <c r="J207" s="321"/>
      <c r="K207" s="320"/>
      <c r="L207" s="321"/>
      <c r="M207" s="1124"/>
      <c r="N207" s="1125"/>
      <c r="O207" s="1128"/>
      <c r="P207" s="1129"/>
      <c r="Q207" s="1129"/>
      <c r="R207" s="1121"/>
      <c r="S207" s="1132"/>
      <c r="T207" s="1133"/>
      <c r="U207" s="1133"/>
      <c r="V207" s="1133"/>
      <c r="W207" s="1134"/>
      <c r="X207" s="340" t="s">
        <v>696</v>
      </c>
      <c r="Z207" s="341"/>
      <c r="AA207" s="333"/>
      <c r="AB207" s="334"/>
      <c r="AC207" s="334"/>
      <c r="AD207" s="334"/>
      <c r="AE207" s="334"/>
      <c r="AF207" s="334"/>
      <c r="AG207" s="335"/>
      <c r="AH207" s="333"/>
      <c r="AI207" s="334"/>
      <c r="AJ207" s="334"/>
      <c r="AK207" s="334"/>
      <c r="AL207" s="334"/>
      <c r="AM207" s="334"/>
      <c r="AN207" s="335"/>
      <c r="AO207" s="333"/>
      <c r="AP207" s="334"/>
      <c r="AQ207" s="334"/>
      <c r="AR207" s="334"/>
      <c r="AS207" s="334"/>
      <c r="AT207" s="334"/>
      <c r="AU207" s="335"/>
      <c r="AV207" s="333"/>
      <c r="AW207" s="334"/>
      <c r="AX207" s="334"/>
      <c r="AY207" s="334"/>
      <c r="AZ207" s="334"/>
      <c r="BA207" s="334"/>
      <c r="BB207" s="335"/>
      <c r="BC207" s="333"/>
      <c r="BD207" s="334"/>
      <c r="BE207" s="336"/>
      <c r="BF207" s="1138"/>
      <c r="BG207" s="1139"/>
      <c r="BH207" s="1105"/>
      <c r="BI207" s="1106"/>
      <c r="BJ207" s="1107"/>
      <c r="BK207" s="1108"/>
      <c r="BL207" s="1108"/>
      <c r="BM207" s="1108"/>
      <c r="BN207" s="1109"/>
    </row>
    <row r="208" spans="2:66" ht="20.25" customHeight="1" x14ac:dyDescent="0.15">
      <c r="B208" s="1140"/>
      <c r="C208" s="1237"/>
      <c r="D208" s="1238"/>
      <c r="E208" s="1196"/>
      <c r="F208" s="1233"/>
      <c r="G208" s="1141"/>
      <c r="H208" s="1142"/>
      <c r="I208" s="342"/>
      <c r="J208" s="343">
        <f>G207</f>
        <v>0</v>
      </c>
      <c r="K208" s="342"/>
      <c r="L208" s="343">
        <f>M207</f>
        <v>0</v>
      </c>
      <c r="M208" s="1143"/>
      <c r="N208" s="1144"/>
      <c r="O208" s="1145"/>
      <c r="P208" s="1146"/>
      <c r="Q208" s="1146"/>
      <c r="R208" s="1142"/>
      <c r="S208" s="1132"/>
      <c r="T208" s="1133"/>
      <c r="U208" s="1133"/>
      <c r="V208" s="1133"/>
      <c r="W208" s="1134"/>
      <c r="X208" s="337" t="s">
        <v>1050</v>
      </c>
      <c r="Y208" s="338"/>
      <c r="Z208" s="339"/>
      <c r="AA208" s="325" t="str">
        <f>IF(AA207="","",VLOOKUP(AA207,'シフト記号表（従来型・ユニット型共通）'!$C$6:$L$47,10,FALSE))</f>
        <v/>
      </c>
      <c r="AB208" s="326" t="str">
        <f>IF(AB207="","",VLOOKUP(AB207,'シフト記号表（従来型・ユニット型共通）'!$C$6:$L$47,10,FALSE))</f>
        <v/>
      </c>
      <c r="AC208" s="326" t="str">
        <f>IF(AC207="","",VLOOKUP(AC207,'シフト記号表（従来型・ユニット型共通）'!$C$6:$L$47,10,FALSE))</f>
        <v/>
      </c>
      <c r="AD208" s="326" t="str">
        <f>IF(AD207="","",VLOOKUP(AD207,'シフト記号表（従来型・ユニット型共通）'!$C$6:$L$47,10,FALSE))</f>
        <v/>
      </c>
      <c r="AE208" s="326" t="str">
        <f>IF(AE207="","",VLOOKUP(AE207,'シフト記号表（従来型・ユニット型共通）'!$C$6:$L$47,10,FALSE))</f>
        <v/>
      </c>
      <c r="AF208" s="326" t="str">
        <f>IF(AF207="","",VLOOKUP(AF207,'シフト記号表（従来型・ユニット型共通）'!$C$6:$L$47,10,FALSE))</f>
        <v/>
      </c>
      <c r="AG208" s="327" t="str">
        <f>IF(AG207="","",VLOOKUP(AG207,'シフト記号表（従来型・ユニット型共通）'!$C$6:$L$47,10,FALSE))</f>
        <v/>
      </c>
      <c r="AH208" s="325" t="str">
        <f>IF(AH207="","",VLOOKUP(AH207,'シフト記号表（従来型・ユニット型共通）'!$C$6:$L$47,10,FALSE))</f>
        <v/>
      </c>
      <c r="AI208" s="326" t="str">
        <f>IF(AI207="","",VLOOKUP(AI207,'シフト記号表（従来型・ユニット型共通）'!$C$6:$L$47,10,FALSE))</f>
        <v/>
      </c>
      <c r="AJ208" s="326" t="str">
        <f>IF(AJ207="","",VLOOKUP(AJ207,'シフト記号表（従来型・ユニット型共通）'!$C$6:$L$47,10,FALSE))</f>
        <v/>
      </c>
      <c r="AK208" s="326" t="str">
        <f>IF(AK207="","",VLOOKUP(AK207,'シフト記号表（従来型・ユニット型共通）'!$C$6:$L$47,10,FALSE))</f>
        <v/>
      </c>
      <c r="AL208" s="326" t="str">
        <f>IF(AL207="","",VLOOKUP(AL207,'シフト記号表（従来型・ユニット型共通）'!$C$6:$L$47,10,FALSE))</f>
        <v/>
      </c>
      <c r="AM208" s="326" t="str">
        <f>IF(AM207="","",VLOOKUP(AM207,'シフト記号表（従来型・ユニット型共通）'!$C$6:$L$47,10,FALSE))</f>
        <v/>
      </c>
      <c r="AN208" s="327" t="str">
        <f>IF(AN207="","",VLOOKUP(AN207,'シフト記号表（従来型・ユニット型共通）'!$C$6:$L$47,10,FALSE))</f>
        <v/>
      </c>
      <c r="AO208" s="325" t="str">
        <f>IF(AO207="","",VLOOKUP(AO207,'シフト記号表（従来型・ユニット型共通）'!$C$6:$L$47,10,FALSE))</f>
        <v/>
      </c>
      <c r="AP208" s="326" t="str">
        <f>IF(AP207="","",VLOOKUP(AP207,'シフト記号表（従来型・ユニット型共通）'!$C$6:$L$47,10,FALSE))</f>
        <v/>
      </c>
      <c r="AQ208" s="326" t="str">
        <f>IF(AQ207="","",VLOOKUP(AQ207,'シフト記号表（従来型・ユニット型共通）'!$C$6:$L$47,10,FALSE))</f>
        <v/>
      </c>
      <c r="AR208" s="326" t="str">
        <f>IF(AR207="","",VLOOKUP(AR207,'シフト記号表（従来型・ユニット型共通）'!$C$6:$L$47,10,FALSE))</f>
        <v/>
      </c>
      <c r="AS208" s="326" t="str">
        <f>IF(AS207="","",VLOOKUP(AS207,'シフト記号表（従来型・ユニット型共通）'!$C$6:$L$47,10,FALSE))</f>
        <v/>
      </c>
      <c r="AT208" s="326" t="str">
        <f>IF(AT207="","",VLOOKUP(AT207,'シフト記号表（従来型・ユニット型共通）'!$C$6:$L$47,10,FALSE))</f>
        <v/>
      </c>
      <c r="AU208" s="327" t="str">
        <f>IF(AU207="","",VLOOKUP(AU207,'シフト記号表（従来型・ユニット型共通）'!$C$6:$L$47,10,FALSE))</f>
        <v/>
      </c>
      <c r="AV208" s="325" t="str">
        <f>IF(AV207="","",VLOOKUP(AV207,'シフト記号表（従来型・ユニット型共通）'!$C$6:$L$47,10,FALSE))</f>
        <v/>
      </c>
      <c r="AW208" s="326" t="str">
        <f>IF(AW207="","",VLOOKUP(AW207,'シフト記号表（従来型・ユニット型共通）'!$C$6:$L$47,10,FALSE))</f>
        <v/>
      </c>
      <c r="AX208" s="326" t="str">
        <f>IF(AX207="","",VLOOKUP(AX207,'シフト記号表（従来型・ユニット型共通）'!$C$6:$L$47,10,FALSE))</f>
        <v/>
      </c>
      <c r="AY208" s="326" t="str">
        <f>IF(AY207="","",VLOOKUP(AY207,'シフト記号表（従来型・ユニット型共通）'!$C$6:$L$47,10,FALSE))</f>
        <v/>
      </c>
      <c r="AZ208" s="326" t="str">
        <f>IF(AZ207="","",VLOOKUP(AZ207,'シフト記号表（従来型・ユニット型共通）'!$C$6:$L$47,10,FALSE))</f>
        <v/>
      </c>
      <c r="BA208" s="326" t="str">
        <f>IF(BA207="","",VLOOKUP(BA207,'シフト記号表（従来型・ユニット型共通）'!$C$6:$L$47,10,FALSE))</f>
        <v/>
      </c>
      <c r="BB208" s="327" t="str">
        <f>IF(BB207="","",VLOOKUP(BB207,'シフト記号表（従来型・ユニット型共通）'!$C$6:$L$47,10,FALSE))</f>
        <v/>
      </c>
      <c r="BC208" s="325" t="str">
        <f>IF(BC207="","",VLOOKUP(BC207,'シフト記号表（従来型・ユニット型共通）'!$C$6:$L$47,10,FALSE))</f>
        <v/>
      </c>
      <c r="BD208" s="326" t="str">
        <f>IF(BD207="","",VLOOKUP(BD207,'シフト記号表（従来型・ユニット型共通）'!$C$6:$L$47,10,FALSE))</f>
        <v/>
      </c>
      <c r="BE208" s="326" t="str">
        <f>IF(BE207="","",VLOOKUP(BE207,'シフト記号表（従来型・ユニット型共通）'!$C$6:$L$47,10,FALSE))</f>
        <v/>
      </c>
      <c r="BF208" s="1113">
        <f>IF($BI$3="４週",SUM(AA208:BB208),IF($BI$3="暦月",SUM(AA208:BE208),""))</f>
        <v>0</v>
      </c>
      <c r="BG208" s="1114"/>
      <c r="BH208" s="1115">
        <f>IF($BI$3="４週",BF208/4,IF($BI$3="暦月",(BF208/($BI$8/7)),""))</f>
        <v>0</v>
      </c>
      <c r="BI208" s="1114"/>
      <c r="BJ208" s="1110"/>
      <c r="BK208" s="1111"/>
      <c r="BL208" s="1111"/>
      <c r="BM208" s="1111"/>
      <c r="BN208" s="1112"/>
    </row>
    <row r="209" spans="2:66" ht="20.25" customHeight="1" x14ac:dyDescent="0.15">
      <c r="B209" s="1118">
        <f>B207+1</f>
        <v>97</v>
      </c>
      <c r="C209" s="1230"/>
      <c r="D209" s="1232"/>
      <c r="E209" s="1196"/>
      <c r="F209" s="1233"/>
      <c r="G209" s="1120"/>
      <c r="H209" s="1121"/>
      <c r="I209" s="320"/>
      <c r="J209" s="321"/>
      <c r="K209" s="320"/>
      <c r="L209" s="321"/>
      <c r="M209" s="1124"/>
      <c r="N209" s="1125"/>
      <c r="O209" s="1128"/>
      <c r="P209" s="1129"/>
      <c r="Q209" s="1129"/>
      <c r="R209" s="1121"/>
      <c r="S209" s="1132"/>
      <c r="T209" s="1133"/>
      <c r="U209" s="1133"/>
      <c r="V209" s="1133"/>
      <c r="W209" s="1134"/>
      <c r="X209" s="340" t="s">
        <v>696</v>
      </c>
      <c r="Z209" s="341"/>
      <c r="AA209" s="333"/>
      <c r="AB209" s="334"/>
      <c r="AC209" s="334"/>
      <c r="AD209" s="334"/>
      <c r="AE209" s="334"/>
      <c r="AF209" s="334"/>
      <c r="AG209" s="335"/>
      <c r="AH209" s="333"/>
      <c r="AI209" s="334"/>
      <c r="AJ209" s="334"/>
      <c r="AK209" s="334"/>
      <c r="AL209" s="334"/>
      <c r="AM209" s="334"/>
      <c r="AN209" s="335"/>
      <c r="AO209" s="333"/>
      <c r="AP209" s="334"/>
      <c r="AQ209" s="334"/>
      <c r="AR209" s="334"/>
      <c r="AS209" s="334"/>
      <c r="AT209" s="334"/>
      <c r="AU209" s="335"/>
      <c r="AV209" s="333"/>
      <c r="AW209" s="334"/>
      <c r="AX209" s="334"/>
      <c r="AY209" s="334"/>
      <c r="AZ209" s="334"/>
      <c r="BA209" s="334"/>
      <c r="BB209" s="335"/>
      <c r="BC209" s="333"/>
      <c r="BD209" s="334"/>
      <c r="BE209" s="336"/>
      <c r="BF209" s="1138"/>
      <c r="BG209" s="1139"/>
      <c r="BH209" s="1105"/>
      <c r="BI209" s="1106"/>
      <c r="BJ209" s="1107"/>
      <c r="BK209" s="1108"/>
      <c r="BL209" s="1108"/>
      <c r="BM209" s="1108"/>
      <c r="BN209" s="1109"/>
    </row>
    <row r="210" spans="2:66" ht="20.25" customHeight="1" x14ac:dyDescent="0.15">
      <c r="B210" s="1140"/>
      <c r="C210" s="1237"/>
      <c r="D210" s="1238"/>
      <c r="E210" s="1196"/>
      <c r="F210" s="1233"/>
      <c r="G210" s="1141"/>
      <c r="H210" s="1142"/>
      <c r="I210" s="342"/>
      <c r="J210" s="343">
        <f>G209</f>
        <v>0</v>
      </c>
      <c r="K210" s="342"/>
      <c r="L210" s="343">
        <f>M209</f>
        <v>0</v>
      </c>
      <c r="M210" s="1143"/>
      <c r="N210" s="1144"/>
      <c r="O210" s="1145"/>
      <c r="P210" s="1146"/>
      <c r="Q210" s="1146"/>
      <c r="R210" s="1142"/>
      <c r="S210" s="1132"/>
      <c r="T210" s="1133"/>
      <c r="U210" s="1133"/>
      <c r="V210" s="1133"/>
      <c r="W210" s="1134"/>
      <c r="X210" s="337" t="s">
        <v>1050</v>
      </c>
      <c r="Y210" s="338"/>
      <c r="Z210" s="339"/>
      <c r="AA210" s="325" t="str">
        <f>IF(AA209="","",VLOOKUP(AA209,'シフト記号表（従来型・ユニット型共通）'!$C$6:$L$47,10,FALSE))</f>
        <v/>
      </c>
      <c r="AB210" s="326" t="str">
        <f>IF(AB209="","",VLOOKUP(AB209,'シフト記号表（従来型・ユニット型共通）'!$C$6:$L$47,10,FALSE))</f>
        <v/>
      </c>
      <c r="AC210" s="326" t="str">
        <f>IF(AC209="","",VLOOKUP(AC209,'シフト記号表（従来型・ユニット型共通）'!$C$6:$L$47,10,FALSE))</f>
        <v/>
      </c>
      <c r="AD210" s="326" t="str">
        <f>IF(AD209="","",VLOOKUP(AD209,'シフト記号表（従来型・ユニット型共通）'!$C$6:$L$47,10,FALSE))</f>
        <v/>
      </c>
      <c r="AE210" s="326" t="str">
        <f>IF(AE209="","",VLOOKUP(AE209,'シフト記号表（従来型・ユニット型共通）'!$C$6:$L$47,10,FALSE))</f>
        <v/>
      </c>
      <c r="AF210" s="326" t="str">
        <f>IF(AF209="","",VLOOKUP(AF209,'シフト記号表（従来型・ユニット型共通）'!$C$6:$L$47,10,FALSE))</f>
        <v/>
      </c>
      <c r="AG210" s="327" t="str">
        <f>IF(AG209="","",VLOOKUP(AG209,'シフト記号表（従来型・ユニット型共通）'!$C$6:$L$47,10,FALSE))</f>
        <v/>
      </c>
      <c r="AH210" s="325" t="str">
        <f>IF(AH209="","",VLOOKUP(AH209,'シフト記号表（従来型・ユニット型共通）'!$C$6:$L$47,10,FALSE))</f>
        <v/>
      </c>
      <c r="AI210" s="326" t="str">
        <f>IF(AI209="","",VLOOKUP(AI209,'シフト記号表（従来型・ユニット型共通）'!$C$6:$L$47,10,FALSE))</f>
        <v/>
      </c>
      <c r="AJ210" s="326" t="str">
        <f>IF(AJ209="","",VLOOKUP(AJ209,'シフト記号表（従来型・ユニット型共通）'!$C$6:$L$47,10,FALSE))</f>
        <v/>
      </c>
      <c r="AK210" s="326" t="str">
        <f>IF(AK209="","",VLOOKUP(AK209,'シフト記号表（従来型・ユニット型共通）'!$C$6:$L$47,10,FALSE))</f>
        <v/>
      </c>
      <c r="AL210" s="326" t="str">
        <f>IF(AL209="","",VLOOKUP(AL209,'シフト記号表（従来型・ユニット型共通）'!$C$6:$L$47,10,FALSE))</f>
        <v/>
      </c>
      <c r="AM210" s="326" t="str">
        <f>IF(AM209="","",VLOOKUP(AM209,'シフト記号表（従来型・ユニット型共通）'!$C$6:$L$47,10,FALSE))</f>
        <v/>
      </c>
      <c r="AN210" s="327" t="str">
        <f>IF(AN209="","",VLOOKUP(AN209,'シフト記号表（従来型・ユニット型共通）'!$C$6:$L$47,10,FALSE))</f>
        <v/>
      </c>
      <c r="AO210" s="325" t="str">
        <f>IF(AO209="","",VLOOKUP(AO209,'シフト記号表（従来型・ユニット型共通）'!$C$6:$L$47,10,FALSE))</f>
        <v/>
      </c>
      <c r="AP210" s="326" t="str">
        <f>IF(AP209="","",VLOOKUP(AP209,'シフト記号表（従来型・ユニット型共通）'!$C$6:$L$47,10,FALSE))</f>
        <v/>
      </c>
      <c r="AQ210" s="326" t="str">
        <f>IF(AQ209="","",VLOOKUP(AQ209,'シフト記号表（従来型・ユニット型共通）'!$C$6:$L$47,10,FALSE))</f>
        <v/>
      </c>
      <c r="AR210" s="326" t="str">
        <f>IF(AR209="","",VLOOKUP(AR209,'シフト記号表（従来型・ユニット型共通）'!$C$6:$L$47,10,FALSE))</f>
        <v/>
      </c>
      <c r="AS210" s="326" t="str">
        <f>IF(AS209="","",VLOOKUP(AS209,'シフト記号表（従来型・ユニット型共通）'!$C$6:$L$47,10,FALSE))</f>
        <v/>
      </c>
      <c r="AT210" s="326" t="str">
        <f>IF(AT209="","",VLOOKUP(AT209,'シフト記号表（従来型・ユニット型共通）'!$C$6:$L$47,10,FALSE))</f>
        <v/>
      </c>
      <c r="AU210" s="327" t="str">
        <f>IF(AU209="","",VLOOKUP(AU209,'シフト記号表（従来型・ユニット型共通）'!$C$6:$L$47,10,FALSE))</f>
        <v/>
      </c>
      <c r="AV210" s="325" t="str">
        <f>IF(AV209="","",VLOOKUP(AV209,'シフト記号表（従来型・ユニット型共通）'!$C$6:$L$47,10,FALSE))</f>
        <v/>
      </c>
      <c r="AW210" s="326" t="str">
        <f>IF(AW209="","",VLOOKUP(AW209,'シフト記号表（従来型・ユニット型共通）'!$C$6:$L$47,10,FALSE))</f>
        <v/>
      </c>
      <c r="AX210" s="326" t="str">
        <f>IF(AX209="","",VLOOKUP(AX209,'シフト記号表（従来型・ユニット型共通）'!$C$6:$L$47,10,FALSE))</f>
        <v/>
      </c>
      <c r="AY210" s="326" t="str">
        <f>IF(AY209="","",VLOOKUP(AY209,'シフト記号表（従来型・ユニット型共通）'!$C$6:$L$47,10,FALSE))</f>
        <v/>
      </c>
      <c r="AZ210" s="326" t="str">
        <f>IF(AZ209="","",VLOOKUP(AZ209,'シフト記号表（従来型・ユニット型共通）'!$C$6:$L$47,10,FALSE))</f>
        <v/>
      </c>
      <c r="BA210" s="326" t="str">
        <f>IF(BA209="","",VLOOKUP(BA209,'シフト記号表（従来型・ユニット型共通）'!$C$6:$L$47,10,FALSE))</f>
        <v/>
      </c>
      <c r="BB210" s="327" t="str">
        <f>IF(BB209="","",VLOOKUP(BB209,'シフト記号表（従来型・ユニット型共通）'!$C$6:$L$47,10,FALSE))</f>
        <v/>
      </c>
      <c r="BC210" s="325" t="str">
        <f>IF(BC209="","",VLOOKUP(BC209,'シフト記号表（従来型・ユニット型共通）'!$C$6:$L$47,10,FALSE))</f>
        <v/>
      </c>
      <c r="BD210" s="326" t="str">
        <f>IF(BD209="","",VLOOKUP(BD209,'シフト記号表（従来型・ユニット型共通）'!$C$6:$L$47,10,FALSE))</f>
        <v/>
      </c>
      <c r="BE210" s="326" t="str">
        <f>IF(BE209="","",VLOOKUP(BE209,'シフト記号表（従来型・ユニット型共通）'!$C$6:$L$47,10,FALSE))</f>
        <v/>
      </c>
      <c r="BF210" s="1113">
        <f>IF($BI$3="４週",SUM(AA210:BB210),IF($BI$3="暦月",SUM(AA210:BE210),""))</f>
        <v>0</v>
      </c>
      <c r="BG210" s="1114"/>
      <c r="BH210" s="1115">
        <f>IF($BI$3="４週",BF210/4,IF($BI$3="暦月",(BF210/($BI$8/7)),""))</f>
        <v>0</v>
      </c>
      <c r="BI210" s="1114"/>
      <c r="BJ210" s="1110"/>
      <c r="BK210" s="1111"/>
      <c r="BL210" s="1111"/>
      <c r="BM210" s="1111"/>
      <c r="BN210" s="1112"/>
    </row>
    <row r="211" spans="2:66" ht="20.25" customHeight="1" x14ac:dyDescent="0.15">
      <c r="B211" s="1118">
        <f>B209+1</f>
        <v>98</v>
      </c>
      <c r="C211" s="1230"/>
      <c r="D211" s="1232"/>
      <c r="E211" s="1196"/>
      <c r="F211" s="1233"/>
      <c r="G211" s="1120"/>
      <c r="H211" s="1121"/>
      <c r="I211" s="320"/>
      <c r="J211" s="321"/>
      <c r="K211" s="320"/>
      <c r="L211" s="321"/>
      <c r="M211" s="1124"/>
      <c r="N211" s="1125"/>
      <c r="O211" s="1128"/>
      <c r="P211" s="1129"/>
      <c r="Q211" s="1129"/>
      <c r="R211" s="1121"/>
      <c r="S211" s="1132"/>
      <c r="T211" s="1133"/>
      <c r="U211" s="1133"/>
      <c r="V211" s="1133"/>
      <c r="W211" s="1134"/>
      <c r="X211" s="340" t="s">
        <v>696</v>
      </c>
      <c r="Z211" s="341"/>
      <c r="AA211" s="333"/>
      <c r="AB211" s="334"/>
      <c r="AC211" s="334"/>
      <c r="AD211" s="334"/>
      <c r="AE211" s="334"/>
      <c r="AF211" s="334"/>
      <c r="AG211" s="335"/>
      <c r="AH211" s="333"/>
      <c r="AI211" s="334"/>
      <c r="AJ211" s="334"/>
      <c r="AK211" s="334"/>
      <c r="AL211" s="334"/>
      <c r="AM211" s="334"/>
      <c r="AN211" s="335"/>
      <c r="AO211" s="333"/>
      <c r="AP211" s="334"/>
      <c r="AQ211" s="334"/>
      <c r="AR211" s="334"/>
      <c r="AS211" s="334"/>
      <c r="AT211" s="334"/>
      <c r="AU211" s="335"/>
      <c r="AV211" s="333"/>
      <c r="AW211" s="334"/>
      <c r="AX211" s="334"/>
      <c r="AY211" s="334"/>
      <c r="AZ211" s="334"/>
      <c r="BA211" s="334"/>
      <c r="BB211" s="335"/>
      <c r="BC211" s="333"/>
      <c r="BD211" s="334"/>
      <c r="BE211" s="336"/>
      <c r="BF211" s="1138"/>
      <c r="BG211" s="1139"/>
      <c r="BH211" s="1105"/>
      <c r="BI211" s="1106"/>
      <c r="BJ211" s="1107"/>
      <c r="BK211" s="1108"/>
      <c r="BL211" s="1108"/>
      <c r="BM211" s="1108"/>
      <c r="BN211" s="1109"/>
    </row>
    <row r="212" spans="2:66" ht="20.25" customHeight="1" x14ac:dyDescent="0.15">
      <c r="B212" s="1140"/>
      <c r="C212" s="1237"/>
      <c r="D212" s="1238"/>
      <c r="E212" s="1196"/>
      <c r="F212" s="1233"/>
      <c r="G212" s="1141"/>
      <c r="H212" s="1142"/>
      <c r="I212" s="342"/>
      <c r="J212" s="343">
        <f>G211</f>
        <v>0</v>
      </c>
      <c r="K212" s="342"/>
      <c r="L212" s="343">
        <f>M211</f>
        <v>0</v>
      </c>
      <c r="M212" s="1143"/>
      <c r="N212" s="1144"/>
      <c r="O212" s="1145"/>
      <c r="P212" s="1146"/>
      <c r="Q212" s="1146"/>
      <c r="R212" s="1142"/>
      <c r="S212" s="1132"/>
      <c r="T212" s="1133"/>
      <c r="U212" s="1133"/>
      <c r="V212" s="1133"/>
      <c r="W212" s="1134"/>
      <c r="X212" s="337" t="s">
        <v>1050</v>
      </c>
      <c r="Y212" s="338"/>
      <c r="Z212" s="339"/>
      <c r="AA212" s="325" t="str">
        <f>IF(AA211="","",VLOOKUP(AA211,'シフト記号表（従来型・ユニット型共通）'!$C$6:$L$47,10,FALSE))</f>
        <v/>
      </c>
      <c r="AB212" s="326" t="str">
        <f>IF(AB211="","",VLOOKUP(AB211,'シフト記号表（従来型・ユニット型共通）'!$C$6:$L$47,10,FALSE))</f>
        <v/>
      </c>
      <c r="AC212" s="326" t="str">
        <f>IF(AC211="","",VLOOKUP(AC211,'シフト記号表（従来型・ユニット型共通）'!$C$6:$L$47,10,FALSE))</f>
        <v/>
      </c>
      <c r="AD212" s="326" t="str">
        <f>IF(AD211="","",VLOOKUP(AD211,'シフト記号表（従来型・ユニット型共通）'!$C$6:$L$47,10,FALSE))</f>
        <v/>
      </c>
      <c r="AE212" s="326" t="str">
        <f>IF(AE211="","",VLOOKUP(AE211,'シフト記号表（従来型・ユニット型共通）'!$C$6:$L$47,10,FALSE))</f>
        <v/>
      </c>
      <c r="AF212" s="326" t="str">
        <f>IF(AF211="","",VLOOKUP(AF211,'シフト記号表（従来型・ユニット型共通）'!$C$6:$L$47,10,FALSE))</f>
        <v/>
      </c>
      <c r="AG212" s="327" t="str">
        <f>IF(AG211="","",VLOOKUP(AG211,'シフト記号表（従来型・ユニット型共通）'!$C$6:$L$47,10,FALSE))</f>
        <v/>
      </c>
      <c r="AH212" s="325" t="str">
        <f>IF(AH211="","",VLOOKUP(AH211,'シフト記号表（従来型・ユニット型共通）'!$C$6:$L$47,10,FALSE))</f>
        <v/>
      </c>
      <c r="AI212" s="326" t="str">
        <f>IF(AI211="","",VLOOKUP(AI211,'シフト記号表（従来型・ユニット型共通）'!$C$6:$L$47,10,FALSE))</f>
        <v/>
      </c>
      <c r="AJ212" s="326" t="str">
        <f>IF(AJ211="","",VLOOKUP(AJ211,'シフト記号表（従来型・ユニット型共通）'!$C$6:$L$47,10,FALSE))</f>
        <v/>
      </c>
      <c r="AK212" s="326" t="str">
        <f>IF(AK211="","",VLOOKUP(AK211,'シフト記号表（従来型・ユニット型共通）'!$C$6:$L$47,10,FALSE))</f>
        <v/>
      </c>
      <c r="AL212" s="326" t="str">
        <f>IF(AL211="","",VLOOKUP(AL211,'シフト記号表（従来型・ユニット型共通）'!$C$6:$L$47,10,FALSE))</f>
        <v/>
      </c>
      <c r="AM212" s="326" t="str">
        <f>IF(AM211="","",VLOOKUP(AM211,'シフト記号表（従来型・ユニット型共通）'!$C$6:$L$47,10,FALSE))</f>
        <v/>
      </c>
      <c r="AN212" s="327" t="str">
        <f>IF(AN211="","",VLOOKUP(AN211,'シフト記号表（従来型・ユニット型共通）'!$C$6:$L$47,10,FALSE))</f>
        <v/>
      </c>
      <c r="AO212" s="325" t="str">
        <f>IF(AO211="","",VLOOKUP(AO211,'シフト記号表（従来型・ユニット型共通）'!$C$6:$L$47,10,FALSE))</f>
        <v/>
      </c>
      <c r="AP212" s="326" t="str">
        <f>IF(AP211="","",VLOOKUP(AP211,'シフト記号表（従来型・ユニット型共通）'!$C$6:$L$47,10,FALSE))</f>
        <v/>
      </c>
      <c r="AQ212" s="326" t="str">
        <f>IF(AQ211="","",VLOOKUP(AQ211,'シフト記号表（従来型・ユニット型共通）'!$C$6:$L$47,10,FALSE))</f>
        <v/>
      </c>
      <c r="AR212" s="326" t="str">
        <f>IF(AR211="","",VLOOKUP(AR211,'シフト記号表（従来型・ユニット型共通）'!$C$6:$L$47,10,FALSE))</f>
        <v/>
      </c>
      <c r="AS212" s="326" t="str">
        <f>IF(AS211="","",VLOOKUP(AS211,'シフト記号表（従来型・ユニット型共通）'!$C$6:$L$47,10,FALSE))</f>
        <v/>
      </c>
      <c r="AT212" s="326" t="str">
        <f>IF(AT211="","",VLOOKUP(AT211,'シフト記号表（従来型・ユニット型共通）'!$C$6:$L$47,10,FALSE))</f>
        <v/>
      </c>
      <c r="AU212" s="327" t="str">
        <f>IF(AU211="","",VLOOKUP(AU211,'シフト記号表（従来型・ユニット型共通）'!$C$6:$L$47,10,FALSE))</f>
        <v/>
      </c>
      <c r="AV212" s="325" t="str">
        <f>IF(AV211="","",VLOOKUP(AV211,'シフト記号表（従来型・ユニット型共通）'!$C$6:$L$47,10,FALSE))</f>
        <v/>
      </c>
      <c r="AW212" s="326" t="str">
        <f>IF(AW211="","",VLOOKUP(AW211,'シフト記号表（従来型・ユニット型共通）'!$C$6:$L$47,10,FALSE))</f>
        <v/>
      </c>
      <c r="AX212" s="326" t="str">
        <f>IF(AX211="","",VLOOKUP(AX211,'シフト記号表（従来型・ユニット型共通）'!$C$6:$L$47,10,FALSE))</f>
        <v/>
      </c>
      <c r="AY212" s="326" t="str">
        <f>IF(AY211="","",VLOOKUP(AY211,'シフト記号表（従来型・ユニット型共通）'!$C$6:$L$47,10,FALSE))</f>
        <v/>
      </c>
      <c r="AZ212" s="326" t="str">
        <f>IF(AZ211="","",VLOOKUP(AZ211,'シフト記号表（従来型・ユニット型共通）'!$C$6:$L$47,10,FALSE))</f>
        <v/>
      </c>
      <c r="BA212" s="326" t="str">
        <f>IF(BA211="","",VLOOKUP(BA211,'シフト記号表（従来型・ユニット型共通）'!$C$6:$L$47,10,FALSE))</f>
        <v/>
      </c>
      <c r="BB212" s="327" t="str">
        <f>IF(BB211="","",VLOOKUP(BB211,'シフト記号表（従来型・ユニット型共通）'!$C$6:$L$47,10,FALSE))</f>
        <v/>
      </c>
      <c r="BC212" s="325" t="str">
        <f>IF(BC211="","",VLOOKUP(BC211,'シフト記号表（従来型・ユニット型共通）'!$C$6:$L$47,10,FALSE))</f>
        <v/>
      </c>
      <c r="BD212" s="326" t="str">
        <f>IF(BD211="","",VLOOKUP(BD211,'シフト記号表（従来型・ユニット型共通）'!$C$6:$L$47,10,FALSE))</f>
        <v/>
      </c>
      <c r="BE212" s="326" t="str">
        <f>IF(BE211="","",VLOOKUP(BE211,'シフト記号表（従来型・ユニット型共通）'!$C$6:$L$47,10,FALSE))</f>
        <v/>
      </c>
      <c r="BF212" s="1113">
        <f>IF($BI$3="４週",SUM(AA212:BB212),IF($BI$3="暦月",SUM(AA212:BE212),""))</f>
        <v>0</v>
      </c>
      <c r="BG212" s="1114"/>
      <c r="BH212" s="1115">
        <f>IF($BI$3="４週",BF212/4,IF($BI$3="暦月",(BF212/($BI$8/7)),""))</f>
        <v>0</v>
      </c>
      <c r="BI212" s="1114"/>
      <c r="BJ212" s="1110"/>
      <c r="BK212" s="1111"/>
      <c r="BL212" s="1111"/>
      <c r="BM212" s="1111"/>
      <c r="BN212" s="1112"/>
    </row>
    <row r="213" spans="2:66" ht="20.25" customHeight="1" x14ac:dyDescent="0.15">
      <c r="B213" s="1118">
        <f>B211+1</f>
        <v>99</v>
      </c>
      <c r="C213" s="1230"/>
      <c r="D213" s="1232"/>
      <c r="E213" s="1196"/>
      <c r="F213" s="1233"/>
      <c r="G213" s="1120"/>
      <c r="H213" s="1121"/>
      <c r="I213" s="320"/>
      <c r="J213" s="321"/>
      <c r="K213" s="320"/>
      <c r="L213" s="321"/>
      <c r="M213" s="1124"/>
      <c r="N213" s="1125"/>
      <c r="O213" s="1128"/>
      <c r="P213" s="1129"/>
      <c r="Q213" s="1129"/>
      <c r="R213" s="1121"/>
      <c r="S213" s="1132"/>
      <c r="T213" s="1133"/>
      <c r="U213" s="1133"/>
      <c r="V213" s="1133"/>
      <c r="W213" s="1134"/>
      <c r="X213" s="340" t="s">
        <v>696</v>
      </c>
      <c r="Z213" s="341"/>
      <c r="AA213" s="333"/>
      <c r="AB213" s="334"/>
      <c r="AC213" s="334"/>
      <c r="AD213" s="334"/>
      <c r="AE213" s="334"/>
      <c r="AF213" s="334"/>
      <c r="AG213" s="335"/>
      <c r="AH213" s="333"/>
      <c r="AI213" s="334"/>
      <c r="AJ213" s="334"/>
      <c r="AK213" s="334"/>
      <c r="AL213" s="334"/>
      <c r="AM213" s="334"/>
      <c r="AN213" s="335"/>
      <c r="AO213" s="333"/>
      <c r="AP213" s="334"/>
      <c r="AQ213" s="334"/>
      <c r="AR213" s="334"/>
      <c r="AS213" s="334"/>
      <c r="AT213" s="334"/>
      <c r="AU213" s="335"/>
      <c r="AV213" s="333"/>
      <c r="AW213" s="334"/>
      <c r="AX213" s="334"/>
      <c r="AY213" s="334"/>
      <c r="AZ213" s="334"/>
      <c r="BA213" s="334"/>
      <c r="BB213" s="335"/>
      <c r="BC213" s="333"/>
      <c r="BD213" s="334"/>
      <c r="BE213" s="336"/>
      <c r="BF213" s="1138"/>
      <c r="BG213" s="1139"/>
      <c r="BH213" s="1105"/>
      <c r="BI213" s="1106"/>
      <c r="BJ213" s="1107"/>
      <c r="BK213" s="1108"/>
      <c r="BL213" s="1108"/>
      <c r="BM213" s="1108"/>
      <c r="BN213" s="1109"/>
    </row>
    <row r="214" spans="2:66" ht="20.25" customHeight="1" x14ac:dyDescent="0.15">
      <c r="B214" s="1140"/>
      <c r="C214" s="1237"/>
      <c r="D214" s="1238"/>
      <c r="E214" s="1196"/>
      <c r="F214" s="1233"/>
      <c r="G214" s="1141"/>
      <c r="H214" s="1142"/>
      <c r="I214" s="342"/>
      <c r="J214" s="343">
        <f>G213</f>
        <v>0</v>
      </c>
      <c r="K214" s="342"/>
      <c r="L214" s="343">
        <f>M213</f>
        <v>0</v>
      </c>
      <c r="M214" s="1143"/>
      <c r="N214" s="1144"/>
      <c r="O214" s="1145"/>
      <c r="P214" s="1146"/>
      <c r="Q214" s="1146"/>
      <c r="R214" s="1142"/>
      <c r="S214" s="1132"/>
      <c r="T214" s="1133"/>
      <c r="U214" s="1133"/>
      <c r="V214" s="1133"/>
      <c r="W214" s="1134"/>
      <c r="X214" s="337" t="s">
        <v>1050</v>
      </c>
      <c r="Y214" s="338"/>
      <c r="Z214" s="339"/>
      <c r="AA214" s="325" t="str">
        <f>IF(AA213="","",VLOOKUP(AA213,'シフト記号表（従来型・ユニット型共通）'!$C$6:$L$47,10,FALSE))</f>
        <v/>
      </c>
      <c r="AB214" s="326" t="str">
        <f>IF(AB213="","",VLOOKUP(AB213,'シフト記号表（従来型・ユニット型共通）'!$C$6:$L$47,10,FALSE))</f>
        <v/>
      </c>
      <c r="AC214" s="326" t="str">
        <f>IF(AC213="","",VLOOKUP(AC213,'シフト記号表（従来型・ユニット型共通）'!$C$6:$L$47,10,FALSE))</f>
        <v/>
      </c>
      <c r="AD214" s="326" t="str">
        <f>IF(AD213="","",VLOOKUP(AD213,'シフト記号表（従来型・ユニット型共通）'!$C$6:$L$47,10,FALSE))</f>
        <v/>
      </c>
      <c r="AE214" s="326" t="str">
        <f>IF(AE213="","",VLOOKUP(AE213,'シフト記号表（従来型・ユニット型共通）'!$C$6:$L$47,10,FALSE))</f>
        <v/>
      </c>
      <c r="AF214" s="326" t="str">
        <f>IF(AF213="","",VLOOKUP(AF213,'シフト記号表（従来型・ユニット型共通）'!$C$6:$L$47,10,FALSE))</f>
        <v/>
      </c>
      <c r="AG214" s="327" t="str">
        <f>IF(AG213="","",VLOOKUP(AG213,'シフト記号表（従来型・ユニット型共通）'!$C$6:$L$47,10,FALSE))</f>
        <v/>
      </c>
      <c r="AH214" s="325" t="str">
        <f>IF(AH213="","",VLOOKUP(AH213,'シフト記号表（従来型・ユニット型共通）'!$C$6:$L$47,10,FALSE))</f>
        <v/>
      </c>
      <c r="AI214" s="326" t="str">
        <f>IF(AI213="","",VLOOKUP(AI213,'シフト記号表（従来型・ユニット型共通）'!$C$6:$L$47,10,FALSE))</f>
        <v/>
      </c>
      <c r="AJ214" s="326" t="str">
        <f>IF(AJ213="","",VLOOKUP(AJ213,'シフト記号表（従来型・ユニット型共通）'!$C$6:$L$47,10,FALSE))</f>
        <v/>
      </c>
      <c r="AK214" s="326" t="str">
        <f>IF(AK213="","",VLOOKUP(AK213,'シフト記号表（従来型・ユニット型共通）'!$C$6:$L$47,10,FALSE))</f>
        <v/>
      </c>
      <c r="AL214" s="326" t="str">
        <f>IF(AL213="","",VLOOKUP(AL213,'シフト記号表（従来型・ユニット型共通）'!$C$6:$L$47,10,FALSE))</f>
        <v/>
      </c>
      <c r="AM214" s="326" t="str">
        <f>IF(AM213="","",VLOOKUP(AM213,'シフト記号表（従来型・ユニット型共通）'!$C$6:$L$47,10,FALSE))</f>
        <v/>
      </c>
      <c r="AN214" s="327" t="str">
        <f>IF(AN213="","",VLOOKUP(AN213,'シフト記号表（従来型・ユニット型共通）'!$C$6:$L$47,10,FALSE))</f>
        <v/>
      </c>
      <c r="AO214" s="325" t="str">
        <f>IF(AO213="","",VLOOKUP(AO213,'シフト記号表（従来型・ユニット型共通）'!$C$6:$L$47,10,FALSE))</f>
        <v/>
      </c>
      <c r="AP214" s="326" t="str">
        <f>IF(AP213="","",VLOOKUP(AP213,'シフト記号表（従来型・ユニット型共通）'!$C$6:$L$47,10,FALSE))</f>
        <v/>
      </c>
      <c r="AQ214" s="326" t="str">
        <f>IF(AQ213="","",VLOOKUP(AQ213,'シフト記号表（従来型・ユニット型共通）'!$C$6:$L$47,10,FALSE))</f>
        <v/>
      </c>
      <c r="AR214" s="326" t="str">
        <f>IF(AR213="","",VLOOKUP(AR213,'シフト記号表（従来型・ユニット型共通）'!$C$6:$L$47,10,FALSE))</f>
        <v/>
      </c>
      <c r="AS214" s="326" t="str">
        <f>IF(AS213="","",VLOOKUP(AS213,'シフト記号表（従来型・ユニット型共通）'!$C$6:$L$47,10,FALSE))</f>
        <v/>
      </c>
      <c r="AT214" s="326" t="str">
        <f>IF(AT213="","",VLOOKUP(AT213,'シフト記号表（従来型・ユニット型共通）'!$C$6:$L$47,10,FALSE))</f>
        <v/>
      </c>
      <c r="AU214" s="327" t="str">
        <f>IF(AU213="","",VLOOKUP(AU213,'シフト記号表（従来型・ユニット型共通）'!$C$6:$L$47,10,FALSE))</f>
        <v/>
      </c>
      <c r="AV214" s="325" t="str">
        <f>IF(AV213="","",VLOOKUP(AV213,'シフト記号表（従来型・ユニット型共通）'!$C$6:$L$47,10,FALSE))</f>
        <v/>
      </c>
      <c r="AW214" s="326" t="str">
        <f>IF(AW213="","",VLOOKUP(AW213,'シフト記号表（従来型・ユニット型共通）'!$C$6:$L$47,10,FALSE))</f>
        <v/>
      </c>
      <c r="AX214" s="326" t="str">
        <f>IF(AX213="","",VLOOKUP(AX213,'シフト記号表（従来型・ユニット型共通）'!$C$6:$L$47,10,FALSE))</f>
        <v/>
      </c>
      <c r="AY214" s="326" t="str">
        <f>IF(AY213="","",VLOOKUP(AY213,'シフト記号表（従来型・ユニット型共通）'!$C$6:$L$47,10,FALSE))</f>
        <v/>
      </c>
      <c r="AZ214" s="326" t="str">
        <f>IF(AZ213="","",VLOOKUP(AZ213,'シフト記号表（従来型・ユニット型共通）'!$C$6:$L$47,10,FALSE))</f>
        <v/>
      </c>
      <c r="BA214" s="326" t="str">
        <f>IF(BA213="","",VLOOKUP(BA213,'シフト記号表（従来型・ユニット型共通）'!$C$6:$L$47,10,FALSE))</f>
        <v/>
      </c>
      <c r="BB214" s="327" t="str">
        <f>IF(BB213="","",VLOOKUP(BB213,'シフト記号表（従来型・ユニット型共通）'!$C$6:$L$47,10,FALSE))</f>
        <v/>
      </c>
      <c r="BC214" s="325" t="str">
        <f>IF(BC213="","",VLOOKUP(BC213,'シフト記号表（従来型・ユニット型共通）'!$C$6:$L$47,10,FALSE))</f>
        <v/>
      </c>
      <c r="BD214" s="326" t="str">
        <f>IF(BD213="","",VLOOKUP(BD213,'シフト記号表（従来型・ユニット型共通）'!$C$6:$L$47,10,FALSE))</f>
        <v/>
      </c>
      <c r="BE214" s="326" t="str">
        <f>IF(BE213="","",VLOOKUP(BE213,'シフト記号表（従来型・ユニット型共通）'!$C$6:$L$47,10,FALSE))</f>
        <v/>
      </c>
      <c r="BF214" s="1113">
        <f>IF($BI$3="４週",SUM(AA214:BB214),IF($BI$3="暦月",SUM(AA214:BE214),""))</f>
        <v>0</v>
      </c>
      <c r="BG214" s="1114"/>
      <c r="BH214" s="1115">
        <f>IF($BI$3="４週",BF214/4,IF($BI$3="暦月",(BF214/($BI$8/7)),""))</f>
        <v>0</v>
      </c>
      <c r="BI214" s="1114"/>
      <c r="BJ214" s="1110"/>
      <c r="BK214" s="1111"/>
      <c r="BL214" s="1111"/>
      <c r="BM214" s="1111"/>
      <c r="BN214" s="1112"/>
    </row>
    <row r="215" spans="2:66" ht="20.25" customHeight="1" x14ac:dyDescent="0.15">
      <c r="B215" s="1118">
        <f>B213+1</f>
        <v>100</v>
      </c>
      <c r="C215" s="1230"/>
      <c r="D215" s="1232"/>
      <c r="E215" s="1196"/>
      <c r="F215" s="1233"/>
      <c r="G215" s="1120"/>
      <c r="H215" s="1121"/>
      <c r="I215" s="328"/>
      <c r="J215" s="329"/>
      <c r="K215" s="328"/>
      <c r="L215" s="329"/>
      <c r="M215" s="1124"/>
      <c r="N215" s="1125"/>
      <c r="O215" s="1128"/>
      <c r="P215" s="1129"/>
      <c r="Q215" s="1129"/>
      <c r="R215" s="1121"/>
      <c r="S215" s="1132"/>
      <c r="T215" s="1133"/>
      <c r="U215" s="1133"/>
      <c r="V215" s="1133"/>
      <c r="W215" s="1134"/>
      <c r="X215" s="330" t="s">
        <v>696</v>
      </c>
      <c r="Y215" s="331"/>
      <c r="Z215" s="332"/>
      <c r="AA215" s="333"/>
      <c r="AB215" s="334"/>
      <c r="AC215" s="334"/>
      <c r="AD215" s="334"/>
      <c r="AE215" s="334"/>
      <c r="AF215" s="334"/>
      <c r="AG215" s="335"/>
      <c r="AH215" s="333"/>
      <c r="AI215" s="334"/>
      <c r="AJ215" s="334"/>
      <c r="AK215" s="334"/>
      <c r="AL215" s="334"/>
      <c r="AM215" s="334"/>
      <c r="AN215" s="335"/>
      <c r="AO215" s="333"/>
      <c r="AP215" s="334"/>
      <c r="AQ215" s="334"/>
      <c r="AR215" s="334"/>
      <c r="AS215" s="334"/>
      <c r="AT215" s="334"/>
      <c r="AU215" s="335"/>
      <c r="AV215" s="333"/>
      <c r="AW215" s="334"/>
      <c r="AX215" s="334"/>
      <c r="AY215" s="334"/>
      <c r="AZ215" s="334"/>
      <c r="BA215" s="334"/>
      <c r="BB215" s="335"/>
      <c r="BC215" s="333"/>
      <c r="BD215" s="334"/>
      <c r="BE215" s="336"/>
      <c r="BF215" s="1138"/>
      <c r="BG215" s="1139"/>
      <c r="BH215" s="1105"/>
      <c r="BI215" s="1106"/>
      <c r="BJ215" s="1107"/>
      <c r="BK215" s="1108"/>
      <c r="BL215" s="1108"/>
      <c r="BM215" s="1108"/>
      <c r="BN215" s="1109"/>
    </row>
    <row r="216" spans="2:66" ht="20.25" customHeight="1" thickBot="1" x14ac:dyDescent="0.2">
      <c r="B216" s="1119"/>
      <c r="C216" s="1231"/>
      <c r="D216" s="1234"/>
      <c r="E216" s="1235"/>
      <c r="F216" s="1236"/>
      <c r="G216" s="1122"/>
      <c r="H216" s="1123"/>
      <c r="I216" s="347"/>
      <c r="J216" s="348">
        <f>G215</f>
        <v>0</v>
      </c>
      <c r="K216" s="347"/>
      <c r="L216" s="348">
        <f>M215</f>
        <v>0</v>
      </c>
      <c r="M216" s="1126"/>
      <c r="N216" s="1127"/>
      <c r="O216" s="1130"/>
      <c r="P216" s="1131"/>
      <c r="Q216" s="1131"/>
      <c r="R216" s="1123"/>
      <c r="S216" s="1135"/>
      <c r="T216" s="1136"/>
      <c r="U216" s="1136"/>
      <c r="V216" s="1136"/>
      <c r="W216" s="1137"/>
      <c r="X216" s="349" t="s">
        <v>1050</v>
      </c>
      <c r="Y216" s="350"/>
      <c r="Z216" s="351"/>
      <c r="AA216" s="352" t="str">
        <f>IF(AA215="","",VLOOKUP(AA215,'シフト記号表（従来型・ユニット型共通）'!$C$6:$L$47,10,FALSE))</f>
        <v/>
      </c>
      <c r="AB216" s="353" t="str">
        <f>IF(AB215="","",VLOOKUP(AB215,'シフト記号表（従来型・ユニット型共通）'!$C$6:$L$47,10,FALSE))</f>
        <v/>
      </c>
      <c r="AC216" s="353" t="str">
        <f>IF(AC215="","",VLOOKUP(AC215,'シフト記号表（従来型・ユニット型共通）'!$C$6:$L$47,10,FALSE))</f>
        <v/>
      </c>
      <c r="AD216" s="353" t="str">
        <f>IF(AD215="","",VLOOKUP(AD215,'シフト記号表（従来型・ユニット型共通）'!$C$6:$L$47,10,FALSE))</f>
        <v/>
      </c>
      <c r="AE216" s="353" t="str">
        <f>IF(AE215="","",VLOOKUP(AE215,'シフト記号表（従来型・ユニット型共通）'!$C$6:$L$47,10,FALSE))</f>
        <v/>
      </c>
      <c r="AF216" s="353" t="str">
        <f>IF(AF215="","",VLOOKUP(AF215,'シフト記号表（従来型・ユニット型共通）'!$C$6:$L$47,10,FALSE))</f>
        <v/>
      </c>
      <c r="AG216" s="354" t="str">
        <f>IF(AG215="","",VLOOKUP(AG215,'シフト記号表（従来型・ユニット型共通）'!$C$6:$L$47,10,FALSE))</f>
        <v/>
      </c>
      <c r="AH216" s="352" t="str">
        <f>IF(AH215="","",VLOOKUP(AH215,'シフト記号表（従来型・ユニット型共通）'!$C$6:$L$47,10,FALSE))</f>
        <v/>
      </c>
      <c r="AI216" s="353" t="str">
        <f>IF(AI215="","",VLOOKUP(AI215,'シフト記号表（従来型・ユニット型共通）'!$C$6:$L$47,10,FALSE))</f>
        <v/>
      </c>
      <c r="AJ216" s="353" t="str">
        <f>IF(AJ215="","",VLOOKUP(AJ215,'シフト記号表（従来型・ユニット型共通）'!$C$6:$L$47,10,FALSE))</f>
        <v/>
      </c>
      <c r="AK216" s="353" t="str">
        <f>IF(AK215="","",VLOOKUP(AK215,'シフト記号表（従来型・ユニット型共通）'!$C$6:$L$47,10,FALSE))</f>
        <v/>
      </c>
      <c r="AL216" s="353" t="str">
        <f>IF(AL215="","",VLOOKUP(AL215,'シフト記号表（従来型・ユニット型共通）'!$C$6:$L$47,10,FALSE))</f>
        <v/>
      </c>
      <c r="AM216" s="353" t="str">
        <f>IF(AM215="","",VLOOKUP(AM215,'シフト記号表（従来型・ユニット型共通）'!$C$6:$L$47,10,FALSE))</f>
        <v/>
      </c>
      <c r="AN216" s="354" t="str">
        <f>IF(AN215="","",VLOOKUP(AN215,'シフト記号表（従来型・ユニット型共通）'!$C$6:$L$47,10,FALSE))</f>
        <v/>
      </c>
      <c r="AO216" s="352" t="str">
        <f>IF(AO215="","",VLOOKUP(AO215,'シフト記号表（従来型・ユニット型共通）'!$C$6:$L$47,10,FALSE))</f>
        <v/>
      </c>
      <c r="AP216" s="353" t="str">
        <f>IF(AP215="","",VLOOKUP(AP215,'シフト記号表（従来型・ユニット型共通）'!$C$6:$L$47,10,FALSE))</f>
        <v/>
      </c>
      <c r="AQ216" s="353" t="str">
        <f>IF(AQ215="","",VLOOKUP(AQ215,'シフト記号表（従来型・ユニット型共通）'!$C$6:$L$47,10,FALSE))</f>
        <v/>
      </c>
      <c r="AR216" s="353" t="str">
        <f>IF(AR215="","",VLOOKUP(AR215,'シフト記号表（従来型・ユニット型共通）'!$C$6:$L$47,10,FALSE))</f>
        <v/>
      </c>
      <c r="AS216" s="353" t="str">
        <f>IF(AS215="","",VLOOKUP(AS215,'シフト記号表（従来型・ユニット型共通）'!$C$6:$L$47,10,FALSE))</f>
        <v/>
      </c>
      <c r="AT216" s="353" t="str">
        <f>IF(AT215="","",VLOOKUP(AT215,'シフト記号表（従来型・ユニット型共通）'!$C$6:$L$47,10,FALSE))</f>
        <v/>
      </c>
      <c r="AU216" s="354" t="str">
        <f>IF(AU215="","",VLOOKUP(AU215,'シフト記号表（従来型・ユニット型共通）'!$C$6:$L$47,10,FALSE))</f>
        <v/>
      </c>
      <c r="AV216" s="352" t="str">
        <f>IF(AV215="","",VLOOKUP(AV215,'シフト記号表（従来型・ユニット型共通）'!$C$6:$L$47,10,FALSE))</f>
        <v/>
      </c>
      <c r="AW216" s="353" t="str">
        <f>IF(AW215="","",VLOOKUP(AW215,'シフト記号表（従来型・ユニット型共通）'!$C$6:$L$47,10,FALSE))</f>
        <v/>
      </c>
      <c r="AX216" s="353" t="str">
        <f>IF(AX215="","",VLOOKUP(AX215,'シフト記号表（従来型・ユニット型共通）'!$C$6:$L$47,10,FALSE))</f>
        <v/>
      </c>
      <c r="AY216" s="353" t="str">
        <f>IF(AY215="","",VLOOKUP(AY215,'シフト記号表（従来型・ユニット型共通）'!$C$6:$L$47,10,FALSE))</f>
        <v/>
      </c>
      <c r="AZ216" s="353" t="str">
        <f>IF(AZ215="","",VLOOKUP(AZ215,'シフト記号表（従来型・ユニット型共通）'!$C$6:$L$47,10,FALSE))</f>
        <v/>
      </c>
      <c r="BA216" s="353" t="str">
        <f>IF(BA215="","",VLOOKUP(BA215,'シフト記号表（従来型・ユニット型共通）'!$C$6:$L$47,10,FALSE))</f>
        <v/>
      </c>
      <c r="BB216" s="354" t="str">
        <f>IF(BB215="","",VLOOKUP(BB215,'シフト記号表（従来型・ユニット型共通）'!$C$6:$L$47,10,FALSE))</f>
        <v/>
      </c>
      <c r="BC216" s="352" t="str">
        <f>IF(BC215="","",VLOOKUP(BC215,'シフト記号表（従来型・ユニット型共通）'!$C$6:$L$47,10,FALSE))</f>
        <v/>
      </c>
      <c r="BD216" s="353" t="str">
        <f>IF(BD215="","",VLOOKUP(BD215,'シフト記号表（従来型・ユニット型共通）'!$C$6:$L$47,10,FALSE))</f>
        <v/>
      </c>
      <c r="BE216" s="353" t="str">
        <f>IF(BE215="","",VLOOKUP(BE215,'シフト記号表（従来型・ユニット型共通）'!$C$6:$L$47,10,FALSE))</f>
        <v/>
      </c>
      <c r="BF216" s="1150">
        <f>IF($BI$3="４週",SUM(AA216:BB216),IF($BI$3="暦月",SUM(AA216:BE216),""))</f>
        <v>0</v>
      </c>
      <c r="BG216" s="1151"/>
      <c r="BH216" s="1152">
        <f>IF($BI$3="４週",BF216/4,IF($BI$3="暦月",(BF216/($BI$8/7)),""))</f>
        <v>0</v>
      </c>
      <c r="BI216" s="1151"/>
      <c r="BJ216" s="1147"/>
      <c r="BK216" s="1148"/>
      <c r="BL216" s="1148"/>
      <c r="BM216" s="1148"/>
      <c r="BN216" s="1149"/>
    </row>
    <row r="217" spans="2:66" ht="20.25" customHeight="1" x14ac:dyDescent="0.15">
      <c r="B217" s="356"/>
      <c r="C217" s="356"/>
      <c r="D217" s="356"/>
      <c r="E217" s="356"/>
      <c r="F217" s="356"/>
      <c r="G217" s="357"/>
      <c r="H217" s="357"/>
      <c r="I217" s="357"/>
      <c r="J217" s="357"/>
      <c r="K217" s="357"/>
      <c r="L217" s="357"/>
      <c r="M217" s="358"/>
      <c r="N217" s="358"/>
      <c r="O217" s="357"/>
      <c r="P217" s="357"/>
      <c r="Q217" s="357"/>
      <c r="R217" s="357"/>
      <c r="S217" s="359"/>
      <c r="T217" s="359"/>
      <c r="U217" s="359"/>
      <c r="V217" s="360"/>
      <c r="W217" s="360"/>
      <c r="X217" s="360"/>
      <c r="Y217" s="361"/>
      <c r="Z217" s="362"/>
      <c r="AA217" s="363"/>
      <c r="AB217" s="363"/>
      <c r="AC217" s="363"/>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3"/>
      <c r="AY217" s="363"/>
      <c r="AZ217" s="363"/>
      <c r="BA217" s="363"/>
      <c r="BB217" s="363"/>
      <c r="BC217" s="363"/>
      <c r="BD217" s="363"/>
      <c r="BE217" s="363"/>
      <c r="BF217" s="363"/>
      <c r="BG217" s="363"/>
      <c r="BH217" s="364"/>
      <c r="BI217" s="364"/>
      <c r="BJ217" s="359"/>
      <c r="BK217" s="359"/>
      <c r="BL217" s="359"/>
      <c r="BM217" s="359"/>
      <c r="BN217" s="359"/>
    </row>
    <row r="218" spans="2:66" ht="20.25" customHeight="1" x14ac:dyDescent="0.15">
      <c r="B218" s="356"/>
      <c r="C218" s="356"/>
      <c r="D218" s="356"/>
      <c r="E218" s="356"/>
      <c r="F218" s="356"/>
      <c r="G218" s="357"/>
      <c r="H218" s="357"/>
      <c r="I218" s="357"/>
      <c r="J218" s="357"/>
      <c r="K218" s="357"/>
      <c r="L218" s="357"/>
      <c r="M218" s="365"/>
      <c r="N218" s="282" t="s">
        <v>1094</v>
      </c>
      <c r="O218" s="282"/>
      <c r="P218" s="282"/>
      <c r="Q218" s="282"/>
      <c r="R218" s="282"/>
      <c r="S218" s="282"/>
      <c r="T218" s="282"/>
      <c r="U218" s="282"/>
      <c r="V218" s="282"/>
      <c r="W218" s="282"/>
      <c r="X218" s="287"/>
      <c r="Y218" s="282"/>
      <c r="Z218" s="282"/>
      <c r="AA218" s="282"/>
      <c r="AB218" s="282"/>
      <c r="AC218" s="282"/>
      <c r="AD218" s="366"/>
      <c r="AE218" s="366"/>
      <c r="AF218" s="366"/>
      <c r="AG218" s="366"/>
      <c r="AH218" s="366"/>
      <c r="AI218" s="366"/>
      <c r="AJ218" s="366"/>
      <c r="AK218" s="366"/>
      <c r="AL218" s="366"/>
      <c r="AM218" s="366"/>
      <c r="AN218" s="366"/>
      <c r="AO218" s="366"/>
      <c r="AP218" s="366"/>
      <c r="AQ218" s="366"/>
      <c r="AR218" s="366"/>
      <c r="AS218" s="366"/>
      <c r="AT218" s="366"/>
      <c r="AU218" s="366"/>
      <c r="AV218" s="366"/>
      <c r="AW218" s="366"/>
      <c r="AX218" s="366"/>
      <c r="AY218" s="366"/>
      <c r="AZ218" s="366"/>
      <c r="BA218" s="366"/>
      <c r="BB218" s="366"/>
      <c r="BC218" s="366"/>
      <c r="BD218" s="366"/>
      <c r="BE218" s="366"/>
      <c r="BF218" s="366"/>
      <c r="BG218" s="366"/>
      <c r="BH218" s="367"/>
      <c r="BI218" s="364"/>
      <c r="BJ218" s="359"/>
      <c r="BK218" s="359"/>
      <c r="BL218" s="359"/>
      <c r="BM218" s="359"/>
      <c r="BN218" s="359"/>
    </row>
    <row r="219" spans="2:66" ht="20.25" customHeight="1" x14ac:dyDescent="0.15">
      <c r="B219" s="356"/>
      <c r="C219" s="356"/>
      <c r="D219" s="356"/>
      <c r="E219" s="356"/>
      <c r="F219" s="356"/>
      <c r="G219" s="357"/>
      <c r="H219" s="357"/>
      <c r="I219" s="357"/>
      <c r="J219" s="357"/>
      <c r="K219" s="357"/>
      <c r="L219" s="357"/>
      <c r="M219" s="365"/>
      <c r="N219" s="282"/>
      <c r="O219" s="282" t="s">
        <v>727</v>
      </c>
      <c r="P219" s="282"/>
      <c r="Q219" s="282"/>
      <c r="R219" s="282"/>
      <c r="S219" s="282"/>
      <c r="T219" s="282"/>
      <c r="U219" s="282"/>
      <c r="V219" s="282"/>
      <c r="W219" s="282"/>
      <c r="X219" s="287"/>
      <c r="Y219" s="282"/>
      <c r="Z219" s="282"/>
      <c r="AA219" s="282"/>
      <c r="AB219" s="282"/>
      <c r="AC219" s="282"/>
      <c r="AD219" s="366"/>
      <c r="AE219" s="282" t="s">
        <v>728</v>
      </c>
      <c r="AF219" s="282"/>
      <c r="AG219" s="282"/>
      <c r="AH219" s="282"/>
      <c r="AI219" s="282"/>
      <c r="AJ219" s="282"/>
      <c r="AK219" s="282"/>
      <c r="AL219" s="282"/>
      <c r="AM219" s="282"/>
      <c r="AN219" s="287"/>
      <c r="AO219" s="282"/>
      <c r="AP219" s="282"/>
      <c r="AQ219" s="282"/>
      <c r="AR219" s="282"/>
      <c r="AS219" s="366"/>
      <c r="AT219" s="366"/>
      <c r="AU219" s="282" t="s">
        <v>729</v>
      </c>
      <c r="AV219" s="282"/>
      <c r="AW219" s="282"/>
      <c r="AX219" s="282"/>
      <c r="AY219" s="282"/>
      <c r="AZ219" s="282"/>
      <c r="BA219" s="366"/>
      <c r="BB219" s="366"/>
      <c r="BC219" s="366"/>
      <c r="BD219" s="366"/>
      <c r="BE219" s="366"/>
      <c r="BF219" s="366"/>
      <c r="BG219" s="366"/>
      <c r="BH219" s="367"/>
      <c r="BI219" s="364"/>
      <c r="BJ219" s="1104"/>
      <c r="BK219" s="1104"/>
      <c r="BL219" s="1104"/>
      <c r="BM219" s="1104"/>
      <c r="BN219" s="359"/>
    </row>
    <row r="220" spans="2:66" ht="20.25" customHeight="1" x14ac:dyDescent="0.15">
      <c r="B220" s="356"/>
      <c r="C220" s="356"/>
      <c r="D220" s="356"/>
      <c r="E220" s="356"/>
      <c r="F220" s="356"/>
      <c r="G220" s="357"/>
      <c r="H220" s="357"/>
      <c r="I220" s="357"/>
      <c r="J220" s="357"/>
      <c r="K220" s="357"/>
      <c r="L220" s="357"/>
      <c r="M220" s="365"/>
      <c r="N220" s="282"/>
      <c r="O220" s="1083" t="s">
        <v>730</v>
      </c>
      <c r="P220" s="1083"/>
      <c r="Q220" s="1083" t="s">
        <v>731</v>
      </c>
      <c r="R220" s="1083"/>
      <c r="S220" s="1083"/>
      <c r="T220" s="1083"/>
      <c r="U220" s="282"/>
      <c r="V220" s="1101" t="s">
        <v>732</v>
      </c>
      <c r="W220" s="1101"/>
      <c r="X220" s="1101"/>
      <c r="Y220" s="1101"/>
      <c r="Z220" s="282"/>
      <c r="AA220" s="369" t="s">
        <v>733</v>
      </c>
      <c r="AB220" s="369"/>
      <c r="AC220" s="282"/>
      <c r="AD220" s="366"/>
      <c r="AE220" s="1083" t="s">
        <v>730</v>
      </c>
      <c r="AF220" s="1083"/>
      <c r="AG220" s="1083" t="s">
        <v>731</v>
      </c>
      <c r="AH220" s="1083"/>
      <c r="AI220" s="1083"/>
      <c r="AJ220" s="1083"/>
      <c r="AK220" s="282"/>
      <c r="AL220" s="1101" t="s">
        <v>732</v>
      </c>
      <c r="AM220" s="1101"/>
      <c r="AN220" s="1101"/>
      <c r="AO220" s="1101"/>
      <c r="AP220" s="282"/>
      <c r="AQ220" s="369" t="s">
        <v>733</v>
      </c>
      <c r="AR220" s="369"/>
      <c r="AS220" s="366"/>
      <c r="AT220" s="366"/>
      <c r="AU220" s="1085" t="s">
        <v>734</v>
      </c>
      <c r="AV220" s="1085"/>
      <c r="AW220" s="1085" t="s">
        <v>735</v>
      </c>
      <c r="AX220" s="1085"/>
      <c r="AY220" s="1085"/>
      <c r="AZ220" s="1085"/>
      <c r="BA220" s="366"/>
      <c r="BB220" s="366"/>
      <c r="BC220" s="366"/>
      <c r="BD220" s="366"/>
      <c r="BE220" s="366"/>
      <c r="BF220" s="366"/>
      <c r="BG220" s="366"/>
      <c r="BH220" s="367"/>
      <c r="BI220" s="364"/>
      <c r="BJ220" s="1117"/>
      <c r="BK220" s="1117"/>
      <c r="BL220" s="1117"/>
      <c r="BM220" s="1117"/>
      <c r="BN220" s="359"/>
    </row>
    <row r="221" spans="2:66" ht="20.25" customHeight="1" x14ac:dyDescent="0.15">
      <c r="B221" s="356"/>
      <c r="C221" s="356"/>
      <c r="D221" s="356"/>
      <c r="E221" s="356"/>
      <c r="F221" s="356"/>
      <c r="G221" s="357"/>
      <c r="H221" s="357"/>
      <c r="I221" s="357"/>
      <c r="J221" s="357"/>
      <c r="K221" s="357"/>
      <c r="L221" s="357"/>
      <c r="M221" s="365"/>
      <c r="N221" s="282"/>
      <c r="O221" s="1084"/>
      <c r="P221" s="1084"/>
      <c r="Q221" s="1084" t="s">
        <v>736</v>
      </c>
      <c r="R221" s="1084"/>
      <c r="S221" s="1084" t="s">
        <v>737</v>
      </c>
      <c r="T221" s="1084"/>
      <c r="U221" s="282"/>
      <c r="V221" s="1084" t="s">
        <v>736</v>
      </c>
      <c r="W221" s="1084"/>
      <c r="X221" s="1084" t="s">
        <v>737</v>
      </c>
      <c r="Y221" s="1084"/>
      <c r="Z221" s="282"/>
      <c r="AA221" s="369" t="s">
        <v>738</v>
      </c>
      <c r="AB221" s="369"/>
      <c r="AC221" s="282"/>
      <c r="AD221" s="366"/>
      <c r="AE221" s="1084"/>
      <c r="AF221" s="1084"/>
      <c r="AG221" s="1084" t="s">
        <v>736</v>
      </c>
      <c r="AH221" s="1084"/>
      <c r="AI221" s="1084" t="s">
        <v>737</v>
      </c>
      <c r="AJ221" s="1084"/>
      <c r="AK221" s="282"/>
      <c r="AL221" s="1084" t="s">
        <v>736</v>
      </c>
      <c r="AM221" s="1084"/>
      <c r="AN221" s="1084" t="s">
        <v>737</v>
      </c>
      <c r="AO221" s="1084"/>
      <c r="AP221" s="282"/>
      <c r="AQ221" s="369" t="s">
        <v>738</v>
      </c>
      <c r="AR221" s="369"/>
      <c r="AS221" s="366"/>
      <c r="AT221" s="366"/>
      <c r="AU221" s="1085" t="s">
        <v>739</v>
      </c>
      <c r="AV221" s="1085"/>
      <c r="AW221" s="1085" t="s">
        <v>740</v>
      </c>
      <c r="AX221" s="1085"/>
      <c r="AY221" s="1085"/>
      <c r="AZ221" s="1085"/>
      <c r="BA221" s="366"/>
      <c r="BB221" s="366"/>
      <c r="BC221" s="366"/>
      <c r="BD221" s="366"/>
      <c r="BE221" s="366"/>
      <c r="BF221" s="366"/>
      <c r="BG221" s="366"/>
      <c r="BH221" s="367"/>
      <c r="BI221" s="364"/>
      <c r="BJ221" s="1116"/>
      <c r="BK221" s="1116"/>
      <c r="BL221" s="1116"/>
      <c r="BM221" s="1116"/>
      <c r="BN221" s="359"/>
    </row>
    <row r="222" spans="2:66" ht="20.25" customHeight="1" x14ac:dyDescent="0.15">
      <c r="B222" s="356"/>
      <c r="C222" s="356"/>
      <c r="D222" s="356"/>
      <c r="E222" s="356"/>
      <c r="F222" s="356"/>
      <c r="G222" s="357"/>
      <c r="H222" s="357"/>
      <c r="I222" s="357"/>
      <c r="J222" s="357"/>
      <c r="K222" s="357"/>
      <c r="L222" s="357"/>
      <c r="M222" s="365"/>
      <c r="N222" s="282"/>
      <c r="O222" s="1085" t="s">
        <v>739</v>
      </c>
      <c r="P222" s="1085"/>
      <c r="Q222" s="1088">
        <f>SUMIFS($BF$17:$BF$216,$J$17:$J$216,"医師",$L$17:$L$216,"A")</f>
        <v>0</v>
      </c>
      <c r="R222" s="1088"/>
      <c r="S222" s="1089">
        <f>SUMIFS($BH$17:$BH$216,$J$17:$J$216,"医師",$L$17:$L$216,"A")</f>
        <v>0</v>
      </c>
      <c r="T222" s="1089"/>
      <c r="U222" s="370"/>
      <c r="V222" s="1097">
        <v>0</v>
      </c>
      <c r="W222" s="1097"/>
      <c r="X222" s="1097">
        <v>0</v>
      </c>
      <c r="Y222" s="1097"/>
      <c r="Z222" s="370"/>
      <c r="AA222" s="1099">
        <v>0</v>
      </c>
      <c r="AB222" s="1100"/>
      <c r="AC222" s="282"/>
      <c r="AD222" s="366"/>
      <c r="AE222" s="1085" t="s">
        <v>739</v>
      </c>
      <c r="AF222" s="1085"/>
      <c r="AG222" s="1088">
        <f>SUMIFS($BF$17:$BF$216,$J$17:$J$216,"薬剤師",$L$17:$L$216,"A")</f>
        <v>0</v>
      </c>
      <c r="AH222" s="1088"/>
      <c r="AI222" s="1089">
        <f>SUMIFS($BH$17:$BH$216,$J$17:$J$216,"薬剤師",$L$17:$L$216,"A")</f>
        <v>0</v>
      </c>
      <c r="AJ222" s="1089"/>
      <c r="AK222" s="370"/>
      <c r="AL222" s="1097">
        <v>0</v>
      </c>
      <c r="AM222" s="1097"/>
      <c r="AN222" s="1097">
        <v>0</v>
      </c>
      <c r="AO222" s="1097"/>
      <c r="AP222" s="370"/>
      <c r="AQ222" s="1099">
        <v>0</v>
      </c>
      <c r="AR222" s="1100"/>
      <c r="AS222" s="366"/>
      <c r="AT222" s="366"/>
      <c r="AU222" s="1085" t="s">
        <v>741</v>
      </c>
      <c r="AV222" s="1085"/>
      <c r="AW222" s="1085" t="s">
        <v>742</v>
      </c>
      <c r="AX222" s="1085"/>
      <c r="AY222" s="1085"/>
      <c r="AZ222" s="1085"/>
      <c r="BA222" s="366"/>
      <c r="BB222" s="366"/>
      <c r="BC222" s="366"/>
      <c r="BD222" s="366"/>
      <c r="BE222" s="366"/>
      <c r="BF222" s="366"/>
      <c r="BG222" s="366"/>
      <c r="BH222" s="367"/>
      <c r="BI222" s="364"/>
      <c r="BJ222" s="395"/>
      <c r="BK222" s="395"/>
      <c r="BL222" s="395"/>
      <c r="BM222" s="395"/>
      <c r="BN222" s="359"/>
    </row>
    <row r="223" spans="2:66" ht="20.25" customHeight="1" x14ac:dyDescent="0.15">
      <c r="B223" s="356"/>
      <c r="C223" s="356"/>
      <c r="D223" s="356"/>
      <c r="E223" s="356"/>
      <c r="F223" s="356"/>
      <c r="G223" s="357"/>
      <c r="H223" s="357"/>
      <c r="I223" s="357"/>
      <c r="J223" s="357"/>
      <c r="K223" s="357"/>
      <c r="L223" s="357"/>
      <c r="M223" s="365"/>
      <c r="N223" s="282"/>
      <c r="O223" s="1085" t="s">
        <v>741</v>
      </c>
      <c r="P223" s="1085"/>
      <c r="Q223" s="1088">
        <f>SUMIFS($BF$17:$BF$216,$J$17:$J$216,"医師",$L$17:$L$216,"B")</f>
        <v>0</v>
      </c>
      <c r="R223" s="1088"/>
      <c r="S223" s="1089">
        <f>SUMIFS($BH$17:$BH$216,$J$17:$J$216,"医師",$L$17:$L$216,"B")</f>
        <v>0</v>
      </c>
      <c r="T223" s="1089"/>
      <c r="U223" s="370"/>
      <c r="V223" s="1097">
        <v>0</v>
      </c>
      <c r="W223" s="1097"/>
      <c r="X223" s="1097">
        <v>0</v>
      </c>
      <c r="Y223" s="1097"/>
      <c r="Z223" s="370"/>
      <c r="AA223" s="1099">
        <v>0</v>
      </c>
      <c r="AB223" s="1100"/>
      <c r="AC223" s="282"/>
      <c r="AD223" s="366"/>
      <c r="AE223" s="1085" t="s">
        <v>741</v>
      </c>
      <c r="AF223" s="1085"/>
      <c r="AG223" s="1088">
        <f>SUMIFS($BF$17:$BF$216,$J$17:$J$216,"薬剤師",$L$17:$L$216,"B")</f>
        <v>0</v>
      </c>
      <c r="AH223" s="1088"/>
      <c r="AI223" s="1089">
        <f>SUMIFS($BH$17:$BH$216,$J$17:$J$216,"薬剤師",$L$17:$L$216,"B")</f>
        <v>0</v>
      </c>
      <c r="AJ223" s="1089"/>
      <c r="AK223" s="370"/>
      <c r="AL223" s="1097">
        <v>0</v>
      </c>
      <c r="AM223" s="1097"/>
      <c r="AN223" s="1097">
        <v>0</v>
      </c>
      <c r="AO223" s="1097"/>
      <c r="AP223" s="370"/>
      <c r="AQ223" s="1099">
        <v>0</v>
      </c>
      <c r="AR223" s="1100"/>
      <c r="AS223" s="366"/>
      <c r="AT223" s="366"/>
      <c r="AU223" s="1085" t="s">
        <v>743</v>
      </c>
      <c r="AV223" s="1085"/>
      <c r="AW223" s="1085" t="s">
        <v>744</v>
      </c>
      <c r="AX223" s="1085"/>
      <c r="AY223" s="1085"/>
      <c r="AZ223" s="1085"/>
      <c r="BA223" s="366"/>
      <c r="BB223" s="366"/>
      <c r="BC223" s="366"/>
      <c r="BD223" s="366"/>
      <c r="BE223" s="366"/>
      <c r="BF223" s="366"/>
      <c r="BG223" s="366"/>
      <c r="BH223" s="367"/>
      <c r="BI223" s="364"/>
      <c r="BJ223" s="359"/>
      <c r="BK223" s="359"/>
      <c r="BL223" s="359"/>
      <c r="BM223" s="359"/>
      <c r="BN223" s="359"/>
    </row>
    <row r="224" spans="2:66" ht="20.25" customHeight="1" x14ac:dyDescent="0.15">
      <c r="B224" s="356"/>
      <c r="C224" s="356"/>
      <c r="D224" s="356"/>
      <c r="E224" s="356"/>
      <c r="F224" s="356"/>
      <c r="G224" s="357"/>
      <c r="H224" s="357"/>
      <c r="I224" s="357"/>
      <c r="J224" s="357"/>
      <c r="K224" s="357"/>
      <c r="L224" s="357"/>
      <c r="M224" s="365"/>
      <c r="N224" s="282"/>
      <c r="O224" s="1085" t="s">
        <v>743</v>
      </c>
      <c r="P224" s="1085"/>
      <c r="Q224" s="1088">
        <f>SUMIFS($BF$17:$BF$216,$J$17:$J$216,"医師",$L$17:$L$216,"C")</f>
        <v>0</v>
      </c>
      <c r="R224" s="1088"/>
      <c r="S224" s="1089">
        <f>SUMIFS($BH$17:$BH$216,$J$17:$J$216,"医師",$L$17:$L$216,"C")</f>
        <v>0</v>
      </c>
      <c r="T224" s="1089"/>
      <c r="U224" s="370"/>
      <c r="V224" s="1097">
        <v>0</v>
      </c>
      <c r="W224" s="1097"/>
      <c r="X224" s="1098">
        <v>0</v>
      </c>
      <c r="Y224" s="1098"/>
      <c r="Z224" s="370"/>
      <c r="AA224" s="1095" t="s">
        <v>745</v>
      </c>
      <c r="AB224" s="1096"/>
      <c r="AC224" s="282"/>
      <c r="AD224" s="366"/>
      <c r="AE224" s="1085" t="s">
        <v>743</v>
      </c>
      <c r="AF224" s="1085"/>
      <c r="AG224" s="1088">
        <f>SUMIFS($BF$17:$BF$216,$J$17:$J$216,"薬剤師",$L$17:$L$216,"C")</f>
        <v>0</v>
      </c>
      <c r="AH224" s="1088"/>
      <c r="AI224" s="1089">
        <f>SUMIFS($BH$17:$BH$216,$J$17:$J$216,"薬剤師",$L$17:$L$216,"C")</f>
        <v>0</v>
      </c>
      <c r="AJ224" s="1089"/>
      <c r="AK224" s="370"/>
      <c r="AL224" s="1097">
        <v>0</v>
      </c>
      <c r="AM224" s="1097"/>
      <c r="AN224" s="1098">
        <v>0</v>
      </c>
      <c r="AO224" s="1098"/>
      <c r="AP224" s="370"/>
      <c r="AQ224" s="1095" t="s">
        <v>745</v>
      </c>
      <c r="AR224" s="1096"/>
      <c r="AS224" s="366"/>
      <c r="AT224" s="366"/>
      <c r="AU224" s="1085" t="s">
        <v>746</v>
      </c>
      <c r="AV224" s="1085"/>
      <c r="AW224" s="1085" t="s">
        <v>747</v>
      </c>
      <c r="AX224" s="1085"/>
      <c r="AY224" s="1085"/>
      <c r="AZ224" s="1085"/>
      <c r="BA224" s="366"/>
      <c r="BB224" s="366"/>
      <c r="BC224" s="366"/>
      <c r="BD224" s="366"/>
      <c r="BE224" s="366"/>
      <c r="BF224" s="366"/>
      <c r="BG224" s="366"/>
      <c r="BH224" s="367"/>
      <c r="BI224" s="364"/>
      <c r="BJ224" s="359"/>
      <c r="BK224" s="359"/>
      <c r="BL224" s="359"/>
      <c r="BM224" s="359"/>
      <c r="BN224" s="359"/>
    </row>
    <row r="225" spans="2:66" ht="20.25" customHeight="1" x14ac:dyDescent="0.15">
      <c r="B225" s="356"/>
      <c r="C225" s="356"/>
      <c r="D225" s="356"/>
      <c r="E225" s="356"/>
      <c r="F225" s="356"/>
      <c r="G225" s="357"/>
      <c r="H225" s="357"/>
      <c r="I225" s="357"/>
      <c r="J225" s="357"/>
      <c r="K225" s="357"/>
      <c r="L225" s="357"/>
      <c r="M225" s="365"/>
      <c r="N225" s="282"/>
      <c r="O225" s="1085" t="s">
        <v>746</v>
      </c>
      <c r="P225" s="1085"/>
      <c r="Q225" s="1088">
        <f>SUMIFS($BF$17:$BF$216,$J$17:$J$216,"医師",$L$17:$L$216,"D")</f>
        <v>0</v>
      </c>
      <c r="R225" s="1088"/>
      <c r="S225" s="1089">
        <f>SUMIFS($BH$17:$BH$216,$J$17:$J$216,"医師",$L$17:$L$216,"D")</f>
        <v>0</v>
      </c>
      <c r="T225" s="1089"/>
      <c r="U225" s="370"/>
      <c r="V225" s="1097">
        <v>0</v>
      </c>
      <c r="W225" s="1097"/>
      <c r="X225" s="1098">
        <v>0</v>
      </c>
      <c r="Y225" s="1098"/>
      <c r="Z225" s="370"/>
      <c r="AA225" s="1095" t="s">
        <v>745</v>
      </c>
      <c r="AB225" s="1096"/>
      <c r="AC225" s="282"/>
      <c r="AD225" s="366"/>
      <c r="AE225" s="1085" t="s">
        <v>746</v>
      </c>
      <c r="AF225" s="1085"/>
      <c r="AG225" s="1088">
        <f>SUMIFS($BF$17:$BF$216,$J$17:$J$216,"薬剤師",$L$17:$L$216,"D")</f>
        <v>0</v>
      </c>
      <c r="AH225" s="1088"/>
      <c r="AI225" s="1089">
        <f>SUMIFS($BH$17:$BH$216,$J$17:$J$216,"薬剤師",$L$17:$L$216,"D")</f>
        <v>0</v>
      </c>
      <c r="AJ225" s="1089"/>
      <c r="AK225" s="370"/>
      <c r="AL225" s="1097">
        <v>0</v>
      </c>
      <c r="AM225" s="1097"/>
      <c r="AN225" s="1098">
        <v>0</v>
      </c>
      <c r="AO225" s="1098"/>
      <c r="AP225" s="370"/>
      <c r="AQ225" s="1095" t="s">
        <v>745</v>
      </c>
      <c r="AR225" s="1096"/>
      <c r="AS225" s="366"/>
      <c r="AT225" s="366"/>
      <c r="AU225" s="282"/>
      <c r="AV225" s="282"/>
      <c r="AW225" s="282"/>
      <c r="AX225" s="282"/>
      <c r="AY225" s="282"/>
      <c r="AZ225" s="282"/>
      <c r="BA225" s="282"/>
      <c r="BB225" s="282"/>
      <c r="BC225" s="282"/>
      <c r="BD225" s="282"/>
      <c r="BE225" s="282"/>
      <c r="BF225" s="282"/>
      <c r="BG225" s="282"/>
      <c r="BH225" s="282"/>
      <c r="BJ225" s="359"/>
      <c r="BK225" s="359"/>
      <c r="BL225" s="359"/>
      <c r="BM225" s="359"/>
      <c r="BN225" s="359"/>
    </row>
    <row r="226" spans="2:66" ht="20.25" customHeight="1" x14ac:dyDescent="0.15">
      <c r="B226" s="356"/>
      <c r="C226" s="356"/>
      <c r="D226" s="356"/>
      <c r="E226" s="356"/>
      <c r="F226" s="356"/>
      <c r="G226" s="357"/>
      <c r="H226" s="357"/>
      <c r="I226" s="357"/>
      <c r="J226" s="357"/>
      <c r="K226" s="357"/>
      <c r="L226" s="357"/>
      <c r="M226" s="365"/>
      <c r="N226" s="282"/>
      <c r="O226" s="1085" t="s">
        <v>748</v>
      </c>
      <c r="P226" s="1085"/>
      <c r="Q226" s="1088">
        <f>SUM(Q222:R225)</f>
        <v>0</v>
      </c>
      <c r="R226" s="1088"/>
      <c r="S226" s="1089">
        <f>SUM(S222:T225)</f>
        <v>0</v>
      </c>
      <c r="T226" s="1089"/>
      <c r="U226" s="370"/>
      <c r="V226" s="1088">
        <f>SUM(V222:W225)</f>
        <v>0</v>
      </c>
      <c r="W226" s="1088"/>
      <c r="X226" s="1089">
        <f>SUM(X222:Y225)</f>
        <v>0</v>
      </c>
      <c r="Y226" s="1089"/>
      <c r="Z226" s="370"/>
      <c r="AA226" s="1090">
        <f>SUM(AA222:AB223)</f>
        <v>0</v>
      </c>
      <c r="AB226" s="1091"/>
      <c r="AC226" s="282"/>
      <c r="AD226" s="366"/>
      <c r="AE226" s="1085" t="s">
        <v>748</v>
      </c>
      <c r="AF226" s="1085"/>
      <c r="AG226" s="1088">
        <f>SUM(AG222:AH225)</f>
        <v>0</v>
      </c>
      <c r="AH226" s="1088"/>
      <c r="AI226" s="1089">
        <f>SUM(AI222:AJ225)</f>
        <v>0</v>
      </c>
      <c r="AJ226" s="1089"/>
      <c r="AK226" s="370"/>
      <c r="AL226" s="1088">
        <f>SUM(AL222:AM225)</f>
        <v>0</v>
      </c>
      <c r="AM226" s="1088"/>
      <c r="AN226" s="1089">
        <f>SUM(AN222:AO225)</f>
        <v>0</v>
      </c>
      <c r="AO226" s="1089"/>
      <c r="AP226" s="370"/>
      <c r="AQ226" s="1090">
        <f>SUM(AQ222:AR223)</f>
        <v>0</v>
      </c>
      <c r="AR226" s="1091"/>
      <c r="AS226" s="366"/>
      <c r="AT226" s="366"/>
      <c r="AU226" s="282"/>
      <c r="AV226" s="282"/>
      <c r="AW226" s="282"/>
      <c r="AX226" s="282"/>
      <c r="AY226" s="282"/>
      <c r="AZ226" s="282"/>
      <c r="BA226" s="282"/>
      <c r="BB226" s="282"/>
      <c r="BC226" s="282"/>
      <c r="BD226" s="282"/>
      <c r="BE226" s="282"/>
      <c r="BF226" s="282"/>
      <c r="BG226" s="282"/>
      <c r="BH226" s="282"/>
      <c r="BJ226" s="359"/>
      <c r="BK226" s="359"/>
      <c r="BL226" s="359"/>
      <c r="BM226" s="359"/>
      <c r="BN226" s="359"/>
    </row>
    <row r="227" spans="2:66" ht="20.25" customHeight="1" x14ac:dyDescent="0.15">
      <c r="B227" s="356"/>
      <c r="C227" s="356"/>
      <c r="D227" s="356"/>
      <c r="E227" s="356"/>
      <c r="F227" s="356"/>
      <c r="G227" s="357"/>
      <c r="H227" s="357"/>
      <c r="I227" s="357"/>
      <c r="J227" s="357"/>
      <c r="K227" s="357"/>
      <c r="L227" s="357"/>
      <c r="M227" s="365"/>
      <c r="N227" s="365"/>
      <c r="O227" s="371"/>
      <c r="P227" s="371"/>
      <c r="Q227" s="371"/>
      <c r="R227" s="371"/>
      <c r="S227" s="372"/>
      <c r="T227" s="372"/>
      <c r="U227" s="372"/>
      <c r="V227" s="373"/>
      <c r="W227" s="373"/>
      <c r="X227" s="373"/>
      <c r="Y227" s="373"/>
      <c r="Z227" s="374"/>
      <c r="AA227" s="366"/>
      <c r="AB227" s="366"/>
      <c r="AC227" s="366"/>
      <c r="AD227" s="366"/>
      <c r="AE227" s="371"/>
      <c r="AF227" s="371"/>
      <c r="AG227" s="371"/>
      <c r="AH227" s="371"/>
      <c r="AI227" s="372"/>
      <c r="AJ227" s="372"/>
      <c r="AK227" s="372"/>
      <c r="AL227" s="373"/>
      <c r="AM227" s="373"/>
      <c r="AN227" s="373"/>
      <c r="AO227" s="373"/>
      <c r="AP227" s="374"/>
      <c r="AQ227" s="366"/>
      <c r="AR227" s="366"/>
      <c r="AS227" s="366"/>
      <c r="AT227" s="366"/>
      <c r="AU227" s="282"/>
      <c r="AV227" s="282"/>
      <c r="AW227" s="282"/>
      <c r="AX227" s="282"/>
      <c r="AY227" s="282"/>
      <c r="AZ227" s="282"/>
      <c r="BA227" s="282"/>
      <c r="BB227" s="282"/>
      <c r="BC227" s="282"/>
      <c r="BD227" s="282"/>
      <c r="BE227" s="282"/>
      <c r="BF227" s="282"/>
      <c r="BG227" s="282"/>
      <c r="BH227" s="282"/>
      <c r="BJ227" s="359"/>
      <c r="BK227" s="359"/>
      <c r="BL227" s="359"/>
      <c r="BM227" s="359"/>
      <c r="BN227" s="359"/>
    </row>
    <row r="228" spans="2:66" ht="20.25" customHeight="1" x14ac:dyDescent="0.15">
      <c r="B228" s="356"/>
      <c r="C228" s="356"/>
      <c r="D228" s="356"/>
      <c r="E228" s="356"/>
      <c r="F228" s="356"/>
      <c r="G228" s="357"/>
      <c r="H228" s="357"/>
      <c r="I228" s="357"/>
      <c r="J228" s="357"/>
      <c r="K228" s="357"/>
      <c r="L228" s="357"/>
      <c r="M228" s="365"/>
      <c r="N228" s="365"/>
      <c r="O228" s="287" t="s">
        <v>749</v>
      </c>
      <c r="P228" s="282"/>
      <c r="Q228" s="282"/>
      <c r="R228" s="282"/>
      <c r="S228" s="282"/>
      <c r="T228" s="282"/>
      <c r="U228" s="288" t="s">
        <v>1070</v>
      </c>
      <c r="V228" s="1102" t="s">
        <v>1071</v>
      </c>
      <c r="W228" s="1103"/>
      <c r="X228" s="288"/>
      <c r="Y228" s="288"/>
      <c r="Z228" s="282"/>
      <c r="AA228" s="282"/>
      <c r="AB228" s="282"/>
      <c r="AC228" s="366"/>
      <c r="AD228" s="366"/>
      <c r="AE228" s="287" t="s">
        <v>749</v>
      </c>
      <c r="AF228" s="282"/>
      <c r="AG228" s="282"/>
      <c r="AH228" s="282"/>
      <c r="AI228" s="282"/>
      <c r="AJ228" s="282"/>
      <c r="AK228" s="288" t="s">
        <v>1070</v>
      </c>
      <c r="AL228" s="1092" t="str">
        <f>V228</f>
        <v>週</v>
      </c>
      <c r="AM228" s="1093"/>
      <c r="AN228" s="288"/>
      <c r="AO228" s="288"/>
      <c r="AP228" s="282"/>
      <c r="AQ228" s="282"/>
      <c r="AR228" s="282"/>
      <c r="AS228" s="366"/>
      <c r="AT228" s="366"/>
      <c r="AU228" s="282"/>
      <c r="AV228" s="282"/>
      <c r="AW228" s="282"/>
      <c r="AX228" s="282"/>
      <c r="AY228" s="282"/>
      <c r="AZ228" s="282"/>
      <c r="BA228" s="282"/>
      <c r="BB228" s="282"/>
      <c r="BC228" s="282"/>
      <c r="BD228" s="282"/>
      <c r="BE228" s="282"/>
      <c r="BF228" s="282"/>
      <c r="BG228" s="282"/>
      <c r="BH228" s="282"/>
      <c r="BJ228" s="359"/>
      <c r="BK228" s="359"/>
      <c r="BL228" s="359"/>
      <c r="BM228" s="359"/>
      <c r="BN228" s="359"/>
    </row>
    <row r="229" spans="2:66" ht="20.25" customHeight="1" x14ac:dyDescent="0.15">
      <c r="B229" s="356"/>
      <c r="C229" s="356"/>
      <c r="D229" s="356"/>
      <c r="E229" s="356"/>
      <c r="F229" s="356"/>
      <c r="G229" s="357"/>
      <c r="H229" s="357"/>
      <c r="I229" s="357"/>
      <c r="J229" s="357"/>
      <c r="K229" s="357"/>
      <c r="L229" s="357"/>
      <c r="M229" s="365"/>
      <c r="N229" s="365"/>
      <c r="O229" s="282" t="s">
        <v>750</v>
      </c>
      <c r="P229" s="282"/>
      <c r="Q229" s="282"/>
      <c r="R229" s="282"/>
      <c r="S229" s="282"/>
      <c r="T229" s="282" t="s">
        <v>751</v>
      </c>
      <c r="U229" s="282"/>
      <c r="V229" s="282"/>
      <c r="W229" s="282"/>
      <c r="X229" s="287"/>
      <c r="Y229" s="282"/>
      <c r="Z229" s="282"/>
      <c r="AA229" s="282"/>
      <c r="AB229" s="282"/>
      <c r="AC229" s="366"/>
      <c r="AD229" s="366"/>
      <c r="AE229" s="282" t="s">
        <v>750</v>
      </c>
      <c r="AF229" s="282"/>
      <c r="AG229" s="282"/>
      <c r="AH229" s="282"/>
      <c r="AI229" s="282"/>
      <c r="AJ229" s="282" t="s">
        <v>751</v>
      </c>
      <c r="AK229" s="282"/>
      <c r="AL229" s="282"/>
      <c r="AM229" s="282"/>
      <c r="AN229" s="287"/>
      <c r="AO229" s="282"/>
      <c r="AP229" s="282"/>
      <c r="AQ229" s="282"/>
      <c r="AR229" s="282"/>
      <c r="AS229" s="366"/>
      <c r="AT229" s="366"/>
      <c r="AU229" s="282"/>
      <c r="AV229" s="282"/>
      <c r="AW229" s="282"/>
      <c r="AX229" s="282"/>
      <c r="AY229" s="282"/>
      <c r="AZ229" s="282"/>
      <c r="BA229" s="282"/>
      <c r="BB229" s="282"/>
      <c r="BC229" s="282"/>
      <c r="BD229" s="282"/>
      <c r="BE229" s="282"/>
      <c r="BF229" s="282"/>
      <c r="BG229" s="282"/>
      <c r="BH229" s="282"/>
      <c r="BJ229" s="359"/>
      <c r="BK229" s="359"/>
      <c r="BL229" s="359"/>
      <c r="BM229" s="359"/>
      <c r="BN229" s="359"/>
    </row>
    <row r="230" spans="2:66" ht="20.25" customHeight="1" x14ac:dyDescent="0.15">
      <c r="B230" s="356"/>
      <c r="C230" s="356"/>
      <c r="D230" s="356"/>
      <c r="E230" s="356"/>
      <c r="F230" s="356"/>
      <c r="G230" s="357"/>
      <c r="H230" s="357"/>
      <c r="I230" s="357"/>
      <c r="J230" s="357"/>
      <c r="K230" s="357"/>
      <c r="L230" s="357"/>
      <c r="M230" s="365"/>
      <c r="N230" s="365"/>
      <c r="O230" s="282" t="str">
        <f>IF($V$228="週","対象時間数（週平均）","対象時間数（当月合計）")</f>
        <v>対象時間数（週平均）</v>
      </c>
      <c r="P230" s="282"/>
      <c r="Q230" s="282"/>
      <c r="R230" s="282"/>
      <c r="S230" s="282"/>
      <c r="T230" s="282" t="str">
        <f>IF($V$228="週","週に勤務すべき時間数","当月に勤務すべき時間数")</f>
        <v>週に勤務すべき時間数</v>
      </c>
      <c r="U230" s="282"/>
      <c r="V230" s="282"/>
      <c r="W230" s="282"/>
      <c r="X230" s="287"/>
      <c r="Y230" s="282" t="s">
        <v>752</v>
      </c>
      <c r="Z230" s="282"/>
      <c r="AA230" s="282"/>
      <c r="AB230" s="282"/>
      <c r="AC230" s="366"/>
      <c r="AD230" s="366"/>
      <c r="AE230" s="282" t="str">
        <f>IF(AL228="週","対象時間数（週平均）","対象時間数（当月合計）")</f>
        <v>対象時間数（週平均）</v>
      </c>
      <c r="AF230" s="282"/>
      <c r="AG230" s="282"/>
      <c r="AH230" s="282"/>
      <c r="AI230" s="282"/>
      <c r="AJ230" s="282" t="str">
        <f>IF($AL$228="週","週に勤務すべき時間数","当月に勤務すべき時間数")</f>
        <v>週に勤務すべき時間数</v>
      </c>
      <c r="AK230" s="282"/>
      <c r="AL230" s="282"/>
      <c r="AM230" s="282"/>
      <c r="AN230" s="287"/>
      <c r="AO230" s="282" t="s">
        <v>752</v>
      </c>
      <c r="AP230" s="282"/>
      <c r="AQ230" s="282"/>
      <c r="AR230" s="282"/>
      <c r="AS230" s="366"/>
      <c r="AT230" s="366"/>
      <c r="AU230" s="282"/>
      <c r="AV230" s="282"/>
      <c r="AW230" s="282"/>
      <c r="AX230" s="282"/>
      <c r="AY230" s="282"/>
      <c r="AZ230" s="282"/>
      <c r="BA230" s="282"/>
      <c r="BB230" s="282"/>
      <c r="BC230" s="282"/>
      <c r="BD230" s="282"/>
      <c r="BE230" s="282"/>
      <c r="BF230" s="282"/>
      <c r="BG230" s="282"/>
      <c r="BH230" s="282"/>
      <c r="BJ230" s="359"/>
      <c r="BK230" s="359"/>
      <c r="BL230" s="359"/>
      <c r="BM230" s="359"/>
      <c r="BN230" s="359"/>
    </row>
    <row r="231" spans="2:66" ht="20.25" customHeight="1" x14ac:dyDescent="0.15">
      <c r="M231" s="282"/>
      <c r="N231" s="282"/>
      <c r="O231" s="1094">
        <f>IF($V$228="週",X226,V226)</f>
        <v>0</v>
      </c>
      <c r="P231" s="1094"/>
      <c r="Q231" s="1094"/>
      <c r="R231" s="1094"/>
      <c r="S231" s="368" t="s">
        <v>753</v>
      </c>
      <c r="T231" s="1085">
        <f>IF($V$228="週",$BE$6,$BI$6)</f>
        <v>40</v>
      </c>
      <c r="U231" s="1085"/>
      <c r="V231" s="1085"/>
      <c r="W231" s="1085"/>
      <c r="X231" s="368" t="s">
        <v>754</v>
      </c>
      <c r="Y231" s="1082">
        <f>ROUNDDOWN(O231/T231,1)</f>
        <v>0</v>
      </c>
      <c r="Z231" s="1082"/>
      <c r="AA231" s="1082"/>
      <c r="AB231" s="1082"/>
      <c r="AC231" s="282"/>
      <c r="AD231" s="282"/>
      <c r="AE231" s="1094">
        <f>IF($AL$228="週",AN226,AL226)</f>
        <v>0</v>
      </c>
      <c r="AF231" s="1094"/>
      <c r="AG231" s="1094"/>
      <c r="AH231" s="1094"/>
      <c r="AI231" s="368" t="s">
        <v>753</v>
      </c>
      <c r="AJ231" s="1085">
        <f>IF($AL$228="週",$BE$6,$BI$6)</f>
        <v>40</v>
      </c>
      <c r="AK231" s="1085"/>
      <c r="AL231" s="1085"/>
      <c r="AM231" s="1085"/>
      <c r="AN231" s="368" t="s">
        <v>754</v>
      </c>
      <c r="AO231" s="1082">
        <f>ROUNDDOWN(AE231/AJ231,1)</f>
        <v>0</v>
      </c>
      <c r="AP231" s="1082"/>
      <c r="AQ231" s="1082"/>
      <c r="AR231" s="1082"/>
      <c r="AS231" s="282"/>
      <c r="AT231" s="282"/>
    </row>
    <row r="232" spans="2:66" ht="20.25" customHeight="1" x14ac:dyDescent="0.15">
      <c r="M232" s="282"/>
      <c r="N232" s="282"/>
      <c r="O232" s="282"/>
      <c r="P232" s="282"/>
      <c r="Q232" s="282"/>
      <c r="R232" s="282"/>
      <c r="S232" s="282"/>
      <c r="T232" s="282"/>
      <c r="U232" s="282"/>
      <c r="V232" s="282"/>
      <c r="W232" s="282"/>
      <c r="X232" s="287"/>
      <c r="Y232" s="282" t="s">
        <v>755</v>
      </c>
      <c r="Z232" s="282"/>
      <c r="AA232" s="282"/>
      <c r="AB232" s="282"/>
      <c r="AC232" s="282"/>
      <c r="AD232" s="282"/>
      <c r="AE232" s="282"/>
      <c r="AF232" s="282"/>
      <c r="AG232" s="282"/>
      <c r="AH232" s="282"/>
      <c r="AI232" s="282"/>
      <c r="AJ232" s="282"/>
      <c r="AK232" s="282"/>
      <c r="AL232" s="282"/>
      <c r="AM232" s="282"/>
      <c r="AN232" s="287"/>
      <c r="AO232" s="282" t="s">
        <v>755</v>
      </c>
      <c r="AP232" s="282"/>
      <c r="AQ232" s="282"/>
      <c r="AR232" s="282"/>
      <c r="AS232" s="282"/>
      <c r="AT232" s="282"/>
    </row>
    <row r="233" spans="2:66" ht="20.25" customHeight="1" x14ac:dyDescent="0.15">
      <c r="M233" s="282"/>
      <c r="N233" s="282"/>
      <c r="O233" s="282" t="s">
        <v>756</v>
      </c>
      <c r="P233" s="282"/>
      <c r="Q233" s="282"/>
      <c r="R233" s="282"/>
      <c r="S233" s="282"/>
      <c r="T233" s="282"/>
      <c r="U233" s="282"/>
      <c r="V233" s="282"/>
      <c r="W233" s="282"/>
      <c r="X233" s="287"/>
      <c r="Y233" s="282"/>
      <c r="Z233" s="282"/>
      <c r="AA233" s="282"/>
      <c r="AB233" s="282"/>
      <c r="AC233" s="282"/>
      <c r="AD233" s="282"/>
      <c r="AE233" s="282" t="s">
        <v>757</v>
      </c>
      <c r="AF233" s="282"/>
      <c r="AG233" s="282"/>
      <c r="AH233" s="282"/>
      <c r="AI233" s="282"/>
      <c r="AJ233" s="282"/>
      <c r="AK233" s="282"/>
      <c r="AL233" s="282"/>
      <c r="AM233" s="282"/>
      <c r="AN233" s="287"/>
      <c r="AO233" s="282"/>
      <c r="AP233" s="282"/>
      <c r="AQ233" s="282"/>
      <c r="AR233" s="282"/>
      <c r="AS233" s="282"/>
      <c r="AT233" s="282"/>
    </row>
    <row r="234" spans="2:66" ht="20.25" customHeight="1" x14ac:dyDescent="0.15">
      <c r="M234" s="282"/>
      <c r="N234" s="282"/>
      <c r="O234" s="282" t="s">
        <v>733</v>
      </c>
      <c r="P234" s="282"/>
      <c r="Q234" s="282"/>
      <c r="R234" s="282"/>
      <c r="S234" s="282"/>
      <c r="T234" s="282"/>
      <c r="U234" s="282"/>
      <c r="V234" s="282"/>
      <c r="W234" s="282"/>
      <c r="X234" s="287"/>
      <c r="Y234" s="1083"/>
      <c r="Z234" s="1083"/>
      <c r="AA234" s="1083"/>
      <c r="AB234" s="1083"/>
      <c r="AC234" s="282"/>
      <c r="AD234" s="282"/>
      <c r="AE234" s="282" t="s">
        <v>733</v>
      </c>
      <c r="AF234" s="282"/>
      <c r="AG234" s="282"/>
      <c r="AH234" s="282"/>
      <c r="AI234" s="282"/>
      <c r="AJ234" s="282"/>
      <c r="AK234" s="282"/>
      <c r="AL234" s="282"/>
      <c r="AM234" s="282"/>
      <c r="AN234" s="287"/>
      <c r="AO234" s="1083"/>
      <c r="AP234" s="1083"/>
      <c r="AQ234" s="1083"/>
      <c r="AR234" s="1083"/>
      <c r="AS234" s="282"/>
      <c r="AT234" s="282"/>
    </row>
    <row r="235" spans="2:66" ht="20.25" customHeight="1" x14ac:dyDescent="0.15">
      <c r="M235" s="282"/>
      <c r="N235" s="282"/>
      <c r="O235" s="282" t="s">
        <v>758</v>
      </c>
      <c r="P235" s="282"/>
      <c r="Q235" s="282"/>
      <c r="R235" s="282"/>
      <c r="S235" s="282"/>
      <c r="T235" s="282" t="s">
        <v>759</v>
      </c>
      <c r="U235" s="282"/>
      <c r="V235" s="282"/>
      <c r="W235" s="282"/>
      <c r="X235" s="282"/>
      <c r="Y235" s="1084" t="s">
        <v>748</v>
      </c>
      <c r="Z235" s="1084"/>
      <c r="AA235" s="1084"/>
      <c r="AB235" s="1084"/>
      <c r="AC235" s="282"/>
      <c r="AD235" s="282"/>
      <c r="AE235" s="282" t="s">
        <v>758</v>
      </c>
      <c r="AF235" s="282"/>
      <c r="AG235" s="282"/>
      <c r="AH235" s="282"/>
      <c r="AI235" s="282"/>
      <c r="AJ235" s="282" t="s">
        <v>759</v>
      </c>
      <c r="AK235" s="282"/>
      <c r="AL235" s="282"/>
      <c r="AM235" s="282"/>
      <c r="AN235" s="282"/>
      <c r="AO235" s="1084" t="s">
        <v>748</v>
      </c>
      <c r="AP235" s="1084"/>
      <c r="AQ235" s="1084"/>
      <c r="AR235" s="1084"/>
      <c r="AS235" s="282"/>
      <c r="AT235" s="282"/>
    </row>
    <row r="236" spans="2:66" ht="20.25" customHeight="1" x14ac:dyDescent="0.15">
      <c r="M236" s="282"/>
      <c r="N236" s="282"/>
      <c r="O236" s="1085">
        <f>AA226</f>
        <v>0</v>
      </c>
      <c r="P236" s="1085"/>
      <c r="Q236" s="1085"/>
      <c r="R236" s="1085"/>
      <c r="S236" s="368" t="s">
        <v>760</v>
      </c>
      <c r="T236" s="1082">
        <f>Y231</f>
        <v>0</v>
      </c>
      <c r="U236" s="1082"/>
      <c r="V236" s="1082"/>
      <c r="W236" s="1082"/>
      <c r="X236" s="368" t="s">
        <v>754</v>
      </c>
      <c r="Y236" s="1081">
        <f>ROUNDDOWN(O236+T236,1)</f>
        <v>0</v>
      </c>
      <c r="Z236" s="1081"/>
      <c r="AA236" s="1081"/>
      <c r="AB236" s="1081"/>
      <c r="AC236" s="373"/>
      <c r="AD236" s="373"/>
      <c r="AE236" s="1086">
        <f>AQ226</f>
        <v>0</v>
      </c>
      <c r="AF236" s="1086"/>
      <c r="AG236" s="1086"/>
      <c r="AH236" s="1086"/>
      <c r="AI236" s="374" t="s">
        <v>760</v>
      </c>
      <c r="AJ236" s="1087">
        <f>AO231</f>
        <v>0</v>
      </c>
      <c r="AK236" s="1087"/>
      <c r="AL236" s="1087"/>
      <c r="AM236" s="1087"/>
      <c r="AN236" s="374" t="s">
        <v>754</v>
      </c>
      <c r="AO236" s="1081">
        <f>ROUNDDOWN(AE236+AJ236,1)</f>
        <v>0</v>
      </c>
      <c r="AP236" s="1081"/>
      <c r="AQ236" s="1081"/>
      <c r="AR236" s="1081"/>
      <c r="AS236" s="282"/>
      <c r="AT236" s="282"/>
    </row>
    <row r="237" spans="2:66" ht="20.25" customHeight="1" x14ac:dyDescent="0.15"/>
    <row r="238" spans="2:66" ht="20.25" customHeight="1" x14ac:dyDescent="0.15">
      <c r="O238" s="282" t="s">
        <v>761</v>
      </c>
      <c r="P238" s="282"/>
      <c r="Q238" s="282"/>
      <c r="R238" s="282"/>
      <c r="S238" s="282"/>
      <c r="T238" s="282"/>
      <c r="U238" s="282"/>
      <c r="V238" s="282"/>
      <c r="W238" s="282"/>
      <c r="X238" s="287"/>
      <c r="Y238" s="282"/>
      <c r="Z238" s="282"/>
      <c r="AA238" s="282"/>
      <c r="AB238" s="282"/>
      <c r="AC238" s="282"/>
      <c r="AD238" s="366"/>
      <c r="AE238" s="282" t="s">
        <v>762</v>
      </c>
      <c r="AF238" s="282"/>
      <c r="AG238" s="282"/>
      <c r="AH238" s="282"/>
      <c r="AI238" s="282"/>
      <c r="AJ238" s="282"/>
      <c r="AK238" s="282"/>
      <c r="AL238" s="282"/>
      <c r="AM238" s="282"/>
      <c r="AN238" s="287"/>
      <c r="AO238" s="282"/>
      <c r="AP238" s="282"/>
      <c r="AQ238" s="282"/>
      <c r="AR238" s="282"/>
      <c r="AS238" s="366"/>
      <c r="AT238" s="366"/>
    </row>
    <row r="239" spans="2:66" ht="20.25" customHeight="1" x14ac:dyDescent="0.15">
      <c r="O239" s="1083" t="s">
        <v>730</v>
      </c>
      <c r="P239" s="1083"/>
      <c r="Q239" s="1083" t="s">
        <v>731</v>
      </c>
      <c r="R239" s="1083"/>
      <c r="S239" s="1083"/>
      <c r="T239" s="1083"/>
      <c r="U239" s="282"/>
      <c r="V239" s="1101" t="s">
        <v>732</v>
      </c>
      <c r="W239" s="1101"/>
      <c r="X239" s="1101"/>
      <c r="Y239" s="1101"/>
      <c r="Z239" s="282"/>
      <c r="AA239" s="369" t="s">
        <v>733</v>
      </c>
      <c r="AB239" s="369"/>
      <c r="AC239" s="282"/>
      <c r="AD239" s="366"/>
      <c r="AE239" s="1083" t="s">
        <v>730</v>
      </c>
      <c r="AF239" s="1083"/>
      <c r="AG239" s="1083" t="s">
        <v>731</v>
      </c>
      <c r="AH239" s="1083"/>
      <c r="AI239" s="1083"/>
      <c r="AJ239" s="1083"/>
      <c r="AK239" s="282"/>
      <c r="AL239" s="1101" t="s">
        <v>732</v>
      </c>
      <c r="AM239" s="1101"/>
      <c r="AN239" s="1101"/>
      <c r="AO239" s="1101"/>
      <c r="AP239" s="282"/>
      <c r="AQ239" s="369" t="s">
        <v>733</v>
      </c>
      <c r="AR239" s="369"/>
      <c r="AS239" s="366"/>
      <c r="AT239" s="366"/>
    </row>
    <row r="240" spans="2:66" ht="20.25" customHeight="1" x14ac:dyDescent="0.15">
      <c r="O240" s="1084"/>
      <c r="P240" s="1084"/>
      <c r="Q240" s="1084" t="s">
        <v>736</v>
      </c>
      <c r="R240" s="1084"/>
      <c r="S240" s="1084" t="s">
        <v>737</v>
      </c>
      <c r="T240" s="1084"/>
      <c r="U240" s="282"/>
      <c r="V240" s="1084" t="s">
        <v>736</v>
      </c>
      <c r="W240" s="1084"/>
      <c r="X240" s="1084" t="s">
        <v>737</v>
      </c>
      <c r="Y240" s="1084"/>
      <c r="Z240" s="282"/>
      <c r="AA240" s="369" t="s">
        <v>738</v>
      </c>
      <c r="AB240" s="369"/>
      <c r="AC240" s="282"/>
      <c r="AD240" s="366"/>
      <c r="AE240" s="1084"/>
      <c r="AF240" s="1084"/>
      <c r="AG240" s="1084" t="s">
        <v>736</v>
      </c>
      <c r="AH240" s="1084"/>
      <c r="AI240" s="1084" t="s">
        <v>737</v>
      </c>
      <c r="AJ240" s="1084"/>
      <c r="AK240" s="282"/>
      <c r="AL240" s="1084" t="s">
        <v>736</v>
      </c>
      <c r="AM240" s="1084"/>
      <c r="AN240" s="1084" t="s">
        <v>737</v>
      </c>
      <c r="AO240" s="1084"/>
      <c r="AP240" s="282"/>
      <c r="AQ240" s="369" t="s">
        <v>738</v>
      </c>
      <c r="AR240" s="369"/>
      <c r="AS240" s="366"/>
      <c r="AT240" s="366"/>
    </row>
    <row r="241" spans="15:46" ht="20.25" customHeight="1" x14ac:dyDescent="0.15">
      <c r="O241" s="1085" t="s">
        <v>739</v>
      </c>
      <c r="P241" s="1085"/>
      <c r="Q241" s="1088">
        <f>SUMIFS($BF$17:$BF$216,$J$17:$J$216,"看護職員",$L$17:$L$216,"A")</f>
        <v>0</v>
      </c>
      <c r="R241" s="1088"/>
      <c r="S241" s="1089">
        <f>SUMIFS($BH$17:$BH$216,$J$17:$J$216,"看護職員",$L$17:$L$216,"A")</f>
        <v>0</v>
      </c>
      <c r="T241" s="1089"/>
      <c r="U241" s="370"/>
      <c r="V241" s="1097">
        <v>0</v>
      </c>
      <c r="W241" s="1097"/>
      <c r="X241" s="1097">
        <v>0</v>
      </c>
      <c r="Y241" s="1097"/>
      <c r="Z241" s="370"/>
      <c r="AA241" s="1099">
        <v>0</v>
      </c>
      <c r="AB241" s="1100"/>
      <c r="AC241" s="282"/>
      <c r="AD241" s="366"/>
      <c r="AE241" s="1085" t="s">
        <v>739</v>
      </c>
      <c r="AF241" s="1085"/>
      <c r="AG241" s="1088">
        <f>SUMIFS($BF$17:$BF$216,$J$17:$J$216,"介護職員",$L$17:$L$216,"A")</f>
        <v>0</v>
      </c>
      <c r="AH241" s="1088"/>
      <c r="AI241" s="1089">
        <f>SUMIFS($BH$17:$BH$216,$J$17:$J$216,"介護職員",$L$17:$L$216,"A")</f>
        <v>0</v>
      </c>
      <c r="AJ241" s="1089"/>
      <c r="AK241" s="370"/>
      <c r="AL241" s="1097">
        <v>0</v>
      </c>
      <c r="AM241" s="1097"/>
      <c r="AN241" s="1097">
        <v>0</v>
      </c>
      <c r="AO241" s="1097"/>
      <c r="AP241" s="370"/>
      <c r="AQ241" s="1099">
        <v>0</v>
      </c>
      <c r="AR241" s="1100"/>
      <c r="AS241" s="366"/>
      <c r="AT241" s="366"/>
    </row>
    <row r="242" spans="15:46" ht="20.25" customHeight="1" x14ac:dyDescent="0.15">
      <c r="O242" s="1085" t="s">
        <v>741</v>
      </c>
      <c r="P242" s="1085"/>
      <c r="Q242" s="1088">
        <f>SUMIFS($BF$17:$BF$216,$J$17:$J$216,"看護職員",$L$17:$L$216,"B")</f>
        <v>0</v>
      </c>
      <c r="R242" s="1088"/>
      <c r="S242" s="1089">
        <f>SUMIFS($BH$17:$BH$216,$J$17:$J$216,"看護職員",$L$17:$L$216,"B")</f>
        <v>0</v>
      </c>
      <c r="T242" s="1089"/>
      <c r="U242" s="370"/>
      <c r="V242" s="1097">
        <v>0</v>
      </c>
      <c r="W242" s="1097"/>
      <c r="X242" s="1097">
        <v>0</v>
      </c>
      <c r="Y242" s="1097"/>
      <c r="Z242" s="370"/>
      <c r="AA242" s="1099">
        <v>0</v>
      </c>
      <c r="AB242" s="1100"/>
      <c r="AC242" s="282"/>
      <c r="AD242" s="366"/>
      <c r="AE242" s="1085" t="s">
        <v>741</v>
      </c>
      <c r="AF242" s="1085"/>
      <c r="AG242" s="1088">
        <f>SUMIFS($BF$17:$BF$216,$J$17:$J$216,"介護職員",$L$17:$L$216,"B")</f>
        <v>0</v>
      </c>
      <c r="AH242" s="1088"/>
      <c r="AI242" s="1089">
        <f>SUMIFS($BH$17:$BH$216,$J$17:$J$216,"介護職員",$L$17:$L$216,"B")</f>
        <v>0</v>
      </c>
      <c r="AJ242" s="1089"/>
      <c r="AK242" s="370"/>
      <c r="AL242" s="1097">
        <v>0</v>
      </c>
      <c r="AM242" s="1097"/>
      <c r="AN242" s="1097">
        <v>0</v>
      </c>
      <c r="AO242" s="1097"/>
      <c r="AP242" s="370"/>
      <c r="AQ242" s="1099">
        <v>0</v>
      </c>
      <c r="AR242" s="1100"/>
      <c r="AS242" s="366"/>
      <c r="AT242" s="366"/>
    </row>
    <row r="243" spans="15:46" ht="20.25" customHeight="1" x14ac:dyDescent="0.15">
      <c r="O243" s="1085" t="s">
        <v>743</v>
      </c>
      <c r="P243" s="1085"/>
      <c r="Q243" s="1088">
        <f>SUMIFS($BF$17:$BF$216,$J$17:$J$216,"看護職員",$L$17:$L$216,"C")</f>
        <v>0</v>
      </c>
      <c r="R243" s="1088"/>
      <c r="S243" s="1089">
        <f>SUMIFS($BH$17:$BH$216,$J$17:$J$216,"看護職員",$L$17:$L$216,"C")</f>
        <v>0</v>
      </c>
      <c r="T243" s="1089"/>
      <c r="U243" s="370"/>
      <c r="V243" s="1097">
        <v>0</v>
      </c>
      <c r="W243" s="1097"/>
      <c r="X243" s="1098">
        <v>0</v>
      </c>
      <c r="Y243" s="1098"/>
      <c r="Z243" s="370"/>
      <c r="AA243" s="1095" t="s">
        <v>745</v>
      </c>
      <c r="AB243" s="1096"/>
      <c r="AC243" s="282"/>
      <c r="AD243" s="366"/>
      <c r="AE243" s="1085" t="s">
        <v>743</v>
      </c>
      <c r="AF243" s="1085"/>
      <c r="AG243" s="1088">
        <f>SUMIFS($BF$17:$BF$216,$J$17:$J$216,"介護職員",$L$17:$L$216,"C")</f>
        <v>0</v>
      </c>
      <c r="AH243" s="1088"/>
      <c r="AI243" s="1089">
        <f>SUMIFS($BH$17:$BH$216,$J$17:$J$216,"介護職員",$L$17:$L$216,"C")</f>
        <v>0</v>
      </c>
      <c r="AJ243" s="1089"/>
      <c r="AK243" s="370"/>
      <c r="AL243" s="1097">
        <v>0</v>
      </c>
      <c r="AM243" s="1097"/>
      <c r="AN243" s="1098">
        <v>0</v>
      </c>
      <c r="AO243" s="1098"/>
      <c r="AP243" s="370"/>
      <c r="AQ243" s="1095" t="s">
        <v>745</v>
      </c>
      <c r="AR243" s="1096"/>
      <c r="AS243" s="366"/>
      <c r="AT243" s="366"/>
    </row>
    <row r="244" spans="15:46" ht="20.25" customHeight="1" x14ac:dyDescent="0.15">
      <c r="O244" s="1085" t="s">
        <v>746</v>
      </c>
      <c r="P244" s="1085"/>
      <c r="Q244" s="1088">
        <f>SUMIFS($BF$17:$BF$216,$J$17:$J$216,"看護職員",$L$17:$L$216,"D")</f>
        <v>0</v>
      </c>
      <c r="R244" s="1088"/>
      <c r="S244" s="1089">
        <f>SUMIFS($BH$17:$BH$216,$J$17:$J$216,"看護職員",$L$17:$L$216,"D")</f>
        <v>0</v>
      </c>
      <c r="T244" s="1089"/>
      <c r="U244" s="370"/>
      <c r="V244" s="1097">
        <v>0</v>
      </c>
      <c r="W244" s="1097"/>
      <c r="X244" s="1098">
        <v>0</v>
      </c>
      <c r="Y244" s="1098"/>
      <c r="Z244" s="370"/>
      <c r="AA244" s="1095" t="s">
        <v>745</v>
      </c>
      <c r="AB244" s="1096"/>
      <c r="AC244" s="282"/>
      <c r="AD244" s="366"/>
      <c r="AE244" s="1085" t="s">
        <v>746</v>
      </c>
      <c r="AF244" s="1085"/>
      <c r="AG244" s="1088">
        <f>SUMIFS($BF$17:$BF$216,$J$17:$J$216,"介護職員",$L$17:$L$216,"D")</f>
        <v>0</v>
      </c>
      <c r="AH244" s="1088"/>
      <c r="AI244" s="1089">
        <f>SUMIFS($BH$17:$BH$216,$J$17:$J$216,"介護職員",$L$17:$L$216,"D")</f>
        <v>0</v>
      </c>
      <c r="AJ244" s="1089"/>
      <c r="AK244" s="370"/>
      <c r="AL244" s="1097">
        <v>0</v>
      </c>
      <c r="AM244" s="1097"/>
      <c r="AN244" s="1098">
        <v>0</v>
      </c>
      <c r="AO244" s="1098"/>
      <c r="AP244" s="370"/>
      <c r="AQ244" s="1095" t="s">
        <v>745</v>
      </c>
      <c r="AR244" s="1096"/>
      <c r="AS244" s="366"/>
      <c r="AT244" s="366"/>
    </row>
    <row r="245" spans="15:46" ht="20.25" customHeight="1" x14ac:dyDescent="0.15">
      <c r="O245" s="1085" t="s">
        <v>748</v>
      </c>
      <c r="P245" s="1085"/>
      <c r="Q245" s="1088">
        <f>SUM(Q241:R244)</f>
        <v>0</v>
      </c>
      <c r="R245" s="1088"/>
      <c r="S245" s="1089">
        <f>SUM(S241:T244)</f>
        <v>0</v>
      </c>
      <c r="T245" s="1089"/>
      <c r="U245" s="370"/>
      <c r="V245" s="1088">
        <f>SUM(V241:W244)</f>
        <v>0</v>
      </c>
      <c r="W245" s="1088"/>
      <c r="X245" s="1089">
        <f>SUM(X241:Y244)</f>
        <v>0</v>
      </c>
      <c r="Y245" s="1089"/>
      <c r="Z245" s="370"/>
      <c r="AA245" s="1090">
        <f>SUM(AA241:AB242)</f>
        <v>0</v>
      </c>
      <c r="AB245" s="1091"/>
      <c r="AC245" s="282"/>
      <c r="AD245" s="366"/>
      <c r="AE245" s="1085" t="s">
        <v>748</v>
      </c>
      <c r="AF245" s="1085"/>
      <c r="AG245" s="1088">
        <f>SUM(AG241:AH244)</f>
        <v>0</v>
      </c>
      <c r="AH245" s="1088"/>
      <c r="AI245" s="1089">
        <f>SUM(AI241:AJ244)</f>
        <v>0</v>
      </c>
      <c r="AJ245" s="1089"/>
      <c r="AK245" s="370"/>
      <c r="AL245" s="1088">
        <f>SUM(AL241:AM244)</f>
        <v>0</v>
      </c>
      <c r="AM245" s="1088"/>
      <c r="AN245" s="1089">
        <f>SUM(AN241:AO244)</f>
        <v>0</v>
      </c>
      <c r="AO245" s="1089"/>
      <c r="AP245" s="370"/>
      <c r="AQ245" s="1090">
        <f>SUM(AQ241:AR242)</f>
        <v>0</v>
      </c>
      <c r="AR245" s="1091"/>
      <c r="AS245" s="366"/>
      <c r="AT245" s="366"/>
    </row>
    <row r="246" spans="15:46" ht="20.25" customHeight="1" x14ac:dyDescent="0.15">
      <c r="O246" s="371"/>
      <c r="P246" s="371"/>
      <c r="Q246" s="371"/>
      <c r="R246" s="371"/>
      <c r="S246" s="372"/>
      <c r="T246" s="372"/>
      <c r="U246" s="372"/>
      <c r="V246" s="373"/>
      <c r="W246" s="373"/>
      <c r="X246" s="373"/>
      <c r="Y246" s="373"/>
      <c r="Z246" s="374"/>
      <c r="AA246" s="366"/>
      <c r="AB246" s="366"/>
      <c r="AC246" s="366"/>
      <c r="AD246" s="366"/>
      <c r="AE246" s="371"/>
      <c r="AF246" s="371"/>
      <c r="AG246" s="371"/>
      <c r="AH246" s="371"/>
      <c r="AI246" s="372"/>
      <c r="AJ246" s="372"/>
      <c r="AK246" s="372"/>
      <c r="AL246" s="373"/>
      <c r="AM246" s="373"/>
      <c r="AN246" s="373"/>
      <c r="AO246" s="373"/>
      <c r="AP246" s="374"/>
      <c r="AQ246" s="366"/>
      <c r="AR246" s="366"/>
      <c r="AS246" s="366"/>
      <c r="AT246" s="366"/>
    </row>
    <row r="247" spans="15:46" ht="20.25" customHeight="1" x14ac:dyDescent="0.15">
      <c r="O247" s="287" t="s">
        <v>749</v>
      </c>
      <c r="P247" s="282"/>
      <c r="Q247" s="282"/>
      <c r="R247" s="282"/>
      <c r="S247" s="282"/>
      <c r="T247" s="282"/>
      <c r="U247" s="288" t="s">
        <v>1070</v>
      </c>
      <c r="V247" s="1092" t="str">
        <f>V228</f>
        <v>週</v>
      </c>
      <c r="W247" s="1093"/>
      <c r="X247" s="288"/>
      <c r="Y247" s="288"/>
      <c r="Z247" s="282"/>
      <c r="AA247" s="282"/>
      <c r="AB247" s="282"/>
      <c r="AC247" s="366"/>
      <c r="AD247" s="366"/>
      <c r="AE247" s="287" t="s">
        <v>749</v>
      </c>
      <c r="AF247" s="282"/>
      <c r="AG247" s="282"/>
      <c r="AH247" s="282"/>
      <c r="AI247" s="282"/>
      <c r="AJ247" s="282"/>
      <c r="AK247" s="288" t="s">
        <v>1070</v>
      </c>
      <c r="AL247" s="1092" t="str">
        <f>V247</f>
        <v>週</v>
      </c>
      <c r="AM247" s="1093"/>
      <c r="AN247" s="288"/>
      <c r="AO247" s="288"/>
      <c r="AP247" s="282"/>
      <c r="AQ247" s="282"/>
      <c r="AR247" s="282"/>
      <c r="AS247" s="366"/>
      <c r="AT247" s="366"/>
    </row>
    <row r="248" spans="15:46" ht="20.25" customHeight="1" x14ac:dyDescent="0.15">
      <c r="O248" s="282" t="s">
        <v>750</v>
      </c>
      <c r="P248" s="282"/>
      <c r="Q248" s="282"/>
      <c r="R248" s="282"/>
      <c r="S248" s="282"/>
      <c r="T248" s="282" t="s">
        <v>751</v>
      </c>
      <c r="U248" s="282"/>
      <c r="V248" s="282"/>
      <c r="W248" s="282"/>
      <c r="X248" s="287"/>
      <c r="Y248" s="282"/>
      <c r="Z248" s="282"/>
      <c r="AA248" s="282"/>
      <c r="AB248" s="282"/>
      <c r="AC248" s="366"/>
      <c r="AD248" s="366"/>
      <c r="AE248" s="282" t="s">
        <v>750</v>
      </c>
      <c r="AF248" s="282"/>
      <c r="AG248" s="282"/>
      <c r="AH248" s="282"/>
      <c r="AI248" s="282"/>
      <c r="AJ248" s="282" t="s">
        <v>751</v>
      </c>
      <c r="AK248" s="282"/>
      <c r="AL248" s="282"/>
      <c r="AM248" s="282"/>
      <c r="AN248" s="287"/>
      <c r="AO248" s="282"/>
      <c r="AP248" s="282"/>
      <c r="AQ248" s="282"/>
      <c r="AR248" s="282"/>
      <c r="AS248" s="366"/>
      <c r="AT248" s="366"/>
    </row>
    <row r="249" spans="15:46" ht="20.25" customHeight="1" x14ac:dyDescent="0.15">
      <c r="O249" s="282" t="str">
        <f>IF($V$228="週","対象時間数（週平均）","対象時間数（当月合計）")</f>
        <v>対象時間数（週平均）</v>
      </c>
      <c r="P249" s="282"/>
      <c r="Q249" s="282"/>
      <c r="R249" s="282"/>
      <c r="S249" s="282"/>
      <c r="T249" s="282" t="str">
        <f>IF($V$228="週","週に勤務すべき時間数","当月に勤務すべき時間数")</f>
        <v>週に勤務すべき時間数</v>
      </c>
      <c r="U249" s="282"/>
      <c r="V249" s="282"/>
      <c r="W249" s="282"/>
      <c r="X249" s="287"/>
      <c r="Y249" s="282" t="s">
        <v>752</v>
      </c>
      <c r="Z249" s="282"/>
      <c r="AA249" s="282"/>
      <c r="AB249" s="282"/>
      <c r="AC249" s="366"/>
      <c r="AD249" s="366"/>
      <c r="AE249" s="282" t="str">
        <f>IF(AL247="週","対象時間数（週平均）","対象時間数（当月合計）")</f>
        <v>対象時間数（週平均）</v>
      </c>
      <c r="AF249" s="282"/>
      <c r="AG249" s="282"/>
      <c r="AH249" s="282"/>
      <c r="AI249" s="282"/>
      <c r="AJ249" s="282" t="str">
        <f>IF($AL$228="週","週に勤務すべき時間数","当月に勤務すべき時間数")</f>
        <v>週に勤務すべき時間数</v>
      </c>
      <c r="AK249" s="282"/>
      <c r="AL249" s="282"/>
      <c r="AM249" s="282"/>
      <c r="AN249" s="287"/>
      <c r="AO249" s="282" t="s">
        <v>752</v>
      </c>
      <c r="AP249" s="282"/>
      <c r="AQ249" s="282"/>
      <c r="AR249" s="282"/>
      <c r="AS249" s="366"/>
      <c r="AT249" s="366"/>
    </row>
    <row r="250" spans="15:46" ht="20.25" customHeight="1" x14ac:dyDescent="0.15">
      <c r="O250" s="1094">
        <f>IF($V$228="週",X245,V245)</f>
        <v>0</v>
      </c>
      <c r="P250" s="1094"/>
      <c r="Q250" s="1094"/>
      <c r="R250" s="1094"/>
      <c r="S250" s="368" t="s">
        <v>753</v>
      </c>
      <c r="T250" s="1085">
        <f>IF($V$228="週",$BE$6,$BI$6)</f>
        <v>40</v>
      </c>
      <c r="U250" s="1085"/>
      <c r="V250" s="1085"/>
      <c r="W250" s="1085"/>
      <c r="X250" s="368" t="s">
        <v>754</v>
      </c>
      <c r="Y250" s="1082">
        <f>ROUNDDOWN(O250/T250,1)</f>
        <v>0</v>
      </c>
      <c r="Z250" s="1082"/>
      <c r="AA250" s="1082"/>
      <c r="AB250" s="1082"/>
      <c r="AC250" s="282"/>
      <c r="AD250" s="282"/>
      <c r="AE250" s="1094">
        <f>IF($AL$228="週",AN245,AL245)</f>
        <v>0</v>
      </c>
      <c r="AF250" s="1094"/>
      <c r="AG250" s="1094"/>
      <c r="AH250" s="1094"/>
      <c r="AI250" s="368" t="s">
        <v>753</v>
      </c>
      <c r="AJ250" s="1085">
        <f>IF($AL$228="週",$BE$6,$BI$6)</f>
        <v>40</v>
      </c>
      <c r="AK250" s="1085"/>
      <c r="AL250" s="1085"/>
      <c r="AM250" s="1085"/>
      <c r="AN250" s="368" t="s">
        <v>754</v>
      </c>
      <c r="AO250" s="1082">
        <f>ROUNDDOWN(AE250/AJ250,1)</f>
        <v>0</v>
      </c>
      <c r="AP250" s="1082"/>
      <c r="AQ250" s="1082"/>
      <c r="AR250" s="1082"/>
      <c r="AS250" s="282"/>
      <c r="AT250" s="282"/>
    </row>
    <row r="251" spans="15:46" ht="20.25" customHeight="1" x14ac:dyDescent="0.15">
      <c r="O251" s="282"/>
      <c r="P251" s="282"/>
      <c r="Q251" s="282"/>
      <c r="R251" s="282"/>
      <c r="S251" s="282"/>
      <c r="T251" s="282"/>
      <c r="U251" s="282"/>
      <c r="V251" s="282"/>
      <c r="W251" s="282"/>
      <c r="X251" s="287"/>
      <c r="Y251" s="282" t="s">
        <v>755</v>
      </c>
      <c r="Z251" s="282"/>
      <c r="AA251" s="282"/>
      <c r="AB251" s="282"/>
      <c r="AC251" s="282"/>
      <c r="AD251" s="282"/>
      <c r="AE251" s="282"/>
      <c r="AF251" s="282"/>
      <c r="AG251" s="282"/>
      <c r="AH251" s="282"/>
      <c r="AI251" s="282"/>
      <c r="AJ251" s="282"/>
      <c r="AK251" s="282"/>
      <c r="AL251" s="282"/>
      <c r="AM251" s="282"/>
      <c r="AN251" s="287"/>
      <c r="AO251" s="282" t="s">
        <v>755</v>
      </c>
      <c r="AP251" s="282"/>
      <c r="AQ251" s="282"/>
      <c r="AR251" s="282"/>
      <c r="AS251" s="282"/>
      <c r="AT251" s="282"/>
    </row>
    <row r="252" spans="15:46" ht="20.25" customHeight="1" x14ac:dyDescent="0.15">
      <c r="O252" s="282" t="s">
        <v>763</v>
      </c>
      <c r="P252" s="282"/>
      <c r="Q252" s="282"/>
      <c r="R252" s="282"/>
      <c r="S252" s="282"/>
      <c r="T252" s="282"/>
      <c r="U252" s="282"/>
      <c r="V252" s="282"/>
      <c r="W252" s="282"/>
      <c r="X252" s="287"/>
      <c r="Y252" s="282"/>
      <c r="Z252" s="282"/>
      <c r="AA252" s="282"/>
      <c r="AB252" s="282"/>
      <c r="AC252" s="282"/>
      <c r="AD252" s="282"/>
      <c r="AE252" s="282" t="s">
        <v>764</v>
      </c>
      <c r="AF252" s="282"/>
      <c r="AG252" s="282"/>
      <c r="AH252" s="282"/>
      <c r="AI252" s="282"/>
      <c r="AJ252" s="282"/>
      <c r="AK252" s="282"/>
      <c r="AL252" s="282"/>
      <c r="AM252" s="282"/>
      <c r="AN252" s="287"/>
      <c r="AO252" s="282"/>
      <c r="AP252" s="282"/>
      <c r="AQ252" s="282"/>
      <c r="AR252" s="282"/>
      <c r="AS252" s="282"/>
      <c r="AT252" s="282"/>
    </row>
    <row r="253" spans="15:46" ht="20.25" customHeight="1" x14ac:dyDescent="0.15">
      <c r="O253" s="282" t="s">
        <v>733</v>
      </c>
      <c r="P253" s="282"/>
      <c r="Q253" s="282"/>
      <c r="R253" s="282"/>
      <c r="S253" s="282"/>
      <c r="T253" s="282"/>
      <c r="U253" s="282"/>
      <c r="V253" s="282"/>
      <c r="W253" s="282"/>
      <c r="X253" s="287"/>
      <c r="Y253" s="1083"/>
      <c r="Z253" s="1083"/>
      <c r="AA253" s="1083"/>
      <c r="AB253" s="1083"/>
      <c r="AC253" s="282"/>
      <c r="AD253" s="282"/>
      <c r="AE253" s="282" t="s">
        <v>733</v>
      </c>
      <c r="AF253" s="282"/>
      <c r="AG253" s="282"/>
      <c r="AH253" s="282"/>
      <c r="AI253" s="282"/>
      <c r="AJ253" s="282"/>
      <c r="AK253" s="282"/>
      <c r="AL253" s="282"/>
      <c r="AM253" s="282"/>
      <c r="AN253" s="287"/>
      <c r="AO253" s="1083"/>
      <c r="AP253" s="1083"/>
      <c r="AQ253" s="1083"/>
      <c r="AR253" s="1083"/>
      <c r="AS253" s="282"/>
      <c r="AT253" s="282"/>
    </row>
    <row r="254" spans="15:46" ht="20.25" customHeight="1" x14ac:dyDescent="0.15">
      <c r="O254" s="282" t="s">
        <v>758</v>
      </c>
      <c r="P254" s="282"/>
      <c r="Q254" s="282"/>
      <c r="R254" s="282"/>
      <c r="S254" s="282"/>
      <c r="T254" s="282" t="s">
        <v>759</v>
      </c>
      <c r="U254" s="282"/>
      <c r="V254" s="282"/>
      <c r="W254" s="282"/>
      <c r="X254" s="282"/>
      <c r="Y254" s="1084" t="s">
        <v>748</v>
      </c>
      <c r="Z254" s="1084"/>
      <c r="AA254" s="1084"/>
      <c r="AB254" s="1084"/>
      <c r="AC254" s="282"/>
      <c r="AD254" s="282"/>
      <c r="AE254" s="282" t="s">
        <v>758</v>
      </c>
      <c r="AF254" s="282"/>
      <c r="AG254" s="282"/>
      <c r="AH254" s="282"/>
      <c r="AI254" s="282"/>
      <c r="AJ254" s="282" t="s">
        <v>759</v>
      </c>
      <c r="AK254" s="282"/>
      <c r="AL254" s="282"/>
      <c r="AM254" s="282"/>
      <c r="AN254" s="282"/>
      <c r="AO254" s="1084" t="s">
        <v>748</v>
      </c>
      <c r="AP254" s="1084"/>
      <c r="AQ254" s="1084"/>
      <c r="AR254" s="1084"/>
      <c r="AS254" s="282"/>
      <c r="AT254" s="282"/>
    </row>
    <row r="255" spans="15:46" ht="20.25" customHeight="1" x14ac:dyDescent="0.15">
      <c r="O255" s="1085">
        <f>AA245</f>
        <v>0</v>
      </c>
      <c r="P255" s="1085"/>
      <c r="Q255" s="1085"/>
      <c r="R255" s="1085"/>
      <c r="S255" s="368" t="s">
        <v>760</v>
      </c>
      <c r="T255" s="1082">
        <f>Y250</f>
        <v>0</v>
      </c>
      <c r="U255" s="1082"/>
      <c r="V255" s="1082"/>
      <c r="W255" s="1082"/>
      <c r="X255" s="368" t="s">
        <v>754</v>
      </c>
      <c r="Y255" s="1081">
        <f>ROUNDDOWN(O255+T255,1)</f>
        <v>0</v>
      </c>
      <c r="Z255" s="1081"/>
      <c r="AA255" s="1081"/>
      <c r="AB255" s="1081"/>
      <c r="AC255" s="373"/>
      <c r="AD255" s="373"/>
      <c r="AE255" s="1086">
        <f>AQ245</f>
        <v>0</v>
      </c>
      <c r="AF255" s="1086"/>
      <c r="AG255" s="1086"/>
      <c r="AH255" s="1086"/>
      <c r="AI255" s="374" t="s">
        <v>760</v>
      </c>
      <c r="AJ255" s="1087">
        <f>AO250</f>
        <v>0</v>
      </c>
      <c r="AK255" s="1087"/>
      <c r="AL255" s="1087"/>
      <c r="AM255" s="1087"/>
      <c r="AN255" s="374" t="s">
        <v>754</v>
      </c>
      <c r="AO255" s="1081">
        <f>ROUNDDOWN(AE255+AJ255,1)</f>
        <v>0</v>
      </c>
      <c r="AP255" s="1081"/>
      <c r="AQ255" s="1081"/>
      <c r="AR255" s="1081"/>
      <c r="AS255" s="282"/>
      <c r="AT255" s="282"/>
    </row>
    <row r="256" spans="15:46" ht="20.25" customHeight="1" x14ac:dyDescent="0.15"/>
    <row r="277" spans="7:63" x14ac:dyDescent="0.15">
      <c r="AU277" s="375"/>
      <c r="AV277" s="375"/>
      <c r="AW277" s="375"/>
      <c r="AX277" s="375"/>
      <c r="AY277" s="375"/>
      <c r="AZ277" s="375"/>
      <c r="BA277" s="375"/>
      <c r="BB277" s="375"/>
      <c r="BC277" s="375"/>
      <c r="BD277" s="375"/>
      <c r="BE277" s="375"/>
      <c r="BF277" s="375"/>
      <c r="BG277" s="375"/>
      <c r="BH277" s="375"/>
      <c r="BI277" s="375"/>
    </row>
    <row r="278" spans="7:63" x14ac:dyDescent="0.15">
      <c r="AU278" s="375"/>
      <c r="AV278" s="375"/>
      <c r="AW278" s="375"/>
      <c r="AX278" s="375"/>
      <c r="AY278" s="375"/>
      <c r="AZ278" s="375"/>
      <c r="BA278" s="375"/>
      <c r="BB278" s="375"/>
      <c r="BC278" s="375"/>
      <c r="BD278" s="375"/>
      <c r="BE278" s="375"/>
      <c r="BF278" s="375"/>
      <c r="BG278" s="375"/>
      <c r="BH278" s="375"/>
      <c r="BI278" s="375"/>
    </row>
    <row r="283" spans="7:63" x14ac:dyDescent="0.15">
      <c r="G283" s="290"/>
      <c r="H283" s="290"/>
      <c r="I283" s="290"/>
      <c r="J283" s="290"/>
      <c r="K283" s="290"/>
      <c r="L283" s="290"/>
      <c r="M283" s="290"/>
      <c r="N283" s="290"/>
      <c r="O283" s="375"/>
      <c r="P283" s="375"/>
      <c r="Q283" s="375"/>
      <c r="R283" s="375"/>
      <c r="S283" s="375"/>
      <c r="T283" s="375"/>
      <c r="U283" s="375"/>
      <c r="V283" s="375"/>
      <c r="W283" s="375"/>
      <c r="X283" s="375"/>
      <c r="Y283" s="375"/>
      <c r="Z283" s="375"/>
      <c r="AA283" s="375"/>
      <c r="AB283" s="375"/>
      <c r="AC283" s="375"/>
      <c r="AD283" s="375"/>
      <c r="AE283" s="375"/>
      <c r="AF283" s="375"/>
      <c r="AG283" s="375"/>
      <c r="AH283" s="375"/>
      <c r="AI283" s="375"/>
      <c r="AJ283" s="375"/>
      <c r="AK283" s="375"/>
      <c r="AL283" s="375"/>
      <c r="AM283" s="375"/>
      <c r="AN283" s="375"/>
      <c r="AO283" s="375"/>
      <c r="AP283" s="375"/>
      <c r="AQ283" s="375"/>
      <c r="AR283" s="375"/>
      <c r="AS283" s="375"/>
      <c r="AT283" s="375"/>
      <c r="BJ283" s="375"/>
      <c r="BK283" s="375"/>
    </row>
    <row r="284" spans="7:63" x14ac:dyDescent="0.15">
      <c r="G284" s="290"/>
      <c r="H284" s="290"/>
      <c r="I284" s="290"/>
      <c r="J284" s="290"/>
      <c r="K284" s="290"/>
      <c r="L284" s="290"/>
      <c r="M284" s="290"/>
      <c r="N284" s="290"/>
      <c r="O284" s="375"/>
      <c r="P284" s="375"/>
      <c r="Q284" s="375"/>
      <c r="R284" s="375"/>
      <c r="S284" s="375"/>
      <c r="T284" s="375"/>
      <c r="U284" s="375"/>
      <c r="V284" s="375"/>
      <c r="W284" s="375"/>
      <c r="X284" s="375"/>
      <c r="Y284" s="375"/>
      <c r="Z284" s="375"/>
      <c r="AA284" s="375"/>
      <c r="AB284" s="375"/>
      <c r="AC284" s="375"/>
      <c r="AD284" s="375"/>
      <c r="AE284" s="375"/>
      <c r="AF284" s="375"/>
      <c r="AG284" s="375"/>
      <c r="AH284" s="375"/>
      <c r="AI284" s="375"/>
      <c r="AJ284" s="375"/>
      <c r="AK284" s="375"/>
      <c r="AL284" s="375"/>
      <c r="AM284" s="375"/>
      <c r="AN284" s="375"/>
      <c r="AO284" s="375"/>
      <c r="AP284" s="375"/>
      <c r="AQ284" s="375"/>
      <c r="AR284" s="375"/>
      <c r="AS284" s="375"/>
      <c r="AT284" s="375"/>
      <c r="BJ284" s="375"/>
      <c r="BK284" s="375"/>
    </row>
    <row r="285" spans="7:63" x14ac:dyDescent="0.15">
      <c r="G285" s="376"/>
      <c r="H285" s="376"/>
      <c r="I285" s="376"/>
      <c r="J285" s="376"/>
      <c r="K285" s="376"/>
      <c r="L285" s="376"/>
      <c r="M285" s="376"/>
      <c r="N285" s="376"/>
      <c r="O285" s="290"/>
      <c r="P285" s="290"/>
    </row>
    <row r="286" spans="7:63" x14ac:dyDescent="0.15">
      <c r="G286" s="376"/>
      <c r="H286" s="376"/>
      <c r="I286" s="376"/>
      <c r="J286" s="376"/>
      <c r="K286" s="376"/>
      <c r="L286" s="376"/>
      <c r="M286" s="376"/>
      <c r="N286" s="376"/>
      <c r="O286" s="290"/>
      <c r="P286" s="290"/>
    </row>
    <row r="287" spans="7:63" x14ac:dyDescent="0.15">
      <c r="G287" s="290"/>
      <c r="H287" s="290"/>
      <c r="I287" s="290"/>
      <c r="J287" s="290"/>
      <c r="K287" s="290"/>
      <c r="L287" s="290"/>
      <c r="M287" s="290"/>
      <c r="N287" s="290"/>
    </row>
    <row r="288" spans="7:63" x14ac:dyDescent="0.15">
      <c r="G288" s="290"/>
      <c r="H288" s="290"/>
      <c r="I288" s="290"/>
      <c r="J288" s="290"/>
      <c r="K288" s="290"/>
      <c r="L288" s="290"/>
      <c r="M288" s="290"/>
      <c r="N288" s="290"/>
    </row>
    <row r="289" spans="7:14" x14ac:dyDescent="0.15">
      <c r="G289" s="290"/>
      <c r="H289" s="290"/>
      <c r="I289" s="290"/>
      <c r="J289" s="290"/>
      <c r="K289" s="290"/>
      <c r="L289" s="290"/>
      <c r="M289" s="290"/>
      <c r="N289" s="290"/>
    </row>
    <row r="290" spans="7:14" x14ac:dyDescent="0.15">
      <c r="G290" s="290"/>
      <c r="H290" s="290"/>
      <c r="I290" s="290"/>
      <c r="J290" s="290"/>
      <c r="K290" s="290"/>
      <c r="L290" s="290"/>
      <c r="M290" s="290"/>
      <c r="N290" s="290"/>
    </row>
  </sheetData>
  <sheetProtection insertRows="0" deleteRows="0"/>
  <mergeCells count="1425">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I4:BL4"/>
    <mergeCell ref="BE6:BF6"/>
    <mergeCell ref="BI6:BJ6"/>
    <mergeCell ref="BI8:BJ8"/>
    <mergeCell ref="BE10:BF10"/>
    <mergeCell ref="BI10:BJ10"/>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15:W216"/>
    <mergeCell ref="BF215:BG215"/>
    <mergeCell ref="BH215:BI215"/>
    <mergeCell ref="BJ215:BN216"/>
    <mergeCell ref="BF216:BG216"/>
    <mergeCell ref="BH216:BI216"/>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AW221:AZ221"/>
    <mergeCell ref="BJ221:BM221"/>
    <mergeCell ref="O222:P222"/>
    <mergeCell ref="Q222:R222"/>
    <mergeCell ref="S222:T222"/>
    <mergeCell ref="V222:W222"/>
    <mergeCell ref="X222:Y222"/>
    <mergeCell ref="Q221:R221"/>
    <mergeCell ref="S221:T221"/>
    <mergeCell ref="V221:W221"/>
    <mergeCell ref="X221:Y221"/>
    <mergeCell ref="AG221:AH221"/>
    <mergeCell ref="AI221:AJ221"/>
    <mergeCell ref="BJ219:BM219"/>
    <mergeCell ref="O220:P221"/>
    <mergeCell ref="Q220:T220"/>
    <mergeCell ref="V220:Y220"/>
    <mergeCell ref="AE220:AF221"/>
    <mergeCell ref="AG220:AJ220"/>
    <mergeCell ref="AL220:AO220"/>
    <mergeCell ref="AU220:AV220"/>
    <mergeCell ref="AW220:AZ220"/>
    <mergeCell ref="BJ220:BM220"/>
    <mergeCell ref="AQ222:AR222"/>
    <mergeCell ref="AU222:AV222"/>
    <mergeCell ref="AW222:AZ222"/>
    <mergeCell ref="AQ224:AR224"/>
    <mergeCell ref="O223:P223"/>
    <mergeCell ref="Q223:R223"/>
    <mergeCell ref="S223:T223"/>
    <mergeCell ref="V223:W223"/>
    <mergeCell ref="X223:Y223"/>
    <mergeCell ref="AA223:AB223"/>
    <mergeCell ref="AE223:AF223"/>
    <mergeCell ref="AA222:AB222"/>
    <mergeCell ref="AE222:AF222"/>
    <mergeCell ref="AG222:AH222"/>
    <mergeCell ref="AI222:AJ222"/>
    <mergeCell ref="AL222:AM222"/>
    <mergeCell ref="AN222:AO222"/>
    <mergeCell ref="AL221:AM221"/>
    <mergeCell ref="AN221:AO221"/>
    <mergeCell ref="AU221:AV221"/>
    <mergeCell ref="AA225:AB225"/>
    <mergeCell ref="AE225:AF225"/>
    <mergeCell ref="AG225:AH225"/>
    <mergeCell ref="AI225:AJ225"/>
    <mergeCell ref="AL225:AM225"/>
    <mergeCell ref="AN225:AO225"/>
    <mergeCell ref="AL224:AM224"/>
    <mergeCell ref="AN224:AO224"/>
    <mergeCell ref="AU224:AV224"/>
    <mergeCell ref="AW224:AZ224"/>
    <mergeCell ref="O225:P225"/>
    <mergeCell ref="Q225:R225"/>
    <mergeCell ref="S225:T225"/>
    <mergeCell ref="V225:W225"/>
    <mergeCell ref="X225:Y225"/>
    <mergeCell ref="AW223:AZ223"/>
    <mergeCell ref="O224:P224"/>
    <mergeCell ref="Q224:R224"/>
    <mergeCell ref="S224:T224"/>
    <mergeCell ref="V224:W224"/>
    <mergeCell ref="X224:Y224"/>
    <mergeCell ref="AA224:AB224"/>
    <mergeCell ref="AE224:AF224"/>
    <mergeCell ref="AG224:AH224"/>
    <mergeCell ref="AI224:AJ224"/>
    <mergeCell ref="AG223:AH223"/>
    <mergeCell ref="AI223:AJ223"/>
    <mergeCell ref="AL223:AM223"/>
    <mergeCell ref="AN223:AO223"/>
    <mergeCell ref="AQ223:AR223"/>
    <mergeCell ref="AU223:AV223"/>
    <mergeCell ref="AQ225:AR225"/>
    <mergeCell ref="AO231:AR231"/>
    <mergeCell ref="Y234:AB234"/>
    <mergeCell ref="AO234:AR234"/>
    <mergeCell ref="Y235:AB235"/>
    <mergeCell ref="AO235:AR235"/>
    <mergeCell ref="O236:R236"/>
    <mergeCell ref="T236:W236"/>
    <mergeCell ref="Y236:AB236"/>
    <mergeCell ref="AE236:AH236"/>
    <mergeCell ref="AJ236:AM236"/>
    <mergeCell ref="AL226:AM226"/>
    <mergeCell ref="AN226:AO226"/>
    <mergeCell ref="AQ226:AR226"/>
    <mergeCell ref="V228:W228"/>
    <mergeCell ref="AL228:AM228"/>
    <mergeCell ref="O231:R231"/>
    <mergeCell ref="T231:W231"/>
    <mergeCell ref="Y231:AB231"/>
    <mergeCell ref="AE231:AH231"/>
    <mergeCell ref="AJ231:AM231"/>
    <mergeCell ref="O226:P226"/>
    <mergeCell ref="Q226:R226"/>
    <mergeCell ref="S226:T226"/>
    <mergeCell ref="V226:W226"/>
    <mergeCell ref="X226:Y226"/>
    <mergeCell ref="AA226:AB226"/>
    <mergeCell ref="AE226:AF226"/>
    <mergeCell ref="AG226:AH226"/>
    <mergeCell ref="AI226:AJ226"/>
    <mergeCell ref="X240:Y240"/>
    <mergeCell ref="AG240:AH240"/>
    <mergeCell ref="AI240:AJ240"/>
    <mergeCell ref="AL240:AM240"/>
    <mergeCell ref="AN240:AO240"/>
    <mergeCell ref="O241:P241"/>
    <mergeCell ref="Q241:R241"/>
    <mergeCell ref="S241:T241"/>
    <mergeCell ref="V241:W241"/>
    <mergeCell ref="X241:Y241"/>
    <mergeCell ref="AO236:AR236"/>
    <mergeCell ref="O239:P240"/>
    <mergeCell ref="Q239:T239"/>
    <mergeCell ref="V239:Y239"/>
    <mergeCell ref="AE239:AF240"/>
    <mergeCell ref="AG239:AJ239"/>
    <mergeCell ref="AL239:AO239"/>
    <mergeCell ref="Q240:R240"/>
    <mergeCell ref="S240:T240"/>
    <mergeCell ref="V240:W240"/>
    <mergeCell ref="AL242:AM242"/>
    <mergeCell ref="AN242:AO242"/>
    <mergeCell ref="AQ242:AR242"/>
    <mergeCell ref="O243:P243"/>
    <mergeCell ref="Q243:R243"/>
    <mergeCell ref="S243:T243"/>
    <mergeCell ref="V243:W243"/>
    <mergeCell ref="X243:Y243"/>
    <mergeCell ref="AA243:AB243"/>
    <mergeCell ref="AE243:AF243"/>
    <mergeCell ref="AQ241:AR241"/>
    <mergeCell ref="O242:P242"/>
    <mergeCell ref="Q242:R242"/>
    <mergeCell ref="S242:T242"/>
    <mergeCell ref="V242:W242"/>
    <mergeCell ref="X242:Y242"/>
    <mergeCell ref="AA242:AB242"/>
    <mergeCell ref="AE242:AF242"/>
    <mergeCell ref="AG242:AH242"/>
    <mergeCell ref="AI242:AJ242"/>
    <mergeCell ref="AA241:AB241"/>
    <mergeCell ref="AE241:AF241"/>
    <mergeCell ref="AG241:AH241"/>
    <mergeCell ref="AI241:AJ241"/>
    <mergeCell ref="AL241:AM241"/>
    <mergeCell ref="AN241:AO241"/>
    <mergeCell ref="AQ244:AR244"/>
    <mergeCell ref="O245:P245"/>
    <mergeCell ref="Q245:R245"/>
    <mergeCell ref="S245:T245"/>
    <mergeCell ref="V245:W245"/>
    <mergeCell ref="X245:Y245"/>
    <mergeCell ref="AA245:AB245"/>
    <mergeCell ref="AE245:AF245"/>
    <mergeCell ref="AG245:AH245"/>
    <mergeCell ref="AI245:AJ245"/>
    <mergeCell ref="AA244:AB244"/>
    <mergeCell ref="AE244:AF244"/>
    <mergeCell ref="AG244:AH244"/>
    <mergeCell ref="AI244:AJ244"/>
    <mergeCell ref="AL244:AM244"/>
    <mergeCell ref="AN244:AO244"/>
    <mergeCell ref="AG243:AH243"/>
    <mergeCell ref="AI243:AJ243"/>
    <mergeCell ref="AL243:AM243"/>
    <mergeCell ref="AN243:AO243"/>
    <mergeCell ref="AQ243:AR243"/>
    <mergeCell ref="O244:P244"/>
    <mergeCell ref="Q244:R244"/>
    <mergeCell ref="S244:T244"/>
    <mergeCell ref="V244:W244"/>
    <mergeCell ref="X244:Y244"/>
    <mergeCell ref="AO255:AR255"/>
    <mergeCell ref="AO250:AR250"/>
    <mergeCell ref="Y253:AB253"/>
    <mergeCell ref="AO253:AR253"/>
    <mergeCell ref="Y254:AB254"/>
    <mergeCell ref="AO254:AR254"/>
    <mergeCell ref="O255:R255"/>
    <mergeCell ref="T255:W255"/>
    <mergeCell ref="Y255:AB255"/>
    <mergeCell ref="AE255:AH255"/>
    <mergeCell ref="AJ255:AM255"/>
    <mergeCell ref="AL245:AM245"/>
    <mergeCell ref="AN245:AO245"/>
    <mergeCell ref="AQ245:AR245"/>
    <mergeCell ref="V247:W247"/>
    <mergeCell ref="AL247:AM247"/>
    <mergeCell ref="O250:R250"/>
    <mergeCell ref="T250:W250"/>
    <mergeCell ref="Y250:AB250"/>
    <mergeCell ref="AE250:AH250"/>
    <mergeCell ref="AJ250:AM250"/>
  </mergeCells>
  <phoneticPr fontId="4"/>
  <conditionalFormatting sqref="O231:R231">
    <cfRule type="expression" dxfId="165" priority="111">
      <formula>INDIRECT(ADDRESS(ROW(),COLUMN()))=TRUNC(INDIRECT(ADDRESS(ROW(),COLUMN())))</formula>
    </cfRule>
  </conditionalFormatting>
  <conditionalFormatting sqref="O250:R250">
    <cfRule type="expression" dxfId="164" priority="3">
      <formula>INDIRECT(ADDRESS(ROW(),COLUMN()))=TRUNC(INDIRECT(ADDRESS(ROW(),COLUMN())))</formula>
    </cfRule>
  </conditionalFormatting>
  <conditionalFormatting sqref="Q222:AB226">
    <cfRule type="expression" dxfId="163" priority="112">
      <formula>INDIRECT(ADDRESS(ROW(),COLUMN()))=TRUNC(INDIRECT(ADDRESS(ROW(),COLUMN())))</formula>
    </cfRule>
  </conditionalFormatting>
  <conditionalFormatting sqref="Q241:AB245">
    <cfRule type="expression" dxfId="162" priority="4">
      <formula>INDIRECT(ADDRESS(ROW(),COLUMN()))=TRUNC(INDIRECT(ADDRESS(ROW(),COLUMN())))</formula>
    </cfRule>
  </conditionalFormatting>
  <conditionalFormatting sqref="AA220:AB220 AD220 AA229:AD229">
    <cfRule type="expression" dxfId="161" priority="116">
      <formula>OR(#REF!=$B218,#REF!=$B218)</formula>
    </cfRule>
  </conditionalFormatting>
  <conditionalFormatting sqref="AA239:AB239 AD239 AA248:AD248">
    <cfRule type="expression" dxfId="160" priority="8">
      <formula>OR(#REF!=$B237,#REF!=$B237)</formula>
    </cfRule>
  </conditionalFormatting>
  <conditionalFormatting sqref="AA230:AD230 AS230:AT230">
    <cfRule type="expression" dxfId="159" priority="115">
      <formula>OR(#REF!=$B217,#REF!=$B217)</formula>
    </cfRule>
  </conditionalFormatting>
  <conditionalFormatting sqref="AA249:AD249">
    <cfRule type="expression" dxfId="158" priority="7">
      <formula>OR(#REF!=$B236,#REF!=$B236)</formula>
    </cfRule>
  </conditionalFormatting>
  <conditionalFormatting sqref="AA18:BI18">
    <cfRule type="expression" dxfId="157" priority="107">
      <formula>INDIRECT(ADDRESS(ROW(),COLUMN()))=TRUNC(INDIRECT(ADDRESS(ROW(),COLUMN())))</formula>
    </cfRule>
  </conditionalFormatting>
  <conditionalFormatting sqref="AA20:BI20">
    <cfRule type="expression" dxfId="156" priority="108">
      <formula>INDIRECT(ADDRESS(ROW(),COLUMN()))=TRUNC(INDIRECT(ADDRESS(ROW(),COLUMN())))</formula>
    </cfRule>
  </conditionalFormatting>
  <conditionalFormatting sqref="AA22:BI22">
    <cfRule type="expression" dxfId="155" priority="106">
      <formula>INDIRECT(ADDRESS(ROW(),COLUMN()))=TRUNC(INDIRECT(ADDRESS(ROW(),COLUMN())))</formula>
    </cfRule>
  </conditionalFormatting>
  <conditionalFormatting sqref="AA24:BI24">
    <cfRule type="expression" dxfId="154" priority="105">
      <formula>INDIRECT(ADDRESS(ROW(),COLUMN()))=TRUNC(INDIRECT(ADDRESS(ROW(),COLUMN())))</formula>
    </cfRule>
  </conditionalFormatting>
  <conditionalFormatting sqref="AA26:BI26">
    <cfRule type="expression" dxfId="153" priority="104">
      <formula>INDIRECT(ADDRESS(ROW(),COLUMN()))=TRUNC(INDIRECT(ADDRESS(ROW(),COLUMN())))</formula>
    </cfRule>
  </conditionalFormatting>
  <conditionalFormatting sqref="AA28:BI28">
    <cfRule type="expression" dxfId="152" priority="103">
      <formula>INDIRECT(ADDRESS(ROW(),COLUMN()))=TRUNC(INDIRECT(ADDRESS(ROW(),COLUMN())))</formula>
    </cfRule>
  </conditionalFormatting>
  <conditionalFormatting sqref="AA30:BI30">
    <cfRule type="expression" dxfId="151" priority="102">
      <formula>INDIRECT(ADDRESS(ROW(),COLUMN()))=TRUNC(INDIRECT(ADDRESS(ROW(),COLUMN())))</formula>
    </cfRule>
  </conditionalFormatting>
  <conditionalFormatting sqref="AA32:BI32">
    <cfRule type="expression" dxfId="150" priority="101">
      <formula>INDIRECT(ADDRESS(ROW(),COLUMN()))=TRUNC(INDIRECT(ADDRESS(ROW(),COLUMN())))</formula>
    </cfRule>
  </conditionalFormatting>
  <conditionalFormatting sqref="AA34:BI34">
    <cfRule type="expression" dxfId="149" priority="100">
      <formula>INDIRECT(ADDRESS(ROW(),COLUMN()))=TRUNC(INDIRECT(ADDRESS(ROW(),COLUMN())))</formula>
    </cfRule>
  </conditionalFormatting>
  <conditionalFormatting sqref="AA36:BI36">
    <cfRule type="expression" dxfId="148" priority="99">
      <formula>INDIRECT(ADDRESS(ROW(),COLUMN()))=TRUNC(INDIRECT(ADDRESS(ROW(),COLUMN())))</formula>
    </cfRule>
  </conditionalFormatting>
  <conditionalFormatting sqref="AA38:BI38">
    <cfRule type="expression" dxfId="147" priority="98">
      <formula>INDIRECT(ADDRESS(ROW(),COLUMN()))=TRUNC(INDIRECT(ADDRESS(ROW(),COLUMN())))</formula>
    </cfRule>
  </conditionalFormatting>
  <conditionalFormatting sqref="AA40:BI40">
    <cfRule type="expression" dxfId="146" priority="97">
      <formula>INDIRECT(ADDRESS(ROW(),COLUMN()))=TRUNC(INDIRECT(ADDRESS(ROW(),COLUMN())))</formula>
    </cfRule>
  </conditionalFormatting>
  <conditionalFormatting sqref="AA42:BI42">
    <cfRule type="expression" dxfId="145" priority="96">
      <formula>INDIRECT(ADDRESS(ROW(),COLUMN()))=TRUNC(INDIRECT(ADDRESS(ROW(),COLUMN())))</formula>
    </cfRule>
  </conditionalFormatting>
  <conditionalFormatting sqref="AA44:BI44">
    <cfRule type="expression" dxfId="144" priority="95">
      <formula>INDIRECT(ADDRESS(ROW(),COLUMN()))=TRUNC(INDIRECT(ADDRESS(ROW(),COLUMN())))</formula>
    </cfRule>
  </conditionalFormatting>
  <conditionalFormatting sqref="AA46:BI46">
    <cfRule type="expression" dxfId="143" priority="94">
      <formula>INDIRECT(ADDRESS(ROW(),COLUMN()))=TRUNC(INDIRECT(ADDRESS(ROW(),COLUMN())))</formula>
    </cfRule>
  </conditionalFormatting>
  <conditionalFormatting sqref="AA48:BI48">
    <cfRule type="expression" dxfId="142" priority="93">
      <formula>INDIRECT(ADDRESS(ROW(),COLUMN()))=TRUNC(INDIRECT(ADDRESS(ROW(),COLUMN())))</formula>
    </cfRule>
  </conditionalFormatting>
  <conditionalFormatting sqref="AA50:BI50">
    <cfRule type="expression" dxfId="141" priority="92">
      <formula>INDIRECT(ADDRESS(ROW(),COLUMN()))=TRUNC(INDIRECT(ADDRESS(ROW(),COLUMN())))</formula>
    </cfRule>
  </conditionalFormatting>
  <conditionalFormatting sqref="AA52:BI52">
    <cfRule type="expression" dxfId="140" priority="91">
      <formula>INDIRECT(ADDRESS(ROW(),COLUMN()))=TRUNC(INDIRECT(ADDRESS(ROW(),COLUMN())))</formula>
    </cfRule>
  </conditionalFormatting>
  <conditionalFormatting sqref="AA54:BI54">
    <cfRule type="expression" dxfId="139" priority="90">
      <formula>INDIRECT(ADDRESS(ROW(),COLUMN()))=TRUNC(INDIRECT(ADDRESS(ROW(),COLUMN())))</formula>
    </cfRule>
  </conditionalFormatting>
  <conditionalFormatting sqref="AA56:BI56">
    <cfRule type="expression" dxfId="138" priority="89">
      <formula>INDIRECT(ADDRESS(ROW(),COLUMN()))=TRUNC(INDIRECT(ADDRESS(ROW(),COLUMN())))</formula>
    </cfRule>
  </conditionalFormatting>
  <conditionalFormatting sqref="AA58:BI58">
    <cfRule type="expression" dxfId="137" priority="88">
      <formula>INDIRECT(ADDRESS(ROW(),COLUMN()))=TRUNC(INDIRECT(ADDRESS(ROW(),COLUMN())))</formula>
    </cfRule>
  </conditionalFormatting>
  <conditionalFormatting sqref="AA60:BI60">
    <cfRule type="expression" dxfId="136" priority="87">
      <formula>INDIRECT(ADDRESS(ROW(),COLUMN()))=TRUNC(INDIRECT(ADDRESS(ROW(),COLUMN())))</formula>
    </cfRule>
  </conditionalFormatting>
  <conditionalFormatting sqref="AA62:BI62">
    <cfRule type="expression" dxfId="135" priority="86">
      <formula>INDIRECT(ADDRESS(ROW(),COLUMN()))=TRUNC(INDIRECT(ADDRESS(ROW(),COLUMN())))</formula>
    </cfRule>
  </conditionalFormatting>
  <conditionalFormatting sqref="AA64:BI64">
    <cfRule type="expression" dxfId="134" priority="85">
      <formula>INDIRECT(ADDRESS(ROW(),COLUMN()))=TRUNC(INDIRECT(ADDRESS(ROW(),COLUMN())))</formula>
    </cfRule>
  </conditionalFormatting>
  <conditionalFormatting sqref="AA66:BI66">
    <cfRule type="expression" dxfId="133" priority="84">
      <formula>INDIRECT(ADDRESS(ROW(),COLUMN()))=TRUNC(INDIRECT(ADDRESS(ROW(),COLUMN())))</formula>
    </cfRule>
  </conditionalFormatting>
  <conditionalFormatting sqref="AA68:BI68">
    <cfRule type="expression" dxfId="132" priority="83">
      <formula>INDIRECT(ADDRESS(ROW(),COLUMN()))=TRUNC(INDIRECT(ADDRESS(ROW(),COLUMN())))</formula>
    </cfRule>
  </conditionalFormatting>
  <conditionalFormatting sqref="AA70:BI70">
    <cfRule type="expression" dxfId="131" priority="82">
      <formula>INDIRECT(ADDRESS(ROW(),COLUMN()))=TRUNC(INDIRECT(ADDRESS(ROW(),COLUMN())))</formula>
    </cfRule>
  </conditionalFormatting>
  <conditionalFormatting sqref="AA72:BI72">
    <cfRule type="expression" dxfId="130" priority="81">
      <formula>INDIRECT(ADDRESS(ROW(),COLUMN()))=TRUNC(INDIRECT(ADDRESS(ROW(),COLUMN())))</formula>
    </cfRule>
  </conditionalFormatting>
  <conditionalFormatting sqref="AA74:BI74">
    <cfRule type="expression" dxfId="129" priority="80">
      <formula>INDIRECT(ADDRESS(ROW(),COLUMN()))=TRUNC(INDIRECT(ADDRESS(ROW(),COLUMN())))</formula>
    </cfRule>
  </conditionalFormatting>
  <conditionalFormatting sqref="AA76:BI76">
    <cfRule type="expression" dxfId="128" priority="79">
      <formula>INDIRECT(ADDRESS(ROW(),COLUMN()))=TRUNC(INDIRECT(ADDRESS(ROW(),COLUMN())))</formula>
    </cfRule>
  </conditionalFormatting>
  <conditionalFormatting sqref="AA78:BI78">
    <cfRule type="expression" dxfId="127" priority="78">
      <formula>INDIRECT(ADDRESS(ROW(),COLUMN()))=TRUNC(INDIRECT(ADDRESS(ROW(),COLUMN())))</formula>
    </cfRule>
  </conditionalFormatting>
  <conditionalFormatting sqref="AA80:BI80">
    <cfRule type="expression" dxfId="126" priority="77">
      <formula>INDIRECT(ADDRESS(ROW(),COLUMN()))=TRUNC(INDIRECT(ADDRESS(ROW(),COLUMN())))</formula>
    </cfRule>
  </conditionalFormatting>
  <conditionalFormatting sqref="AA82:BI82">
    <cfRule type="expression" dxfId="125" priority="76">
      <formula>INDIRECT(ADDRESS(ROW(),COLUMN()))=TRUNC(INDIRECT(ADDRESS(ROW(),COLUMN())))</formula>
    </cfRule>
  </conditionalFormatting>
  <conditionalFormatting sqref="AA84:BI84">
    <cfRule type="expression" dxfId="124" priority="75">
      <formula>INDIRECT(ADDRESS(ROW(),COLUMN()))=TRUNC(INDIRECT(ADDRESS(ROW(),COLUMN())))</formula>
    </cfRule>
  </conditionalFormatting>
  <conditionalFormatting sqref="AA86:BI86">
    <cfRule type="expression" dxfId="123" priority="74">
      <formula>INDIRECT(ADDRESS(ROW(),COLUMN()))=TRUNC(INDIRECT(ADDRESS(ROW(),COLUMN())))</formula>
    </cfRule>
  </conditionalFormatting>
  <conditionalFormatting sqref="AA88:BI88">
    <cfRule type="expression" dxfId="122" priority="73">
      <formula>INDIRECT(ADDRESS(ROW(),COLUMN()))=TRUNC(INDIRECT(ADDRESS(ROW(),COLUMN())))</formula>
    </cfRule>
  </conditionalFormatting>
  <conditionalFormatting sqref="AA90:BI90">
    <cfRule type="expression" dxfId="121" priority="72">
      <formula>INDIRECT(ADDRESS(ROW(),COLUMN()))=TRUNC(INDIRECT(ADDRESS(ROW(),COLUMN())))</formula>
    </cfRule>
  </conditionalFormatting>
  <conditionalFormatting sqref="AA92:BI92">
    <cfRule type="expression" dxfId="120" priority="71">
      <formula>INDIRECT(ADDRESS(ROW(),COLUMN()))=TRUNC(INDIRECT(ADDRESS(ROW(),COLUMN())))</formula>
    </cfRule>
  </conditionalFormatting>
  <conditionalFormatting sqref="AA94:BI94">
    <cfRule type="expression" dxfId="119" priority="70">
      <formula>INDIRECT(ADDRESS(ROW(),COLUMN()))=TRUNC(INDIRECT(ADDRESS(ROW(),COLUMN())))</formula>
    </cfRule>
  </conditionalFormatting>
  <conditionalFormatting sqref="AA96:BI96">
    <cfRule type="expression" dxfId="118" priority="69">
      <formula>INDIRECT(ADDRESS(ROW(),COLUMN()))=TRUNC(INDIRECT(ADDRESS(ROW(),COLUMN())))</formula>
    </cfRule>
  </conditionalFormatting>
  <conditionalFormatting sqref="AA98:BI98">
    <cfRule type="expression" dxfId="117" priority="68">
      <formula>INDIRECT(ADDRESS(ROW(),COLUMN()))=TRUNC(INDIRECT(ADDRESS(ROW(),COLUMN())))</formula>
    </cfRule>
  </conditionalFormatting>
  <conditionalFormatting sqref="AA100:BI100">
    <cfRule type="expression" dxfId="116" priority="67">
      <formula>INDIRECT(ADDRESS(ROW(),COLUMN()))=TRUNC(INDIRECT(ADDRESS(ROW(),COLUMN())))</formula>
    </cfRule>
  </conditionalFormatting>
  <conditionalFormatting sqref="AA102:BI102">
    <cfRule type="expression" dxfId="115" priority="66">
      <formula>INDIRECT(ADDRESS(ROW(),COLUMN()))=TRUNC(INDIRECT(ADDRESS(ROW(),COLUMN())))</formula>
    </cfRule>
  </conditionalFormatting>
  <conditionalFormatting sqref="AA104:BI104">
    <cfRule type="expression" dxfId="114" priority="65">
      <formula>INDIRECT(ADDRESS(ROW(),COLUMN()))=TRUNC(INDIRECT(ADDRESS(ROW(),COLUMN())))</formula>
    </cfRule>
  </conditionalFormatting>
  <conditionalFormatting sqref="AA106:BI106">
    <cfRule type="expression" dxfId="113" priority="64">
      <formula>INDIRECT(ADDRESS(ROW(),COLUMN()))=TRUNC(INDIRECT(ADDRESS(ROW(),COLUMN())))</formula>
    </cfRule>
  </conditionalFormatting>
  <conditionalFormatting sqref="AA108:BI108">
    <cfRule type="expression" dxfId="112" priority="63">
      <formula>INDIRECT(ADDRESS(ROW(),COLUMN()))=TRUNC(INDIRECT(ADDRESS(ROW(),COLUMN())))</formula>
    </cfRule>
  </conditionalFormatting>
  <conditionalFormatting sqref="AA110:BI110">
    <cfRule type="expression" dxfId="111" priority="62">
      <formula>INDIRECT(ADDRESS(ROW(),COLUMN()))=TRUNC(INDIRECT(ADDRESS(ROW(),COLUMN())))</formula>
    </cfRule>
  </conditionalFormatting>
  <conditionalFormatting sqref="AA112:BI112">
    <cfRule type="expression" dxfId="110" priority="61">
      <formula>INDIRECT(ADDRESS(ROW(),COLUMN()))=TRUNC(INDIRECT(ADDRESS(ROW(),COLUMN())))</formula>
    </cfRule>
  </conditionalFormatting>
  <conditionalFormatting sqref="AA114:BI114">
    <cfRule type="expression" dxfId="109" priority="60">
      <formula>INDIRECT(ADDRESS(ROW(),COLUMN()))=TRUNC(INDIRECT(ADDRESS(ROW(),COLUMN())))</formula>
    </cfRule>
  </conditionalFormatting>
  <conditionalFormatting sqref="AA116:BI116">
    <cfRule type="expression" dxfId="108" priority="59">
      <formula>INDIRECT(ADDRESS(ROW(),COLUMN()))=TRUNC(INDIRECT(ADDRESS(ROW(),COLUMN())))</formula>
    </cfRule>
  </conditionalFormatting>
  <conditionalFormatting sqref="AA118:BI118">
    <cfRule type="expression" dxfId="107" priority="58">
      <formula>INDIRECT(ADDRESS(ROW(),COLUMN()))=TRUNC(INDIRECT(ADDRESS(ROW(),COLUMN())))</formula>
    </cfRule>
  </conditionalFormatting>
  <conditionalFormatting sqref="AA120:BI120">
    <cfRule type="expression" dxfId="106" priority="57">
      <formula>INDIRECT(ADDRESS(ROW(),COLUMN()))=TRUNC(INDIRECT(ADDRESS(ROW(),COLUMN())))</formula>
    </cfRule>
  </conditionalFormatting>
  <conditionalFormatting sqref="AA122:BI122">
    <cfRule type="expression" dxfId="105" priority="56">
      <formula>INDIRECT(ADDRESS(ROW(),COLUMN()))=TRUNC(INDIRECT(ADDRESS(ROW(),COLUMN())))</formula>
    </cfRule>
  </conditionalFormatting>
  <conditionalFormatting sqref="AA124:BI124">
    <cfRule type="expression" dxfId="104" priority="55">
      <formula>INDIRECT(ADDRESS(ROW(),COLUMN()))=TRUNC(INDIRECT(ADDRESS(ROW(),COLUMN())))</formula>
    </cfRule>
  </conditionalFormatting>
  <conditionalFormatting sqref="AA126:BI126">
    <cfRule type="expression" dxfId="103" priority="54">
      <formula>INDIRECT(ADDRESS(ROW(),COLUMN()))=TRUNC(INDIRECT(ADDRESS(ROW(),COLUMN())))</formula>
    </cfRule>
  </conditionalFormatting>
  <conditionalFormatting sqref="AA128:BI128">
    <cfRule type="expression" dxfId="102" priority="53">
      <formula>INDIRECT(ADDRESS(ROW(),COLUMN()))=TRUNC(INDIRECT(ADDRESS(ROW(),COLUMN())))</formula>
    </cfRule>
  </conditionalFormatting>
  <conditionalFormatting sqref="AA130:BI130">
    <cfRule type="expression" dxfId="101" priority="52">
      <formula>INDIRECT(ADDRESS(ROW(),COLUMN()))=TRUNC(INDIRECT(ADDRESS(ROW(),COLUMN())))</formula>
    </cfRule>
  </conditionalFormatting>
  <conditionalFormatting sqref="AA132:BI132">
    <cfRule type="expression" dxfId="100" priority="51">
      <formula>INDIRECT(ADDRESS(ROW(),COLUMN()))=TRUNC(INDIRECT(ADDRESS(ROW(),COLUMN())))</formula>
    </cfRule>
  </conditionalFormatting>
  <conditionalFormatting sqref="AA134:BI134">
    <cfRule type="expression" dxfId="99" priority="50">
      <formula>INDIRECT(ADDRESS(ROW(),COLUMN()))=TRUNC(INDIRECT(ADDRESS(ROW(),COLUMN())))</formula>
    </cfRule>
  </conditionalFormatting>
  <conditionalFormatting sqref="AA136:BI136">
    <cfRule type="expression" dxfId="98" priority="49">
      <formula>INDIRECT(ADDRESS(ROW(),COLUMN()))=TRUNC(INDIRECT(ADDRESS(ROW(),COLUMN())))</formula>
    </cfRule>
  </conditionalFormatting>
  <conditionalFormatting sqref="AA138:BI138">
    <cfRule type="expression" dxfId="97" priority="48">
      <formula>INDIRECT(ADDRESS(ROW(),COLUMN()))=TRUNC(INDIRECT(ADDRESS(ROW(),COLUMN())))</formula>
    </cfRule>
  </conditionalFormatting>
  <conditionalFormatting sqref="AA140:BI140">
    <cfRule type="expression" dxfId="96" priority="47">
      <formula>INDIRECT(ADDRESS(ROW(),COLUMN()))=TRUNC(INDIRECT(ADDRESS(ROW(),COLUMN())))</formula>
    </cfRule>
  </conditionalFormatting>
  <conditionalFormatting sqref="AA142:BI142">
    <cfRule type="expression" dxfId="95" priority="46">
      <formula>INDIRECT(ADDRESS(ROW(),COLUMN()))=TRUNC(INDIRECT(ADDRESS(ROW(),COLUMN())))</formula>
    </cfRule>
  </conditionalFormatting>
  <conditionalFormatting sqref="AA144:BI144">
    <cfRule type="expression" dxfId="94" priority="45">
      <formula>INDIRECT(ADDRESS(ROW(),COLUMN()))=TRUNC(INDIRECT(ADDRESS(ROW(),COLUMN())))</formula>
    </cfRule>
  </conditionalFormatting>
  <conditionalFormatting sqref="AA146:BI146">
    <cfRule type="expression" dxfId="93" priority="44">
      <formula>INDIRECT(ADDRESS(ROW(),COLUMN()))=TRUNC(INDIRECT(ADDRESS(ROW(),COLUMN())))</formula>
    </cfRule>
  </conditionalFormatting>
  <conditionalFormatting sqref="AA148:BI148">
    <cfRule type="expression" dxfId="92" priority="43">
      <formula>INDIRECT(ADDRESS(ROW(),COLUMN()))=TRUNC(INDIRECT(ADDRESS(ROW(),COLUMN())))</formula>
    </cfRule>
  </conditionalFormatting>
  <conditionalFormatting sqref="AA150:BI150">
    <cfRule type="expression" dxfId="91" priority="42">
      <formula>INDIRECT(ADDRESS(ROW(),COLUMN()))=TRUNC(INDIRECT(ADDRESS(ROW(),COLUMN())))</formula>
    </cfRule>
  </conditionalFormatting>
  <conditionalFormatting sqref="AA152:BI152">
    <cfRule type="expression" dxfId="90" priority="41">
      <formula>INDIRECT(ADDRESS(ROW(),COLUMN()))=TRUNC(INDIRECT(ADDRESS(ROW(),COLUMN())))</formula>
    </cfRule>
  </conditionalFormatting>
  <conditionalFormatting sqref="AA154:BI154">
    <cfRule type="expression" dxfId="89" priority="40">
      <formula>INDIRECT(ADDRESS(ROW(),COLUMN()))=TRUNC(INDIRECT(ADDRESS(ROW(),COLUMN())))</formula>
    </cfRule>
  </conditionalFormatting>
  <conditionalFormatting sqref="AA156:BI156">
    <cfRule type="expression" dxfId="88" priority="39">
      <formula>INDIRECT(ADDRESS(ROW(),COLUMN()))=TRUNC(INDIRECT(ADDRESS(ROW(),COLUMN())))</formula>
    </cfRule>
  </conditionalFormatting>
  <conditionalFormatting sqref="AA158:BI158">
    <cfRule type="expression" dxfId="87" priority="38">
      <formula>INDIRECT(ADDRESS(ROW(),COLUMN()))=TRUNC(INDIRECT(ADDRESS(ROW(),COLUMN())))</formula>
    </cfRule>
  </conditionalFormatting>
  <conditionalFormatting sqref="AA160:BI160">
    <cfRule type="expression" dxfId="86" priority="37">
      <formula>INDIRECT(ADDRESS(ROW(),COLUMN()))=TRUNC(INDIRECT(ADDRESS(ROW(),COLUMN())))</formula>
    </cfRule>
  </conditionalFormatting>
  <conditionalFormatting sqref="AA162:BI162">
    <cfRule type="expression" dxfId="85" priority="36">
      <formula>INDIRECT(ADDRESS(ROW(),COLUMN()))=TRUNC(INDIRECT(ADDRESS(ROW(),COLUMN())))</formula>
    </cfRule>
  </conditionalFormatting>
  <conditionalFormatting sqref="AA164:BI164">
    <cfRule type="expression" dxfId="84" priority="35">
      <formula>INDIRECT(ADDRESS(ROW(),COLUMN()))=TRUNC(INDIRECT(ADDRESS(ROW(),COLUMN())))</formula>
    </cfRule>
  </conditionalFormatting>
  <conditionalFormatting sqref="AA166:BI166">
    <cfRule type="expression" dxfId="83" priority="34">
      <formula>INDIRECT(ADDRESS(ROW(),COLUMN()))=TRUNC(INDIRECT(ADDRESS(ROW(),COLUMN())))</formula>
    </cfRule>
  </conditionalFormatting>
  <conditionalFormatting sqref="AA168:BI168">
    <cfRule type="expression" dxfId="82" priority="33">
      <formula>INDIRECT(ADDRESS(ROW(),COLUMN()))=TRUNC(INDIRECT(ADDRESS(ROW(),COLUMN())))</formula>
    </cfRule>
  </conditionalFormatting>
  <conditionalFormatting sqref="AA170:BI170">
    <cfRule type="expression" dxfId="81" priority="32">
      <formula>INDIRECT(ADDRESS(ROW(),COLUMN()))=TRUNC(INDIRECT(ADDRESS(ROW(),COLUMN())))</formula>
    </cfRule>
  </conditionalFormatting>
  <conditionalFormatting sqref="AA172:BI172">
    <cfRule type="expression" dxfId="80" priority="31">
      <formula>INDIRECT(ADDRESS(ROW(),COLUMN()))=TRUNC(INDIRECT(ADDRESS(ROW(),COLUMN())))</formula>
    </cfRule>
  </conditionalFormatting>
  <conditionalFormatting sqref="AA174:BI174">
    <cfRule type="expression" dxfId="79" priority="30">
      <formula>INDIRECT(ADDRESS(ROW(),COLUMN()))=TRUNC(INDIRECT(ADDRESS(ROW(),COLUMN())))</formula>
    </cfRule>
  </conditionalFormatting>
  <conditionalFormatting sqref="AA176:BI176">
    <cfRule type="expression" dxfId="78" priority="29">
      <formula>INDIRECT(ADDRESS(ROW(),COLUMN()))=TRUNC(INDIRECT(ADDRESS(ROW(),COLUMN())))</formula>
    </cfRule>
  </conditionalFormatting>
  <conditionalFormatting sqref="AA178:BI178">
    <cfRule type="expression" dxfId="77" priority="28">
      <formula>INDIRECT(ADDRESS(ROW(),COLUMN()))=TRUNC(INDIRECT(ADDRESS(ROW(),COLUMN())))</formula>
    </cfRule>
  </conditionalFormatting>
  <conditionalFormatting sqref="AA180:BI180">
    <cfRule type="expression" dxfId="76" priority="27">
      <formula>INDIRECT(ADDRESS(ROW(),COLUMN()))=TRUNC(INDIRECT(ADDRESS(ROW(),COLUMN())))</formula>
    </cfRule>
  </conditionalFormatting>
  <conditionalFormatting sqref="AA182:BI182">
    <cfRule type="expression" dxfId="75" priority="26">
      <formula>INDIRECT(ADDRESS(ROW(),COLUMN()))=TRUNC(INDIRECT(ADDRESS(ROW(),COLUMN())))</formula>
    </cfRule>
  </conditionalFormatting>
  <conditionalFormatting sqref="AA184:BI184">
    <cfRule type="expression" dxfId="74" priority="25">
      <formula>INDIRECT(ADDRESS(ROW(),COLUMN()))=TRUNC(INDIRECT(ADDRESS(ROW(),COLUMN())))</formula>
    </cfRule>
  </conditionalFormatting>
  <conditionalFormatting sqref="AA186:BI186">
    <cfRule type="expression" dxfId="73" priority="24">
      <formula>INDIRECT(ADDRESS(ROW(),COLUMN()))=TRUNC(INDIRECT(ADDRESS(ROW(),COLUMN())))</formula>
    </cfRule>
  </conditionalFormatting>
  <conditionalFormatting sqref="AA188:BI188">
    <cfRule type="expression" dxfId="72" priority="23">
      <formula>INDIRECT(ADDRESS(ROW(),COLUMN()))=TRUNC(INDIRECT(ADDRESS(ROW(),COLUMN())))</formula>
    </cfRule>
  </conditionalFormatting>
  <conditionalFormatting sqref="AA190:BI190">
    <cfRule type="expression" dxfId="71" priority="22">
      <formula>INDIRECT(ADDRESS(ROW(),COLUMN()))=TRUNC(INDIRECT(ADDRESS(ROW(),COLUMN())))</formula>
    </cfRule>
  </conditionalFormatting>
  <conditionalFormatting sqref="AA192:BI192">
    <cfRule type="expression" dxfId="70" priority="21">
      <formula>INDIRECT(ADDRESS(ROW(),COLUMN()))=TRUNC(INDIRECT(ADDRESS(ROW(),COLUMN())))</formula>
    </cfRule>
  </conditionalFormatting>
  <conditionalFormatting sqref="AA194:BI194">
    <cfRule type="expression" dxfId="69" priority="20">
      <formula>INDIRECT(ADDRESS(ROW(),COLUMN()))=TRUNC(INDIRECT(ADDRESS(ROW(),COLUMN())))</formula>
    </cfRule>
  </conditionalFormatting>
  <conditionalFormatting sqref="AA196:BI196">
    <cfRule type="expression" dxfId="68" priority="19">
      <formula>INDIRECT(ADDRESS(ROW(),COLUMN()))=TRUNC(INDIRECT(ADDRESS(ROW(),COLUMN())))</formula>
    </cfRule>
  </conditionalFormatting>
  <conditionalFormatting sqref="AA198:BI198">
    <cfRule type="expression" dxfId="67" priority="18">
      <formula>INDIRECT(ADDRESS(ROW(),COLUMN()))=TRUNC(INDIRECT(ADDRESS(ROW(),COLUMN())))</formula>
    </cfRule>
  </conditionalFormatting>
  <conditionalFormatting sqref="AA200:BI200">
    <cfRule type="expression" dxfId="66" priority="17">
      <formula>INDIRECT(ADDRESS(ROW(),COLUMN()))=TRUNC(INDIRECT(ADDRESS(ROW(),COLUMN())))</formula>
    </cfRule>
  </conditionalFormatting>
  <conditionalFormatting sqref="AA202:BI202">
    <cfRule type="expression" dxfId="65" priority="16">
      <formula>INDIRECT(ADDRESS(ROW(),COLUMN()))=TRUNC(INDIRECT(ADDRESS(ROW(),COLUMN())))</formula>
    </cfRule>
  </conditionalFormatting>
  <conditionalFormatting sqref="AA204:BI204">
    <cfRule type="expression" dxfId="64" priority="15">
      <formula>INDIRECT(ADDRESS(ROW(),COLUMN()))=TRUNC(INDIRECT(ADDRESS(ROW(),COLUMN())))</formula>
    </cfRule>
  </conditionalFormatting>
  <conditionalFormatting sqref="AA206:BI206">
    <cfRule type="expression" dxfId="63" priority="14">
      <formula>INDIRECT(ADDRESS(ROW(),COLUMN()))=TRUNC(INDIRECT(ADDRESS(ROW(),COLUMN())))</formula>
    </cfRule>
  </conditionalFormatting>
  <conditionalFormatting sqref="AA208:BI208">
    <cfRule type="expression" dxfId="62" priority="13">
      <formula>INDIRECT(ADDRESS(ROW(),COLUMN()))=TRUNC(INDIRECT(ADDRESS(ROW(),COLUMN())))</formula>
    </cfRule>
  </conditionalFormatting>
  <conditionalFormatting sqref="AA210:BI210">
    <cfRule type="expression" dxfId="61" priority="12">
      <formula>INDIRECT(ADDRESS(ROW(),COLUMN()))=TRUNC(INDIRECT(ADDRESS(ROW(),COLUMN())))</formula>
    </cfRule>
  </conditionalFormatting>
  <conditionalFormatting sqref="AA212:BI212">
    <cfRule type="expression" dxfId="60" priority="11">
      <formula>INDIRECT(ADDRESS(ROW(),COLUMN()))=TRUNC(INDIRECT(ADDRESS(ROW(),COLUMN())))</formula>
    </cfRule>
  </conditionalFormatting>
  <conditionalFormatting sqref="AA214:BI214">
    <cfRule type="expression" dxfId="59" priority="10">
      <formula>INDIRECT(ADDRESS(ROW(),COLUMN()))=TRUNC(INDIRECT(ADDRESS(ROW(),COLUMN())))</formula>
    </cfRule>
  </conditionalFormatting>
  <conditionalFormatting sqref="AA216:BI216">
    <cfRule type="expression" dxfId="58" priority="9">
      <formula>INDIRECT(ADDRESS(ROW(),COLUMN()))=TRUNC(INDIRECT(ADDRESS(ROW(),COLUMN())))</formula>
    </cfRule>
  </conditionalFormatting>
  <conditionalFormatting sqref="AE231:AH231">
    <cfRule type="expression" dxfId="57" priority="110">
      <formula>INDIRECT(ADDRESS(ROW(),COLUMN()))=TRUNC(INDIRECT(ADDRESS(ROW(),COLUMN())))</formula>
    </cfRule>
  </conditionalFormatting>
  <conditionalFormatting sqref="AE250:AH250">
    <cfRule type="expression" dxfId="56" priority="2">
      <formula>INDIRECT(ADDRESS(ROW(),COLUMN()))=TRUNC(INDIRECT(ADDRESS(ROW(),COLUMN())))</formula>
    </cfRule>
  </conditionalFormatting>
  <conditionalFormatting sqref="AG222:AR226">
    <cfRule type="expression" dxfId="55" priority="109">
      <formula>INDIRECT(ADDRESS(ROW(),COLUMN()))=TRUNC(INDIRECT(ADDRESS(ROW(),COLUMN())))</formula>
    </cfRule>
  </conditionalFormatting>
  <conditionalFormatting sqref="AG241:AR245">
    <cfRule type="expression" dxfId="54" priority="1">
      <formula>INDIRECT(ADDRESS(ROW(),COLUMN()))=TRUNC(INDIRECT(ADDRESS(ROW(),COLUMN())))</formula>
    </cfRule>
  </conditionalFormatting>
  <conditionalFormatting sqref="AQ230:AR230">
    <cfRule type="expression" dxfId="53" priority="113">
      <formula>OR(#REF!=$B217,#REF!=$B217)</formula>
    </cfRule>
  </conditionalFormatting>
  <conditionalFormatting sqref="AQ220:AT220 AQ229:AT229">
    <cfRule type="expression" dxfId="52" priority="114">
      <formula>OR(#REF!=$B218,#REF!=$B218)</formula>
    </cfRule>
  </conditionalFormatting>
  <conditionalFormatting sqref="AQ239:AT239 AQ248:AT248">
    <cfRule type="expression" dxfId="51" priority="6">
      <formula>OR(#REF!=$B237,#REF!=$B237)</formula>
    </cfRule>
  </conditionalFormatting>
  <conditionalFormatting sqref="AQ249:AT249">
    <cfRule type="expression" dxfId="50" priority="5">
      <formula>OR(#REF!=$B236,#REF!=$B236)</formula>
    </cfRule>
  </conditionalFormatting>
  <conditionalFormatting sqref="AU223:BE223">
    <cfRule type="expression" dxfId="49" priority="118">
      <formula>OR(#REF!=$B227,#REF!=$B227)</formula>
    </cfRule>
  </conditionalFormatting>
  <conditionalFormatting sqref="AU224:BE224">
    <cfRule type="expression" dxfId="48" priority="117">
      <formula>OR(#REF!=$B217,#REF!=$B217)</formula>
    </cfRule>
  </conditionalFormatting>
  <dataValidations count="11">
    <dataValidation allowBlank="1" showInputMessage="1" showErrorMessage="1" error="入力可能範囲　32～40" sqref="BI10 BE10" xr:uid="{C08E55A0-5D04-44C9-849C-C2130282B1A9}"/>
    <dataValidation type="list" allowBlank="1" showInputMessage="1" sqref="M17:N216" xr:uid="{0F2F24B4-E415-4D2E-8638-E7F79A0263C6}">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3CEB30A7-F96C-43AB-BE7B-0EAE3F90C54D}">
      <formula1>シフト記号表</formula1>
    </dataValidation>
    <dataValidation type="list" errorStyle="warning" allowBlank="1" showInputMessage="1" error="リストにない場合のみ、入力してください。" sqref="O17:R216" xr:uid="{ACF2E75D-F5DE-4EA3-B64E-FA83BC830D55}">
      <formula1>INDIRECT(G17)</formula1>
    </dataValidation>
    <dataValidation type="list" allowBlank="1" showInputMessage="1" sqref="G17:H216" xr:uid="{D348BB12-84E6-4CF7-A9CC-2D3A56BBFAC4}">
      <formula1>職種</formula1>
    </dataValidation>
    <dataValidation type="list" allowBlank="1" showInputMessage="1" showErrorMessage="1" sqref="BI4:BL4" xr:uid="{DE955BC9-4F3C-4DEB-A5BC-7AB45F2C2947}">
      <formula1>"予定,実績,予定・実績"</formula1>
    </dataValidation>
    <dataValidation type="decimal" allowBlank="1" showInputMessage="1" showErrorMessage="1" error="入力可能範囲　32～40" sqref="BE6:BF6" xr:uid="{EF75C2BC-75BD-4FC4-9D88-14BAD91FC331}">
      <formula1>32</formula1>
      <formula2>40</formula2>
    </dataValidation>
    <dataValidation type="list" allowBlank="1" showInputMessage="1" showErrorMessage="1" sqref="AJ3:AJ4" xr:uid="{40636484-1868-4481-9335-B4B4CC837224}">
      <formula1>#REF!</formula1>
    </dataValidation>
    <dataValidation type="list" allowBlank="1" showInputMessage="1" showErrorMessage="1" sqref="BI3:BL3" xr:uid="{F63D218E-FB79-45B6-888D-19E764B62C95}">
      <formula1>"４週,暦月"</formula1>
    </dataValidation>
    <dataValidation type="list" allowBlank="1" showInputMessage="1" showErrorMessage="1" sqref="V228:W228" xr:uid="{DCFEE74C-BD27-494B-B504-993E67908A67}">
      <formula1>"週,暦月"</formula1>
    </dataValidation>
    <dataValidation type="list" allowBlank="1" showInputMessage="1" sqref="C17:C230" xr:uid="{E159DF87-6531-4721-9872-CB468C48ED98}">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EE512AEB-EEC3-43E0-A555-F168E4368A72}">
          <x14:formula1>
            <xm:f>'プルダウン・リスト（従来型・ユニット型共通）'!$C$4:$C$17</xm:f>
          </x14:formula1>
          <xm:sqref>AX1:BM1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1E688-E99D-40AB-BE37-2D2F68DF4664}">
  <sheetPr>
    <pageSetUpPr fitToPage="1"/>
  </sheetPr>
  <dimension ref="B1:N52"/>
  <sheetViews>
    <sheetView zoomScaleNormal="100" workbookViewId="0"/>
  </sheetViews>
  <sheetFormatPr defaultColWidth="10.28515625" defaultRowHeight="18.75" x14ac:dyDescent="0.15"/>
  <cols>
    <col min="1" max="1" width="1.85546875" style="379" customWidth="1"/>
    <col min="2" max="2" width="6.42578125" style="378" customWidth="1"/>
    <col min="3" max="3" width="12.140625" style="378" customWidth="1"/>
    <col min="4" max="4" width="12.140625" style="378" hidden="1" customWidth="1"/>
    <col min="5" max="5" width="3.85546875" style="378" bestFit="1" customWidth="1"/>
    <col min="6" max="6" width="17.85546875" style="379" customWidth="1"/>
    <col min="7" max="7" width="3.85546875" style="379" bestFit="1" customWidth="1"/>
    <col min="8" max="8" width="17.85546875" style="379" customWidth="1"/>
    <col min="9" max="9" width="3.85546875" style="379" bestFit="1" customWidth="1"/>
    <col min="10" max="10" width="17.85546875" style="378" customWidth="1"/>
    <col min="11" max="11" width="3.85546875" style="379" bestFit="1" customWidth="1"/>
    <col min="12" max="12" width="17.85546875" style="379" customWidth="1"/>
    <col min="13" max="13" width="3.85546875" style="379" customWidth="1"/>
    <col min="14" max="14" width="57.85546875" style="379" customWidth="1"/>
    <col min="15" max="16384" width="10.28515625" style="379"/>
  </cols>
  <sheetData>
    <row r="1" spans="2:14" x14ac:dyDescent="0.15">
      <c r="B1" s="377" t="s">
        <v>765</v>
      </c>
    </row>
    <row r="2" spans="2:14" x14ac:dyDescent="0.15">
      <c r="B2" s="380" t="s">
        <v>766</v>
      </c>
      <c r="F2" s="381"/>
      <c r="J2" s="382"/>
    </row>
    <row r="3" spans="2:14" x14ac:dyDescent="0.15">
      <c r="B3" s="381" t="s">
        <v>767</v>
      </c>
      <c r="F3" s="382" t="s">
        <v>768</v>
      </c>
      <c r="J3" s="382"/>
    </row>
    <row r="4" spans="2:14" x14ac:dyDescent="0.15">
      <c r="B4" s="380"/>
      <c r="F4" s="1253" t="s">
        <v>769</v>
      </c>
      <c r="G4" s="1253"/>
      <c r="H4" s="1253"/>
      <c r="I4" s="1253"/>
      <c r="J4" s="1253"/>
      <c r="K4" s="1253"/>
      <c r="L4" s="1253"/>
      <c r="N4" s="1253" t="s">
        <v>1072</v>
      </c>
    </row>
    <row r="5" spans="2:14" x14ac:dyDescent="0.15">
      <c r="B5" s="378" t="s">
        <v>689</v>
      </c>
      <c r="C5" s="378" t="s">
        <v>734</v>
      </c>
      <c r="F5" s="378" t="s">
        <v>1073</v>
      </c>
      <c r="G5" s="378"/>
      <c r="H5" s="378" t="s">
        <v>1074</v>
      </c>
      <c r="J5" s="378" t="s">
        <v>770</v>
      </c>
      <c r="L5" s="378" t="s">
        <v>769</v>
      </c>
      <c r="N5" s="1253"/>
    </row>
    <row r="6" spans="2:14" x14ac:dyDescent="0.15">
      <c r="B6" s="384">
        <v>1</v>
      </c>
      <c r="C6" s="385" t="s">
        <v>713</v>
      </c>
      <c r="D6" s="386" t="str">
        <f>C6</f>
        <v>a</v>
      </c>
      <c r="E6" s="384" t="s">
        <v>771</v>
      </c>
      <c r="F6" s="387">
        <v>0.29166666666666702</v>
      </c>
      <c r="G6" s="384" t="s">
        <v>688</v>
      </c>
      <c r="H6" s="387">
        <v>0.66666666666666696</v>
      </c>
      <c r="I6" s="388" t="s">
        <v>772</v>
      </c>
      <c r="J6" s="387">
        <v>4.1666666666666699E-2</v>
      </c>
      <c r="K6" s="389" t="s">
        <v>674</v>
      </c>
      <c r="L6" s="383">
        <f>IF(OR(F6="",H6=""),"",(H6+IF(F6&gt;H6,1,0)-F6-J6)*24)</f>
        <v>8</v>
      </c>
      <c r="N6" s="390"/>
    </row>
    <row r="7" spans="2:14" x14ac:dyDescent="0.15">
      <c r="B7" s="384">
        <v>2</v>
      </c>
      <c r="C7" s="385" t="s">
        <v>702</v>
      </c>
      <c r="D7" s="386" t="str">
        <f t="shared" ref="D7:D38" si="0">C7</f>
        <v>b</v>
      </c>
      <c r="E7" s="384" t="s">
        <v>771</v>
      </c>
      <c r="F7" s="387">
        <v>0.375</v>
      </c>
      <c r="G7" s="384" t="s">
        <v>688</v>
      </c>
      <c r="H7" s="387">
        <v>0.75</v>
      </c>
      <c r="I7" s="388" t="s">
        <v>772</v>
      </c>
      <c r="J7" s="387">
        <v>4.1666666666666699E-2</v>
      </c>
      <c r="K7" s="389" t="s">
        <v>674</v>
      </c>
      <c r="L7" s="383">
        <f>IF(OR(F7="",H7=""),"",(H7+IF(F7&gt;H7,1,0)-F7-J7)*24)</f>
        <v>8</v>
      </c>
      <c r="N7" s="390"/>
    </row>
    <row r="8" spans="2:14" x14ac:dyDescent="0.15">
      <c r="B8" s="384">
        <v>3</v>
      </c>
      <c r="C8" s="385" t="s">
        <v>773</v>
      </c>
      <c r="D8" s="386" t="str">
        <f t="shared" si="0"/>
        <v>c</v>
      </c>
      <c r="E8" s="384" t="s">
        <v>771</v>
      </c>
      <c r="F8" s="387">
        <v>0.41666666666666702</v>
      </c>
      <c r="G8" s="384" t="s">
        <v>688</v>
      </c>
      <c r="H8" s="387">
        <v>0.79166666666666696</v>
      </c>
      <c r="I8" s="388" t="s">
        <v>772</v>
      </c>
      <c r="J8" s="387">
        <v>4.1666666666666699E-2</v>
      </c>
      <c r="K8" s="389" t="s">
        <v>674</v>
      </c>
      <c r="L8" s="383">
        <f>IF(OR(F8="",H8=""),"",(H8+IF(F8&gt;H8,1,0)-F8-J8)*24)</f>
        <v>8</v>
      </c>
      <c r="N8" s="390"/>
    </row>
    <row r="9" spans="2:14" x14ac:dyDescent="0.15">
      <c r="B9" s="384">
        <v>4</v>
      </c>
      <c r="C9" s="385" t="s">
        <v>714</v>
      </c>
      <c r="D9" s="386" t="str">
        <f t="shared" si="0"/>
        <v>d</v>
      </c>
      <c r="E9" s="384" t="s">
        <v>771</v>
      </c>
      <c r="F9" s="387">
        <v>0.5</v>
      </c>
      <c r="G9" s="384" t="s">
        <v>688</v>
      </c>
      <c r="H9" s="387">
        <v>0.875</v>
      </c>
      <c r="I9" s="388" t="s">
        <v>772</v>
      </c>
      <c r="J9" s="387">
        <v>4.1666666666666699E-2</v>
      </c>
      <c r="K9" s="389" t="s">
        <v>674</v>
      </c>
      <c r="L9" s="383">
        <f>IF(OR(F9="",H9=""),"",(H9+IF(F9&gt;H9,1,0)-F9-J9)*24)</f>
        <v>8</v>
      </c>
      <c r="N9" s="390"/>
    </row>
    <row r="10" spans="2:14" x14ac:dyDescent="0.15">
      <c r="B10" s="384">
        <v>5</v>
      </c>
      <c r="C10" s="385" t="s">
        <v>774</v>
      </c>
      <c r="D10" s="386" t="str">
        <f t="shared" si="0"/>
        <v>e</v>
      </c>
      <c r="E10" s="384" t="s">
        <v>771</v>
      </c>
      <c r="F10" s="387">
        <v>0.375</v>
      </c>
      <c r="G10" s="384" t="s">
        <v>688</v>
      </c>
      <c r="H10" s="387">
        <v>0.54166666666666696</v>
      </c>
      <c r="I10" s="388" t="s">
        <v>772</v>
      </c>
      <c r="J10" s="387">
        <v>0</v>
      </c>
      <c r="K10" s="389" t="s">
        <v>674</v>
      </c>
      <c r="L10" s="383">
        <f t="shared" ref="L10:L22" si="1">IF(OR(F10="",H10=""),"",(H10+IF(F10&gt;H10,1,0)-F10-J10)*24)</f>
        <v>4.0000000000000098</v>
      </c>
      <c r="N10" s="390"/>
    </row>
    <row r="11" spans="2:14" x14ac:dyDescent="0.15">
      <c r="B11" s="384">
        <v>6</v>
      </c>
      <c r="C11" s="385" t="s">
        <v>775</v>
      </c>
      <c r="D11" s="386" t="str">
        <f t="shared" si="0"/>
        <v>f</v>
      </c>
      <c r="E11" s="384" t="s">
        <v>771</v>
      </c>
      <c r="F11" s="387">
        <v>0.54166666666666696</v>
      </c>
      <c r="G11" s="384" t="s">
        <v>688</v>
      </c>
      <c r="H11" s="387">
        <v>0.77083333333333304</v>
      </c>
      <c r="I11" s="388" t="s">
        <v>772</v>
      </c>
      <c r="J11" s="387">
        <v>0</v>
      </c>
      <c r="K11" s="389" t="s">
        <v>674</v>
      </c>
      <c r="L11" s="383">
        <f>IF(OR(F11="",H11=""),"",(H11+IF(F11&gt;H11,1,0)-F11-J11)*24)</f>
        <v>5.4999999999999902</v>
      </c>
      <c r="N11" s="390"/>
    </row>
    <row r="12" spans="2:14" x14ac:dyDescent="0.15">
      <c r="B12" s="384">
        <v>7</v>
      </c>
      <c r="C12" s="385" t="s">
        <v>776</v>
      </c>
      <c r="D12" s="386" t="str">
        <f t="shared" si="0"/>
        <v>g</v>
      </c>
      <c r="E12" s="384" t="s">
        <v>771</v>
      </c>
      <c r="F12" s="387">
        <v>0.58333333333333304</v>
      </c>
      <c r="G12" s="384" t="s">
        <v>688</v>
      </c>
      <c r="H12" s="387">
        <v>0.83333333333333304</v>
      </c>
      <c r="I12" s="388" t="s">
        <v>772</v>
      </c>
      <c r="J12" s="387">
        <v>0</v>
      </c>
      <c r="K12" s="389" t="s">
        <v>674</v>
      </c>
      <c r="L12" s="383">
        <f t="shared" si="1"/>
        <v>6</v>
      </c>
      <c r="N12" s="390"/>
    </row>
    <row r="13" spans="2:14" x14ac:dyDescent="0.15">
      <c r="B13" s="384">
        <v>8</v>
      </c>
      <c r="C13" s="385" t="s">
        <v>777</v>
      </c>
      <c r="D13" s="386" t="str">
        <f t="shared" si="0"/>
        <v>h</v>
      </c>
      <c r="E13" s="384" t="s">
        <v>771</v>
      </c>
      <c r="F13" s="387">
        <v>0.66666666666666696</v>
      </c>
      <c r="G13" s="384" t="s">
        <v>688</v>
      </c>
      <c r="H13" s="387">
        <v>0</v>
      </c>
      <c r="I13" s="388" t="s">
        <v>772</v>
      </c>
      <c r="J13" s="387">
        <v>2.0833333333333301E-2</v>
      </c>
      <c r="K13" s="389" t="s">
        <v>674</v>
      </c>
      <c r="L13" s="383">
        <f t="shared" si="1"/>
        <v>7.4999999999999902</v>
      </c>
      <c r="N13" s="390" t="s">
        <v>1075</v>
      </c>
    </row>
    <row r="14" spans="2:14" x14ac:dyDescent="0.15">
      <c r="B14" s="384">
        <v>9</v>
      </c>
      <c r="C14" s="385" t="s">
        <v>778</v>
      </c>
      <c r="D14" s="386" t="str">
        <f t="shared" si="0"/>
        <v>i</v>
      </c>
      <c r="E14" s="384" t="s">
        <v>771</v>
      </c>
      <c r="F14" s="387">
        <v>0</v>
      </c>
      <c r="G14" s="384" t="s">
        <v>688</v>
      </c>
      <c r="H14" s="387">
        <v>0.375</v>
      </c>
      <c r="I14" s="388" t="s">
        <v>772</v>
      </c>
      <c r="J14" s="387">
        <v>2.0833333333333301E-2</v>
      </c>
      <c r="K14" s="389" t="s">
        <v>674</v>
      </c>
      <c r="L14" s="383">
        <f t="shared" si="1"/>
        <v>8.5</v>
      </c>
      <c r="N14" s="390" t="s">
        <v>1076</v>
      </c>
    </row>
    <row r="15" spans="2:14" x14ac:dyDescent="0.15">
      <c r="B15" s="384">
        <v>10</v>
      </c>
      <c r="C15" s="385" t="s">
        <v>779</v>
      </c>
      <c r="D15" s="386" t="str">
        <f t="shared" si="0"/>
        <v>j</v>
      </c>
      <c r="E15" s="384" t="s">
        <v>771</v>
      </c>
      <c r="F15" s="387"/>
      <c r="G15" s="384" t="s">
        <v>688</v>
      </c>
      <c r="H15" s="387"/>
      <c r="I15" s="388" t="s">
        <v>772</v>
      </c>
      <c r="J15" s="387">
        <v>0</v>
      </c>
      <c r="K15" s="389" t="s">
        <v>674</v>
      </c>
      <c r="L15" s="383" t="str">
        <f t="shared" si="1"/>
        <v/>
      </c>
      <c r="N15" s="390"/>
    </row>
    <row r="16" spans="2:14" x14ac:dyDescent="0.15">
      <c r="B16" s="384">
        <v>11</v>
      </c>
      <c r="C16" s="385" t="s">
        <v>780</v>
      </c>
      <c r="D16" s="386" t="str">
        <f t="shared" si="0"/>
        <v>k</v>
      </c>
      <c r="E16" s="384" t="s">
        <v>771</v>
      </c>
      <c r="F16" s="387"/>
      <c r="G16" s="384" t="s">
        <v>688</v>
      </c>
      <c r="H16" s="387"/>
      <c r="I16" s="388" t="s">
        <v>772</v>
      </c>
      <c r="J16" s="387">
        <v>0</v>
      </c>
      <c r="K16" s="389" t="s">
        <v>674</v>
      </c>
      <c r="L16" s="383" t="str">
        <f t="shared" si="1"/>
        <v/>
      </c>
      <c r="N16" s="390"/>
    </row>
    <row r="17" spans="2:14" x14ac:dyDescent="0.15">
      <c r="B17" s="384">
        <v>12</v>
      </c>
      <c r="C17" s="385" t="s">
        <v>781</v>
      </c>
      <c r="D17" s="386" t="str">
        <f t="shared" si="0"/>
        <v>l</v>
      </c>
      <c r="E17" s="384" t="s">
        <v>771</v>
      </c>
      <c r="F17" s="387"/>
      <c r="G17" s="384" t="s">
        <v>688</v>
      </c>
      <c r="H17" s="387"/>
      <c r="I17" s="388" t="s">
        <v>772</v>
      </c>
      <c r="J17" s="387">
        <v>0</v>
      </c>
      <c r="K17" s="389" t="s">
        <v>674</v>
      </c>
      <c r="L17" s="383" t="str">
        <f t="shared" si="1"/>
        <v/>
      </c>
      <c r="N17" s="390"/>
    </row>
    <row r="18" spans="2:14" x14ac:dyDescent="0.15">
      <c r="B18" s="384">
        <v>13</v>
      </c>
      <c r="C18" s="385" t="s">
        <v>782</v>
      </c>
      <c r="D18" s="386" t="str">
        <f t="shared" si="0"/>
        <v>m</v>
      </c>
      <c r="E18" s="384" t="s">
        <v>771</v>
      </c>
      <c r="F18" s="387"/>
      <c r="G18" s="384" t="s">
        <v>688</v>
      </c>
      <c r="H18" s="387"/>
      <c r="I18" s="388" t="s">
        <v>772</v>
      </c>
      <c r="J18" s="387">
        <v>0</v>
      </c>
      <c r="K18" s="389" t="s">
        <v>674</v>
      </c>
      <c r="L18" s="383" t="str">
        <f t="shared" si="1"/>
        <v/>
      </c>
      <c r="N18" s="390"/>
    </row>
    <row r="19" spans="2:14" x14ac:dyDescent="0.15">
      <c r="B19" s="384">
        <v>14</v>
      </c>
      <c r="C19" s="385" t="s">
        <v>783</v>
      </c>
      <c r="D19" s="386" t="str">
        <f t="shared" si="0"/>
        <v>n</v>
      </c>
      <c r="E19" s="384" t="s">
        <v>771</v>
      </c>
      <c r="F19" s="387"/>
      <c r="G19" s="384" t="s">
        <v>688</v>
      </c>
      <c r="H19" s="387"/>
      <c r="I19" s="388" t="s">
        <v>772</v>
      </c>
      <c r="J19" s="387">
        <v>0</v>
      </c>
      <c r="K19" s="389" t="s">
        <v>674</v>
      </c>
      <c r="L19" s="383" t="str">
        <f t="shared" si="1"/>
        <v/>
      </c>
      <c r="N19" s="390"/>
    </row>
    <row r="20" spans="2:14" x14ac:dyDescent="0.15">
      <c r="B20" s="384">
        <v>15</v>
      </c>
      <c r="C20" s="385" t="s">
        <v>712</v>
      </c>
      <c r="D20" s="386" t="str">
        <f t="shared" si="0"/>
        <v>o</v>
      </c>
      <c r="E20" s="384" t="s">
        <v>771</v>
      </c>
      <c r="F20" s="387"/>
      <c r="G20" s="384" t="s">
        <v>688</v>
      </c>
      <c r="H20" s="387"/>
      <c r="I20" s="388" t="s">
        <v>772</v>
      </c>
      <c r="J20" s="387">
        <v>0</v>
      </c>
      <c r="K20" s="389" t="s">
        <v>674</v>
      </c>
      <c r="L20" s="383" t="str">
        <f t="shared" si="1"/>
        <v/>
      </c>
      <c r="N20" s="390"/>
    </row>
    <row r="21" spans="2:14" x14ac:dyDescent="0.15">
      <c r="B21" s="384">
        <v>16</v>
      </c>
      <c r="C21" s="385" t="s">
        <v>784</v>
      </c>
      <c r="D21" s="386" t="str">
        <f t="shared" si="0"/>
        <v>p</v>
      </c>
      <c r="E21" s="384" t="s">
        <v>771</v>
      </c>
      <c r="F21" s="387"/>
      <c r="G21" s="384" t="s">
        <v>688</v>
      </c>
      <c r="H21" s="387"/>
      <c r="I21" s="388" t="s">
        <v>772</v>
      </c>
      <c r="J21" s="387">
        <v>0</v>
      </c>
      <c r="K21" s="389" t="s">
        <v>674</v>
      </c>
      <c r="L21" s="383" t="str">
        <f t="shared" si="1"/>
        <v/>
      </c>
      <c r="N21" s="390"/>
    </row>
    <row r="22" spans="2:14" x14ac:dyDescent="0.15">
      <c r="B22" s="384">
        <v>17</v>
      </c>
      <c r="C22" s="385" t="s">
        <v>785</v>
      </c>
      <c r="D22" s="386" t="str">
        <f t="shared" si="0"/>
        <v>q</v>
      </c>
      <c r="E22" s="384" t="s">
        <v>771</v>
      </c>
      <c r="F22" s="387"/>
      <c r="G22" s="384" t="s">
        <v>688</v>
      </c>
      <c r="H22" s="387"/>
      <c r="I22" s="388" t="s">
        <v>772</v>
      </c>
      <c r="J22" s="387">
        <v>0</v>
      </c>
      <c r="K22" s="389" t="s">
        <v>674</v>
      </c>
      <c r="L22" s="383" t="str">
        <f t="shared" si="1"/>
        <v/>
      </c>
      <c r="N22" s="390"/>
    </row>
    <row r="23" spans="2:14" x14ac:dyDescent="0.15">
      <c r="B23" s="384">
        <v>18</v>
      </c>
      <c r="C23" s="385" t="s">
        <v>786</v>
      </c>
      <c r="D23" s="386" t="str">
        <f t="shared" si="0"/>
        <v>r</v>
      </c>
      <c r="E23" s="384" t="s">
        <v>771</v>
      </c>
      <c r="F23" s="391"/>
      <c r="G23" s="384" t="s">
        <v>688</v>
      </c>
      <c r="H23" s="391"/>
      <c r="I23" s="388" t="s">
        <v>772</v>
      </c>
      <c r="J23" s="391"/>
      <c r="K23" s="389" t="s">
        <v>674</v>
      </c>
      <c r="L23" s="385">
        <v>1</v>
      </c>
      <c r="N23" s="390"/>
    </row>
    <row r="24" spans="2:14" x14ac:dyDescent="0.15">
      <c r="B24" s="384">
        <v>19</v>
      </c>
      <c r="C24" s="385" t="s">
        <v>787</v>
      </c>
      <c r="D24" s="386" t="str">
        <f t="shared" si="0"/>
        <v>s</v>
      </c>
      <c r="E24" s="384" t="s">
        <v>771</v>
      </c>
      <c r="F24" s="391"/>
      <c r="G24" s="384" t="s">
        <v>688</v>
      </c>
      <c r="H24" s="391"/>
      <c r="I24" s="388" t="s">
        <v>772</v>
      </c>
      <c r="J24" s="391"/>
      <c r="K24" s="389" t="s">
        <v>674</v>
      </c>
      <c r="L24" s="385">
        <v>2</v>
      </c>
      <c r="N24" s="390"/>
    </row>
    <row r="25" spans="2:14" x14ac:dyDescent="0.15">
      <c r="B25" s="384">
        <v>20</v>
      </c>
      <c r="C25" s="385" t="s">
        <v>788</v>
      </c>
      <c r="D25" s="386" t="str">
        <f t="shared" si="0"/>
        <v>t</v>
      </c>
      <c r="E25" s="384" t="s">
        <v>771</v>
      </c>
      <c r="F25" s="391"/>
      <c r="G25" s="384" t="s">
        <v>688</v>
      </c>
      <c r="H25" s="391"/>
      <c r="I25" s="388" t="s">
        <v>772</v>
      </c>
      <c r="J25" s="391"/>
      <c r="K25" s="389" t="s">
        <v>674</v>
      </c>
      <c r="L25" s="385">
        <v>3</v>
      </c>
      <c r="N25" s="390"/>
    </row>
    <row r="26" spans="2:14" x14ac:dyDescent="0.15">
      <c r="B26" s="384">
        <v>21</v>
      </c>
      <c r="C26" s="385" t="s">
        <v>789</v>
      </c>
      <c r="D26" s="386" t="str">
        <f t="shared" si="0"/>
        <v>u</v>
      </c>
      <c r="E26" s="384" t="s">
        <v>771</v>
      </c>
      <c r="F26" s="391"/>
      <c r="G26" s="384" t="s">
        <v>688</v>
      </c>
      <c r="H26" s="391"/>
      <c r="I26" s="388" t="s">
        <v>772</v>
      </c>
      <c r="J26" s="391"/>
      <c r="K26" s="389" t="s">
        <v>674</v>
      </c>
      <c r="L26" s="385">
        <v>4</v>
      </c>
      <c r="N26" s="390"/>
    </row>
    <row r="27" spans="2:14" x14ac:dyDescent="0.15">
      <c r="B27" s="384">
        <v>22</v>
      </c>
      <c r="C27" s="385" t="s">
        <v>790</v>
      </c>
      <c r="D27" s="386" t="str">
        <f t="shared" si="0"/>
        <v>v</v>
      </c>
      <c r="E27" s="384" t="s">
        <v>771</v>
      </c>
      <c r="F27" s="391"/>
      <c r="G27" s="384" t="s">
        <v>688</v>
      </c>
      <c r="H27" s="391"/>
      <c r="I27" s="388" t="s">
        <v>772</v>
      </c>
      <c r="J27" s="391"/>
      <c r="K27" s="389" t="s">
        <v>674</v>
      </c>
      <c r="L27" s="385">
        <v>5</v>
      </c>
      <c r="N27" s="390"/>
    </row>
    <row r="28" spans="2:14" x14ac:dyDescent="0.15">
      <c r="B28" s="384">
        <v>23</v>
      </c>
      <c r="C28" s="385" t="s">
        <v>791</v>
      </c>
      <c r="D28" s="386" t="str">
        <f t="shared" si="0"/>
        <v>w</v>
      </c>
      <c r="E28" s="384" t="s">
        <v>771</v>
      </c>
      <c r="F28" s="391"/>
      <c r="G28" s="384" t="s">
        <v>688</v>
      </c>
      <c r="H28" s="391"/>
      <c r="I28" s="388" t="s">
        <v>772</v>
      </c>
      <c r="J28" s="391"/>
      <c r="K28" s="389" t="s">
        <v>674</v>
      </c>
      <c r="L28" s="385">
        <v>6</v>
      </c>
      <c r="N28" s="390"/>
    </row>
    <row r="29" spans="2:14" x14ac:dyDescent="0.15">
      <c r="B29" s="384">
        <v>24</v>
      </c>
      <c r="C29" s="385" t="s">
        <v>792</v>
      </c>
      <c r="D29" s="386" t="str">
        <f t="shared" si="0"/>
        <v>x</v>
      </c>
      <c r="E29" s="384" t="s">
        <v>771</v>
      </c>
      <c r="F29" s="391"/>
      <c r="G29" s="384" t="s">
        <v>688</v>
      </c>
      <c r="H29" s="391"/>
      <c r="I29" s="388" t="s">
        <v>772</v>
      </c>
      <c r="J29" s="391"/>
      <c r="K29" s="389" t="s">
        <v>674</v>
      </c>
      <c r="L29" s="385">
        <v>7</v>
      </c>
      <c r="N29" s="390"/>
    </row>
    <row r="30" spans="2:14" x14ac:dyDescent="0.15">
      <c r="B30" s="384">
        <v>25</v>
      </c>
      <c r="C30" s="385" t="s">
        <v>793</v>
      </c>
      <c r="D30" s="386" t="str">
        <f t="shared" si="0"/>
        <v>y</v>
      </c>
      <c r="E30" s="384" t="s">
        <v>771</v>
      </c>
      <c r="F30" s="391"/>
      <c r="G30" s="384" t="s">
        <v>688</v>
      </c>
      <c r="H30" s="391"/>
      <c r="I30" s="388" t="s">
        <v>772</v>
      </c>
      <c r="J30" s="391"/>
      <c r="K30" s="389" t="s">
        <v>674</v>
      </c>
      <c r="L30" s="385">
        <v>8</v>
      </c>
      <c r="N30" s="390"/>
    </row>
    <row r="31" spans="2:14" x14ac:dyDescent="0.15">
      <c r="B31" s="384">
        <v>26</v>
      </c>
      <c r="C31" s="385" t="s">
        <v>794</v>
      </c>
      <c r="D31" s="386" t="str">
        <f t="shared" si="0"/>
        <v>z</v>
      </c>
      <c r="E31" s="384" t="s">
        <v>771</v>
      </c>
      <c r="F31" s="391"/>
      <c r="G31" s="384" t="s">
        <v>688</v>
      </c>
      <c r="H31" s="391"/>
      <c r="I31" s="388" t="s">
        <v>772</v>
      </c>
      <c r="J31" s="391"/>
      <c r="K31" s="389" t="s">
        <v>674</v>
      </c>
      <c r="L31" s="385">
        <v>1</v>
      </c>
      <c r="N31" s="390"/>
    </row>
    <row r="32" spans="2:14" x14ac:dyDescent="0.15">
      <c r="B32" s="384">
        <v>27</v>
      </c>
      <c r="C32" s="385" t="s">
        <v>792</v>
      </c>
      <c r="D32" s="386" t="str">
        <f t="shared" si="0"/>
        <v>x</v>
      </c>
      <c r="E32" s="384" t="s">
        <v>771</v>
      </c>
      <c r="F32" s="391"/>
      <c r="G32" s="384" t="s">
        <v>688</v>
      </c>
      <c r="H32" s="391"/>
      <c r="I32" s="388" t="s">
        <v>772</v>
      </c>
      <c r="J32" s="391"/>
      <c r="K32" s="389" t="s">
        <v>674</v>
      </c>
      <c r="L32" s="385">
        <v>2</v>
      </c>
      <c r="N32" s="390"/>
    </row>
    <row r="33" spans="2:14" x14ac:dyDescent="0.15">
      <c r="B33" s="384">
        <v>28</v>
      </c>
      <c r="C33" s="385" t="s">
        <v>795</v>
      </c>
      <c r="D33" s="386" t="str">
        <f t="shared" si="0"/>
        <v>aa</v>
      </c>
      <c r="E33" s="384" t="s">
        <v>771</v>
      </c>
      <c r="F33" s="391"/>
      <c r="G33" s="384" t="s">
        <v>688</v>
      </c>
      <c r="H33" s="391"/>
      <c r="I33" s="388" t="s">
        <v>772</v>
      </c>
      <c r="J33" s="391"/>
      <c r="K33" s="389" t="s">
        <v>674</v>
      </c>
      <c r="L33" s="385">
        <v>3</v>
      </c>
      <c r="N33" s="390"/>
    </row>
    <row r="34" spans="2:14" x14ac:dyDescent="0.15">
      <c r="B34" s="384">
        <v>29</v>
      </c>
      <c r="C34" s="385" t="s">
        <v>796</v>
      </c>
      <c r="D34" s="386" t="str">
        <f t="shared" si="0"/>
        <v>ab</v>
      </c>
      <c r="E34" s="384" t="s">
        <v>771</v>
      </c>
      <c r="F34" s="391"/>
      <c r="G34" s="384" t="s">
        <v>688</v>
      </c>
      <c r="H34" s="391"/>
      <c r="I34" s="388" t="s">
        <v>772</v>
      </c>
      <c r="J34" s="391"/>
      <c r="K34" s="389" t="s">
        <v>674</v>
      </c>
      <c r="L34" s="385">
        <v>4</v>
      </c>
      <c r="N34" s="390"/>
    </row>
    <row r="35" spans="2:14" x14ac:dyDescent="0.15">
      <c r="B35" s="384">
        <v>30</v>
      </c>
      <c r="C35" s="385" t="s">
        <v>797</v>
      </c>
      <c r="D35" s="386" t="str">
        <f t="shared" si="0"/>
        <v>ac</v>
      </c>
      <c r="E35" s="384" t="s">
        <v>771</v>
      </c>
      <c r="F35" s="391"/>
      <c r="G35" s="384" t="s">
        <v>688</v>
      </c>
      <c r="H35" s="391"/>
      <c r="I35" s="388" t="s">
        <v>772</v>
      </c>
      <c r="J35" s="391"/>
      <c r="K35" s="389" t="s">
        <v>674</v>
      </c>
      <c r="L35" s="385">
        <v>5</v>
      </c>
      <c r="N35" s="390"/>
    </row>
    <row r="36" spans="2:14" x14ac:dyDescent="0.15">
      <c r="B36" s="384">
        <v>31</v>
      </c>
      <c r="C36" s="385" t="s">
        <v>798</v>
      </c>
      <c r="D36" s="386" t="str">
        <f t="shared" si="0"/>
        <v>ad</v>
      </c>
      <c r="E36" s="384" t="s">
        <v>771</v>
      </c>
      <c r="F36" s="391"/>
      <c r="G36" s="384" t="s">
        <v>688</v>
      </c>
      <c r="H36" s="391"/>
      <c r="I36" s="388" t="s">
        <v>772</v>
      </c>
      <c r="J36" s="391"/>
      <c r="K36" s="389" t="s">
        <v>674</v>
      </c>
      <c r="L36" s="385">
        <v>6</v>
      </c>
      <c r="N36" s="390"/>
    </row>
    <row r="37" spans="2:14" x14ac:dyDescent="0.15">
      <c r="B37" s="384">
        <v>32</v>
      </c>
      <c r="C37" s="385" t="s">
        <v>799</v>
      </c>
      <c r="D37" s="386" t="str">
        <f t="shared" si="0"/>
        <v>ae</v>
      </c>
      <c r="E37" s="384" t="s">
        <v>771</v>
      </c>
      <c r="F37" s="391"/>
      <c r="G37" s="384" t="s">
        <v>688</v>
      </c>
      <c r="H37" s="391"/>
      <c r="I37" s="388" t="s">
        <v>772</v>
      </c>
      <c r="J37" s="391"/>
      <c r="K37" s="389" t="s">
        <v>674</v>
      </c>
      <c r="L37" s="385">
        <v>7</v>
      </c>
      <c r="N37" s="390"/>
    </row>
    <row r="38" spans="2:14" x14ac:dyDescent="0.15">
      <c r="B38" s="384">
        <v>33</v>
      </c>
      <c r="C38" s="385" t="s">
        <v>800</v>
      </c>
      <c r="D38" s="386" t="str">
        <f t="shared" si="0"/>
        <v>af</v>
      </c>
      <c r="E38" s="384" t="s">
        <v>771</v>
      </c>
      <c r="F38" s="391"/>
      <c r="G38" s="384" t="s">
        <v>688</v>
      </c>
      <c r="H38" s="391"/>
      <c r="I38" s="388" t="s">
        <v>772</v>
      </c>
      <c r="J38" s="391"/>
      <c r="K38" s="389" t="s">
        <v>674</v>
      </c>
      <c r="L38" s="385">
        <v>8</v>
      </c>
      <c r="N38" s="390"/>
    </row>
    <row r="39" spans="2:14" x14ac:dyDescent="0.15">
      <c r="B39" s="384">
        <v>34</v>
      </c>
      <c r="C39" s="392" t="s">
        <v>801</v>
      </c>
      <c r="D39" s="386"/>
      <c r="E39" s="384" t="s">
        <v>771</v>
      </c>
      <c r="F39" s="387">
        <v>0.29166666666666702</v>
      </c>
      <c r="G39" s="384" t="s">
        <v>688</v>
      </c>
      <c r="H39" s="387">
        <v>0.39583333333333298</v>
      </c>
      <c r="I39" s="388" t="s">
        <v>772</v>
      </c>
      <c r="J39" s="387">
        <v>0</v>
      </c>
      <c r="K39" s="389" t="s">
        <v>674</v>
      </c>
      <c r="L39" s="383">
        <f t="shared" ref="L39:L40" si="2">IF(OR(F39="",H39=""),"",(H39+IF(F39&gt;H39,1,0)-F39-J39)*24)</f>
        <v>2.49999999999998</v>
      </c>
      <c r="N39" s="390"/>
    </row>
    <row r="40" spans="2:14" x14ac:dyDescent="0.15">
      <c r="B40" s="384"/>
      <c r="C40" s="393" t="s">
        <v>745</v>
      </c>
      <c r="D40" s="386"/>
      <c r="E40" s="384" t="s">
        <v>771</v>
      </c>
      <c r="F40" s="387">
        <v>0.6875</v>
      </c>
      <c r="G40" s="384" t="s">
        <v>688</v>
      </c>
      <c r="H40" s="387">
        <v>0.83333333333333304</v>
      </c>
      <c r="I40" s="388" t="s">
        <v>772</v>
      </c>
      <c r="J40" s="387">
        <v>0</v>
      </c>
      <c r="K40" s="389" t="s">
        <v>674</v>
      </c>
      <c r="L40" s="383">
        <f t="shared" si="2"/>
        <v>3.4999999999999898</v>
      </c>
      <c r="N40" s="390"/>
    </row>
    <row r="41" spans="2:14" x14ac:dyDescent="0.15">
      <c r="B41" s="384"/>
      <c r="C41" s="394" t="s">
        <v>745</v>
      </c>
      <c r="D41" s="386" t="str">
        <f>C39</f>
        <v>ag</v>
      </c>
      <c r="E41" s="384" t="s">
        <v>771</v>
      </c>
      <c r="F41" s="387" t="s">
        <v>745</v>
      </c>
      <c r="G41" s="384" t="s">
        <v>688</v>
      </c>
      <c r="H41" s="387" t="s">
        <v>745</v>
      </c>
      <c r="I41" s="388" t="s">
        <v>772</v>
      </c>
      <c r="J41" s="387" t="s">
        <v>745</v>
      </c>
      <c r="K41" s="389" t="s">
        <v>674</v>
      </c>
      <c r="L41" s="383">
        <f>IF(OR(L39="",L40=""),"",L39+L40)</f>
        <v>5.9999999999999698</v>
      </c>
      <c r="N41" s="390" t="s">
        <v>1077</v>
      </c>
    </row>
    <row r="42" spans="2:14" x14ac:dyDescent="0.15">
      <c r="B42" s="384"/>
      <c r="C42" s="392" t="s">
        <v>1078</v>
      </c>
      <c r="D42" s="386"/>
      <c r="E42" s="384" t="s">
        <v>771</v>
      </c>
      <c r="F42" s="387"/>
      <c r="G42" s="384" t="s">
        <v>688</v>
      </c>
      <c r="H42" s="387"/>
      <c r="I42" s="388" t="s">
        <v>772</v>
      </c>
      <c r="J42" s="387">
        <v>0</v>
      </c>
      <c r="K42" s="389" t="s">
        <v>674</v>
      </c>
      <c r="L42" s="383" t="str">
        <f t="shared" ref="L42:L43" si="3">IF(OR(F42="",H42=""),"",(H42+IF(F42&gt;H42,1,0)-F42-J42)*24)</f>
        <v/>
      </c>
      <c r="N42" s="390"/>
    </row>
    <row r="43" spans="2:14" x14ac:dyDescent="0.15">
      <c r="B43" s="384">
        <v>35</v>
      </c>
      <c r="C43" s="393" t="s">
        <v>745</v>
      </c>
      <c r="D43" s="386"/>
      <c r="E43" s="384" t="s">
        <v>771</v>
      </c>
      <c r="F43" s="387"/>
      <c r="G43" s="384" t="s">
        <v>688</v>
      </c>
      <c r="H43" s="387"/>
      <c r="I43" s="388" t="s">
        <v>772</v>
      </c>
      <c r="J43" s="387">
        <v>0</v>
      </c>
      <c r="K43" s="389" t="s">
        <v>674</v>
      </c>
      <c r="L43" s="383" t="str">
        <f t="shared" si="3"/>
        <v/>
      </c>
      <c r="N43" s="390"/>
    </row>
    <row r="44" spans="2:14" x14ac:dyDescent="0.15">
      <c r="B44" s="384"/>
      <c r="C44" s="394" t="s">
        <v>745</v>
      </c>
      <c r="D44" s="386" t="str">
        <f>C42</f>
        <v>ah</v>
      </c>
      <c r="E44" s="384" t="s">
        <v>771</v>
      </c>
      <c r="F44" s="387" t="s">
        <v>745</v>
      </c>
      <c r="G44" s="384" t="s">
        <v>688</v>
      </c>
      <c r="H44" s="387" t="s">
        <v>745</v>
      </c>
      <c r="I44" s="388" t="s">
        <v>772</v>
      </c>
      <c r="J44" s="387" t="s">
        <v>745</v>
      </c>
      <c r="K44" s="389" t="s">
        <v>674</v>
      </c>
      <c r="L44" s="383" t="str">
        <f>IF(OR(L42="",L43=""),"",L42+L43)</f>
        <v/>
      </c>
      <c r="N44" s="390" t="s">
        <v>1079</v>
      </c>
    </row>
    <row r="45" spans="2:14" x14ac:dyDescent="0.15">
      <c r="B45" s="384"/>
      <c r="C45" s="392" t="s">
        <v>1080</v>
      </c>
      <c r="D45" s="386"/>
      <c r="E45" s="384" t="s">
        <v>771</v>
      </c>
      <c r="F45" s="387"/>
      <c r="G45" s="384" t="s">
        <v>688</v>
      </c>
      <c r="H45" s="387"/>
      <c r="I45" s="388" t="s">
        <v>772</v>
      </c>
      <c r="J45" s="387">
        <v>0</v>
      </c>
      <c r="K45" s="389" t="s">
        <v>674</v>
      </c>
      <c r="L45" s="383" t="str">
        <f t="shared" ref="L45:L46" si="4">IF(OR(F45="",H45=""),"",(H45+IF(F45&gt;H45,1,0)-F45-J45)*24)</f>
        <v/>
      </c>
      <c r="N45" s="390"/>
    </row>
    <row r="46" spans="2:14" x14ac:dyDescent="0.15">
      <c r="B46" s="384">
        <v>36</v>
      </c>
      <c r="C46" s="393" t="s">
        <v>745</v>
      </c>
      <c r="D46" s="386"/>
      <c r="E46" s="384" t="s">
        <v>771</v>
      </c>
      <c r="F46" s="387"/>
      <c r="G46" s="384" t="s">
        <v>688</v>
      </c>
      <c r="H46" s="387"/>
      <c r="I46" s="388" t="s">
        <v>772</v>
      </c>
      <c r="J46" s="387">
        <v>0</v>
      </c>
      <c r="K46" s="389" t="s">
        <v>674</v>
      </c>
      <c r="L46" s="383" t="str">
        <f t="shared" si="4"/>
        <v/>
      </c>
      <c r="N46" s="390"/>
    </row>
    <row r="47" spans="2:14" x14ac:dyDescent="0.15">
      <c r="B47" s="384"/>
      <c r="C47" s="394" t="s">
        <v>745</v>
      </c>
      <c r="D47" s="386" t="str">
        <f>C45</f>
        <v>ai</v>
      </c>
      <c r="E47" s="384" t="s">
        <v>771</v>
      </c>
      <c r="F47" s="387" t="s">
        <v>745</v>
      </c>
      <c r="G47" s="384" t="s">
        <v>688</v>
      </c>
      <c r="H47" s="387" t="s">
        <v>745</v>
      </c>
      <c r="I47" s="388" t="s">
        <v>772</v>
      </c>
      <c r="J47" s="387" t="s">
        <v>745</v>
      </c>
      <c r="K47" s="389" t="s">
        <v>674</v>
      </c>
      <c r="L47" s="383" t="str">
        <f>IF(OR(L45="",L46=""),"",L45+L46)</f>
        <v/>
      </c>
      <c r="N47" s="390" t="s">
        <v>1079</v>
      </c>
    </row>
    <row r="49" spans="3:4" x14ac:dyDescent="0.15">
      <c r="C49" s="380" t="s">
        <v>1081</v>
      </c>
      <c r="D49" s="380"/>
    </row>
    <row r="50" spans="3:4" x14ac:dyDescent="0.15">
      <c r="C50" s="380" t="s">
        <v>1082</v>
      </c>
      <c r="D50" s="380"/>
    </row>
    <row r="51" spans="3:4" x14ac:dyDescent="0.15">
      <c r="C51" s="380" t="s">
        <v>1083</v>
      </c>
      <c r="D51" s="380"/>
    </row>
    <row r="52" spans="3:4" x14ac:dyDescent="0.15">
      <c r="C52" s="380" t="s">
        <v>1084</v>
      </c>
      <c r="D52" s="380"/>
    </row>
  </sheetData>
  <sheetProtection sheet="1" insertRows="0" deleteRows="0"/>
  <mergeCells count="2">
    <mergeCell ref="F4:L4"/>
    <mergeCell ref="N4:N5"/>
  </mergeCells>
  <phoneticPr fontId="4"/>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BF0F-6022-4082-8710-2DF49F330EF8}">
  <sheetPr>
    <pageSetUpPr fitToPage="1"/>
  </sheetPr>
  <dimension ref="B1:BO150"/>
  <sheetViews>
    <sheetView showGridLines="0" view="pageBreakPreview" zoomScaleNormal="55" zoomScaleSheetLayoutView="100" workbookViewId="0">
      <selection activeCell="AC4" sqref="AC4"/>
    </sheetView>
  </sheetViews>
  <sheetFormatPr defaultColWidth="5.140625" defaultRowHeight="14.25" x14ac:dyDescent="0.15"/>
  <cols>
    <col min="1" max="1" width="1" style="289" customWidth="1"/>
    <col min="2" max="2" width="6.5703125" style="289" customWidth="1"/>
    <col min="3" max="4" width="9.28515625" style="289" customWidth="1"/>
    <col min="5" max="8" width="3.7109375" style="289" hidden="1" customWidth="1"/>
    <col min="9" max="10" width="3.7109375" style="289" customWidth="1"/>
    <col min="11" max="62" width="6.5703125" style="289" customWidth="1"/>
    <col min="63" max="63" width="1.28515625" style="289" customWidth="1"/>
    <col min="64" max="16384" width="5.140625" style="289"/>
  </cols>
  <sheetData>
    <row r="1" spans="2:67" s="269" customFormat="1" ht="20.25" customHeight="1" x14ac:dyDescent="0.15">
      <c r="C1" s="270" t="s">
        <v>1034</v>
      </c>
      <c r="D1" s="270"/>
      <c r="E1" s="270"/>
      <c r="F1" s="270"/>
      <c r="G1" s="270"/>
      <c r="H1" s="270"/>
      <c r="I1" s="270"/>
      <c r="J1" s="270"/>
      <c r="M1" s="271" t="s">
        <v>671</v>
      </c>
      <c r="P1" s="270"/>
      <c r="Q1" s="270"/>
      <c r="R1" s="270"/>
      <c r="S1" s="270"/>
      <c r="T1" s="270"/>
      <c r="U1" s="270"/>
      <c r="V1" s="270"/>
      <c r="W1" s="270"/>
      <c r="AS1" s="272" t="s">
        <v>672</v>
      </c>
      <c r="AT1" s="1191" t="s">
        <v>673</v>
      </c>
      <c r="AU1" s="1192"/>
      <c r="AV1" s="1192"/>
      <c r="AW1" s="1192"/>
      <c r="AX1" s="1192"/>
      <c r="AY1" s="1192"/>
      <c r="AZ1" s="1192"/>
      <c r="BA1" s="1192"/>
      <c r="BB1" s="1192"/>
      <c r="BC1" s="1192"/>
      <c r="BD1" s="1192"/>
      <c r="BE1" s="1192"/>
      <c r="BF1" s="1192"/>
      <c r="BG1" s="1192"/>
      <c r="BH1" s="1192"/>
      <c r="BI1" s="1192"/>
      <c r="BJ1" s="272" t="s">
        <v>674</v>
      </c>
    </row>
    <row r="2" spans="2:67" s="273" customFormat="1" ht="20.25" customHeight="1" x14ac:dyDescent="0.15">
      <c r="J2" s="271"/>
      <c r="M2" s="271"/>
      <c r="N2" s="271"/>
      <c r="P2" s="272"/>
      <c r="Q2" s="272"/>
      <c r="R2" s="272"/>
      <c r="S2" s="272"/>
      <c r="T2" s="272"/>
      <c r="U2" s="272"/>
      <c r="V2" s="272"/>
      <c r="W2" s="272"/>
      <c r="AB2" s="272" t="s">
        <v>675</v>
      </c>
      <c r="AC2" s="1193">
        <v>7</v>
      </c>
      <c r="AD2" s="1193"/>
      <c r="AE2" s="272" t="s">
        <v>676</v>
      </c>
      <c r="AF2" s="1194">
        <f>IF(AC2=0,"",YEAR(DATE(2018+AC2,1,1)))</f>
        <v>2025</v>
      </c>
      <c r="AG2" s="1194"/>
      <c r="AH2" s="273" t="s">
        <v>677</v>
      </c>
      <c r="AI2" s="273" t="s">
        <v>678</v>
      </c>
      <c r="AJ2" s="1193">
        <v>4</v>
      </c>
      <c r="AK2" s="1193"/>
      <c r="AL2" s="273" t="s">
        <v>679</v>
      </c>
      <c r="AS2" s="272" t="s">
        <v>680</v>
      </c>
      <c r="AT2" s="1193" t="s">
        <v>681</v>
      </c>
      <c r="AU2" s="1193"/>
      <c r="AV2" s="1193"/>
      <c r="AW2" s="1193"/>
      <c r="AX2" s="1193"/>
      <c r="AY2" s="1193"/>
      <c r="AZ2" s="1193"/>
      <c r="BA2" s="1193"/>
      <c r="BB2" s="1193"/>
      <c r="BC2" s="1193"/>
      <c r="BD2" s="1193"/>
      <c r="BE2" s="1193"/>
      <c r="BF2" s="1193"/>
      <c r="BG2" s="1193"/>
      <c r="BH2" s="1193"/>
      <c r="BI2" s="1193"/>
      <c r="BJ2" s="272" t="s">
        <v>674</v>
      </c>
      <c r="BK2" s="272"/>
      <c r="BL2" s="272"/>
      <c r="BM2" s="272"/>
    </row>
    <row r="3" spans="2:67" s="273" customFormat="1" ht="20.25" customHeight="1" x14ac:dyDescent="0.15">
      <c r="J3" s="271"/>
      <c r="M3" s="271"/>
      <c r="O3" s="272"/>
      <c r="P3" s="272"/>
      <c r="Q3" s="272"/>
      <c r="R3" s="272"/>
      <c r="S3" s="272"/>
      <c r="T3" s="272"/>
      <c r="U3" s="272"/>
      <c r="AC3" s="275"/>
      <c r="AD3" s="275"/>
      <c r="AE3" s="275"/>
      <c r="AF3" s="276"/>
      <c r="AG3" s="275"/>
      <c r="BD3" s="277" t="s">
        <v>682</v>
      </c>
      <c r="BE3" s="1195" t="s">
        <v>1035</v>
      </c>
      <c r="BF3" s="1196"/>
      <c r="BG3" s="1196"/>
      <c r="BH3" s="1197"/>
      <c r="BI3" s="272"/>
    </row>
    <row r="4" spans="2:67" s="273" customFormat="1" ht="20.25" customHeight="1" x14ac:dyDescent="0.15">
      <c r="J4" s="271"/>
      <c r="M4" s="271"/>
      <c r="O4" s="272"/>
      <c r="P4" s="272"/>
      <c r="Q4" s="272"/>
      <c r="R4" s="272"/>
      <c r="S4" s="272"/>
      <c r="T4" s="272"/>
      <c r="U4" s="272"/>
      <c r="AC4" s="275"/>
      <c r="AD4" s="275"/>
      <c r="AE4" s="275"/>
      <c r="AF4" s="276"/>
      <c r="AG4" s="275"/>
      <c r="BD4" s="277" t="s">
        <v>1036</v>
      </c>
      <c r="BE4" s="1195" t="s">
        <v>1037</v>
      </c>
      <c r="BF4" s="1196"/>
      <c r="BG4" s="1196"/>
      <c r="BH4" s="1197"/>
      <c r="BI4" s="272"/>
    </row>
    <row r="5" spans="2:67" s="273" customFormat="1" ht="9" customHeight="1" x14ac:dyDescent="0.15">
      <c r="J5" s="271"/>
      <c r="M5" s="271"/>
      <c r="O5" s="272"/>
      <c r="P5" s="272"/>
      <c r="Q5" s="272"/>
      <c r="R5" s="272"/>
      <c r="S5" s="272"/>
      <c r="T5" s="272"/>
      <c r="U5" s="272"/>
      <c r="AC5" s="274"/>
      <c r="AD5" s="274"/>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78"/>
      <c r="BI5" s="278"/>
    </row>
    <row r="6" spans="2:67" s="273" customFormat="1" ht="21" customHeight="1" x14ac:dyDescent="0.15">
      <c r="B6" s="270"/>
      <c r="C6" s="269"/>
      <c r="D6" s="269"/>
      <c r="E6" s="269"/>
      <c r="F6" s="269"/>
      <c r="G6" s="269"/>
      <c r="H6" s="269"/>
      <c r="I6" s="269"/>
      <c r="J6" s="269"/>
      <c r="K6" s="279"/>
      <c r="L6" s="279"/>
      <c r="M6" s="279"/>
      <c r="N6" s="280"/>
      <c r="O6" s="279"/>
      <c r="P6" s="279"/>
      <c r="Q6" s="279"/>
      <c r="AJ6" s="269"/>
      <c r="AK6" s="269"/>
      <c r="AL6" s="269"/>
      <c r="AM6" s="269"/>
      <c r="AN6" s="269"/>
      <c r="AO6" s="269" t="s">
        <v>1038</v>
      </c>
      <c r="AP6" s="269"/>
      <c r="AQ6" s="269"/>
      <c r="AR6" s="269"/>
      <c r="AS6" s="269"/>
      <c r="AT6" s="269"/>
      <c r="AU6" s="269"/>
      <c r="AW6" s="281"/>
      <c r="AX6" s="281"/>
      <c r="AY6" s="282"/>
      <c r="AZ6" s="269"/>
      <c r="BA6" s="1226">
        <v>40</v>
      </c>
      <c r="BB6" s="1227"/>
      <c r="BC6" s="282" t="s">
        <v>683</v>
      </c>
      <c r="BD6" s="269"/>
      <c r="BE6" s="1226">
        <v>160</v>
      </c>
      <c r="BF6" s="1227"/>
      <c r="BG6" s="282" t="s">
        <v>684</v>
      </c>
      <c r="BH6" s="269"/>
      <c r="BI6" s="278"/>
    </row>
    <row r="7" spans="2:67" s="273" customFormat="1" ht="5.25" customHeight="1" x14ac:dyDescent="0.15">
      <c r="B7" s="270"/>
      <c r="C7" s="283"/>
      <c r="D7" s="283"/>
      <c r="E7" s="283"/>
      <c r="F7" s="283"/>
      <c r="G7" s="283"/>
      <c r="H7" s="283"/>
      <c r="I7" s="283"/>
      <c r="J7" s="279"/>
      <c r="K7" s="279"/>
      <c r="L7" s="279"/>
      <c r="M7" s="280"/>
      <c r="N7" s="279"/>
      <c r="O7" s="279"/>
      <c r="P7" s="279"/>
      <c r="Q7" s="27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78"/>
      <c r="BI7" s="278"/>
    </row>
    <row r="8" spans="2:67" s="273" customFormat="1" ht="21" customHeight="1" x14ac:dyDescent="0.15">
      <c r="B8" s="284"/>
      <c r="C8" s="280"/>
      <c r="D8" s="280"/>
      <c r="E8" s="280"/>
      <c r="F8" s="280"/>
      <c r="G8" s="280"/>
      <c r="H8" s="280"/>
      <c r="I8" s="280"/>
      <c r="J8" s="279"/>
      <c r="K8" s="279"/>
      <c r="L8" s="279"/>
      <c r="M8" s="280"/>
      <c r="N8" s="279"/>
      <c r="O8" s="279"/>
      <c r="P8" s="279"/>
      <c r="Q8" s="279"/>
      <c r="AJ8" s="285"/>
      <c r="AK8" s="285"/>
      <c r="AL8" s="285"/>
      <c r="AM8" s="269"/>
      <c r="AN8" s="278"/>
      <c r="AO8" s="286"/>
      <c r="AP8" s="286"/>
      <c r="AQ8" s="270"/>
      <c r="AR8" s="281"/>
      <c r="AS8" s="281"/>
      <c r="AT8" s="281"/>
      <c r="AU8" s="287"/>
      <c r="AV8" s="287"/>
      <c r="AW8" s="269"/>
      <c r="AX8" s="281"/>
      <c r="AY8" s="281"/>
      <c r="AZ8" s="280"/>
      <c r="BA8" s="269"/>
      <c r="BB8" s="269" t="s">
        <v>685</v>
      </c>
      <c r="BC8" s="269"/>
      <c r="BD8" s="269"/>
      <c r="BE8" s="1228">
        <f>DAY(EOMONTH(DATE(AF2,AJ2,1),0))</f>
        <v>30</v>
      </c>
      <c r="BF8" s="1229"/>
      <c r="BG8" s="269" t="s">
        <v>686</v>
      </c>
      <c r="BH8" s="269"/>
      <c r="BI8" s="269"/>
      <c r="BM8" s="272"/>
      <c r="BN8" s="272"/>
      <c r="BO8" s="272"/>
    </row>
    <row r="9" spans="2:67" s="273" customFormat="1" ht="5.25" customHeight="1" x14ac:dyDescent="0.15">
      <c r="B9" s="284"/>
      <c r="C9" s="280"/>
      <c r="D9" s="280"/>
      <c r="E9" s="280"/>
      <c r="F9" s="280"/>
      <c r="G9" s="280"/>
      <c r="H9" s="280"/>
      <c r="I9" s="280"/>
      <c r="J9" s="279"/>
      <c r="K9" s="279"/>
      <c r="L9" s="279"/>
      <c r="M9" s="280"/>
      <c r="N9" s="279"/>
      <c r="O9" s="279"/>
      <c r="P9" s="279"/>
      <c r="Q9" s="279"/>
      <c r="AJ9" s="285"/>
      <c r="AK9" s="285"/>
      <c r="AL9" s="285"/>
      <c r="AM9" s="269"/>
      <c r="AN9" s="278"/>
      <c r="AO9" s="286"/>
      <c r="AP9" s="286"/>
      <c r="AQ9" s="270"/>
      <c r="AR9" s="281"/>
      <c r="AS9" s="281"/>
      <c r="AT9" s="281"/>
      <c r="AU9" s="287"/>
      <c r="AV9" s="287"/>
      <c r="AW9" s="269"/>
      <c r="AX9" s="281"/>
      <c r="AY9" s="281"/>
      <c r="AZ9" s="280"/>
      <c r="BA9" s="269"/>
      <c r="BB9" s="269"/>
      <c r="BC9" s="269"/>
      <c r="BD9" s="269"/>
      <c r="BE9" s="280"/>
      <c r="BF9" s="280"/>
      <c r="BG9" s="269"/>
      <c r="BH9" s="269"/>
      <c r="BI9" s="269"/>
      <c r="BM9" s="272"/>
      <c r="BN9" s="272"/>
      <c r="BO9" s="272"/>
    </row>
    <row r="10" spans="2:67" s="273" customFormat="1" ht="21" customHeight="1" x14ac:dyDescent="0.15">
      <c r="B10" s="284"/>
      <c r="C10" s="280"/>
      <c r="D10" s="280"/>
      <c r="E10" s="280"/>
      <c r="F10" s="280"/>
      <c r="G10" s="280"/>
      <c r="H10" s="280"/>
      <c r="I10" s="280"/>
      <c r="J10" s="279"/>
      <c r="K10" s="279"/>
      <c r="L10" s="279"/>
      <c r="M10" s="280"/>
      <c r="N10" s="279"/>
      <c r="O10" s="279"/>
      <c r="P10" s="279"/>
      <c r="Q10" s="279"/>
      <c r="AJ10" s="285"/>
      <c r="AK10" s="285"/>
      <c r="AL10" s="285"/>
      <c r="AM10" s="269"/>
      <c r="AN10" s="278"/>
      <c r="AO10" s="269" t="s">
        <v>1039</v>
      </c>
      <c r="AP10" s="286"/>
      <c r="AQ10" s="269"/>
      <c r="AR10" s="270" t="s">
        <v>1040</v>
      </c>
      <c r="AS10" s="269"/>
      <c r="AT10" s="269"/>
      <c r="AU10" s="269"/>
      <c r="AV10" s="269"/>
      <c r="AW10" s="269"/>
      <c r="AX10" s="283"/>
      <c r="AY10" s="283"/>
      <c r="AZ10" s="288" t="s">
        <v>1041</v>
      </c>
      <c r="BA10" s="1226">
        <v>20</v>
      </c>
      <c r="BB10" s="1227"/>
      <c r="BC10" s="282" t="s">
        <v>687</v>
      </c>
      <c r="BD10" s="288" t="s">
        <v>1042</v>
      </c>
      <c r="BE10" s="1226">
        <v>30</v>
      </c>
      <c r="BF10" s="1227"/>
      <c r="BG10" s="282" t="s">
        <v>687</v>
      </c>
      <c r="BH10" s="269"/>
      <c r="BI10" s="269"/>
      <c r="BM10" s="272"/>
      <c r="BN10" s="272"/>
      <c r="BO10" s="272"/>
    </row>
    <row r="11" spans="2:67" ht="5.25" customHeight="1" thickBot="1" x14ac:dyDescent="0.2">
      <c r="C11" s="290"/>
      <c r="D11" s="290"/>
      <c r="E11" s="290"/>
      <c r="F11" s="290"/>
      <c r="G11" s="290"/>
      <c r="H11" s="290"/>
      <c r="I11" s="290"/>
      <c r="J11" s="290"/>
      <c r="AC11" s="290"/>
      <c r="AT11" s="290"/>
      <c r="BK11" s="291"/>
      <c r="BL11" s="291"/>
      <c r="BM11" s="291"/>
    </row>
    <row r="12" spans="2:67" ht="21.6" customHeight="1" x14ac:dyDescent="0.15">
      <c r="B12" s="1168" t="s">
        <v>689</v>
      </c>
      <c r="C12" s="1171" t="s">
        <v>1043</v>
      </c>
      <c r="D12" s="1172"/>
      <c r="E12" s="293"/>
      <c r="F12" s="292"/>
      <c r="G12" s="293"/>
      <c r="H12" s="292"/>
      <c r="I12" s="1177" t="s">
        <v>1044</v>
      </c>
      <c r="J12" s="1178"/>
      <c r="K12" s="1183" t="s">
        <v>1045</v>
      </c>
      <c r="L12" s="1184"/>
      <c r="M12" s="1184"/>
      <c r="N12" s="1172"/>
      <c r="O12" s="1183" t="s">
        <v>1046</v>
      </c>
      <c r="P12" s="1184"/>
      <c r="Q12" s="1184"/>
      <c r="R12" s="1184"/>
      <c r="S12" s="1172"/>
      <c r="T12" s="294"/>
      <c r="U12" s="294"/>
      <c r="V12" s="295"/>
      <c r="W12" s="1189" t="s">
        <v>1047</v>
      </c>
      <c r="X12" s="1190"/>
      <c r="Y12" s="1190"/>
      <c r="Z12" s="1190"/>
      <c r="AA12" s="1190"/>
      <c r="AB12" s="1190"/>
      <c r="AC12" s="1190"/>
      <c r="AD12" s="1190"/>
      <c r="AE12" s="1190"/>
      <c r="AF12" s="1190"/>
      <c r="AG12" s="1190"/>
      <c r="AH12" s="1190"/>
      <c r="AI12" s="1190"/>
      <c r="AJ12" s="1190"/>
      <c r="AK12" s="1190"/>
      <c r="AL12" s="1190"/>
      <c r="AM12" s="1190"/>
      <c r="AN12" s="1190"/>
      <c r="AO12" s="1190"/>
      <c r="AP12" s="1190"/>
      <c r="AQ12" s="1190"/>
      <c r="AR12" s="1190"/>
      <c r="AS12" s="1190"/>
      <c r="AT12" s="1190"/>
      <c r="AU12" s="1190"/>
      <c r="AV12" s="1190"/>
      <c r="AW12" s="1190"/>
      <c r="AX12" s="1190"/>
      <c r="AY12" s="1190"/>
      <c r="AZ12" s="1190"/>
      <c r="BA12" s="1190"/>
      <c r="BB12" s="1214" t="str">
        <f>IF(BE3="４週","(10)1～4週目の勤務時間数合計","(10)1か月の勤務時間数　合計")</f>
        <v>(10)1～4週目の勤務時間数合計</v>
      </c>
      <c r="BC12" s="1215"/>
      <c r="BD12" s="1220" t="s">
        <v>1048</v>
      </c>
      <c r="BE12" s="1215"/>
      <c r="BF12" s="1171" t="s">
        <v>1049</v>
      </c>
      <c r="BG12" s="1184"/>
      <c r="BH12" s="1184"/>
      <c r="BI12" s="1184"/>
      <c r="BJ12" s="1223"/>
    </row>
    <row r="13" spans="2:67" ht="20.25" customHeight="1" x14ac:dyDescent="0.15">
      <c r="B13" s="1169"/>
      <c r="C13" s="1173"/>
      <c r="D13" s="1174"/>
      <c r="E13" s="297"/>
      <c r="F13" s="296"/>
      <c r="G13" s="297"/>
      <c r="H13" s="296"/>
      <c r="I13" s="1179"/>
      <c r="J13" s="1180"/>
      <c r="K13" s="1185"/>
      <c r="L13" s="1186"/>
      <c r="M13" s="1186"/>
      <c r="N13" s="1174"/>
      <c r="O13" s="1185"/>
      <c r="P13" s="1186"/>
      <c r="Q13" s="1186"/>
      <c r="R13" s="1186"/>
      <c r="S13" s="1174"/>
      <c r="T13" s="298"/>
      <c r="U13" s="298"/>
      <c r="V13" s="299"/>
      <c r="W13" s="1166" t="s">
        <v>690</v>
      </c>
      <c r="X13" s="1166"/>
      <c r="Y13" s="1166"/>
      <c r="Z13" s="1166"/>
      <c r="AA13" s="1166"/>
      <c r="AB13" s="1166"/>
      <c r="AC13" s="1167"/>
      <c r="AD13" s="1165" t="s">
        <v>691</v>
      </c>
      <c r="AE13" s="1166"/>
      <c r="AF13" s="1166"/>
      <c r="AG13" s="1166"/>
      <c r="AH13" s="1166"/>
      <c r="AI13" s="1166"/>
      <c r="AJ13" s="1167"/>
      <c r="AK13" s="1165" t="s">
        <v>692</v>
      </c>
      <c r="AL13" s="1166"/>
      <c r="AM13" s="1166"/>
      <c r="AN13" s="1166"/>
      <c r="AO13" s="1166"/>
      <c r="AP13" s="1166"/>
      <c r="AQ13" s="1167"/>
      <c r="AR13" s="1165" t="s">
        <v>693</v>
      </c>
      <c r="AS13" s="1166"/>
      <c r="AT13" s="1166"/>
      <c r="AU13" s="1166"/>
      <c r="AV13" s="1166"/>
      <c r="AW13" s="1166"/>
      <c r="AX13" s="1167"/>
      <c r="AY13" s="1165" t="s">
        <v>694</v>
      </c>
      <c r="AZ13" s="1166"/>
      <c r="BA13" s="1166"/>
      <c r="BB13" s="1216"/>
      <c r="BC13" s="1217"/>
      <c r="BD13" s="1221"/>
      <c r="BE13" s="1217"/>
      <c r="BF13" s="1173"/>
      <c r="BG13" s="1186"/>
      <c r="BH13" s="1186"/>
      <c r="BI13" s="1186"/>
      <c r="BJ13" s="1224"/>
    </row>
    <row r="14" spans="2:67" ht="20.25" customHeight="1" x14ac:dyDescent="0.15">
      <c r="B14" s="1169"/>
      <c r="C14" s="1173"/>
      <c r="D14" s="1174"/>
      <c r="E14" s="297"/>
      <c r="F14" s="296"/>
      <c r="G14" s="297"/>
      <c r="H14" s="296"/>
      <c r="I14" s="1179"/>
      <c r="J14" s="1180"/>
      <c r="K14" s="1185"/>
      <c r="L14" s="1186"/>
      <c r="M14" s="1186"/>
      <c r="N14" s="1174"/>
      <c r="O14" s="1185"/>
      <c r="P14" s="1186"/>
      <c r="Q14" s="1186"/>
      <c r="R14" s="1186"/>
      <c r="S14" s="1174"/>
      <c r="T14" s="298"/>
      <c r="U14" s="298"/>
      <c r="V14" s="299"/>
      <c r="W14" s="300">
        <v>1</v>
      </c>
      <c r="X14" s="301">
        <v>2</v>
      </c>
      <c r="Y14" s="301">
        <v>3</v>
      </c>
      <c r="Z14" s="301">
        <v>4</v>
      </c>
      <c r="AA14" s="301">
        <v>5</v>
      </c>
      <c r="AB14" s="301">
        <v>6</v>
      </c>
      <c r="AC14" s="302">
        <v>7</v>
      </c>
      <c r="AD14" s="303">
        <v>8</v>
      </c>
      <c r="AE14" s="301">
        <v>9</v>
      </c>
      <c r="AF14" s="301">
        <v>10</v>
      </c>
      <c r="AG14" s="301">
        <v>11</v>
      </c>
      <c r="AH14" s="301">
        <v>12</v>
      </c>
      <c r="AI14" s="301">
        <v>13</v>
      </c>
      <c r="AJ14" s="302">
        <v>14</v>
      </c>
      <c r="AK14" s="300">
        <v>15</v>
      </c>
      <c r="AL14" s="301">
        <v>16</v>
      </c>
      <c r="AM14" s="301">
        <v>17</v>
      </c>
      <c r="AN14" s="301">
        <v>18</v>
      </c>
      <c r="AO14" s="301">
        <v>19</v>
      </c>
      <c r="AP14" s="301">
        <v>20</v>
      </c>
      <c r="AQ14" s="302">
        <v>21</v>
      </c>
      <c r="AR14" s="303">
        <v>22</v>
      </c>
      <c r="AS14" s="301">
        <v>23</v>
      </c>
      <c r="AT14" s="301">
        <v>24</v>
      </c>
      <c r="AU14" s="301">
        <v>25</v>
      </c>
      <c r="AV14" s="301">
        <v>26</v>
      </c>
      <c r="AW14" s="301">
        <v>27</v>
      </c>
      <c r="AX14" s="302">
        <v>28</v>
      </c>
      <c r="AY14" s="303" t="str">
        <f>IF($BE$3="実績",IF(DAY(DATE($AF$2,$AJ$2,29))=29,29,""),"")</f>
        <v/>
      </c>
      <c r="AZ14" s="301" t="str">
        <f>IF($BE$3="実績",IF(DAY(DATE($AF$2,$AJ$2,30))=30,30,""),"")</f>
        <v/>
      </c>
      <c r="BA14" s="302" t="str">
        <f>IF($BE$3="実績",IF(DAY(DATE($AF$2,$AJ$2,31))=31,31,""),"")</f>
        <v/>
      </c>
      <c r="BB14" s="1216"/>
      <c r="BC14" s="1217"/>
      <c r="BD14" s="1221"/>
      <c r="BE14" s="1217"/>
      <c r="BF14" s="1173"/>
      <c r="BG14" s="1186"/>
      <c r="BH14" s="1186"/>
      <c r="BI14" s="1186"/>
      <c r="BJ14" s="1224"/>
    </row>
    <row r="15" spans="2:67" ht="20.25" hidden="1" customHeight="1" x14ac:dyDescent="0.15">
      <c r="B15" s="1169"/>
      <c r="C15" s="1173"/>
      <c r="D15" s="1174"/>
      <c r="E15" s="297"/>
      <c r="F15" s="296"/>
      <c r="G15" s="297"/>
      <c r="H15" s="296"/>
      <c r="I15" s="1179"/>
      <c r="J15" s="1180"/>
      <c r="K15" s="1185"/>
      <c r="L15" s="1186"/>
      <c r="M15" s="1186"/>
      <c r="N15" s="1174"/>
      <c r="O15" s="1185"/>
      <c r="P15" s="1186"/>
      <c r="Q15" s="1186"/>
      <c r="R15" s="1186"/>
      <c r="S15" s="1174"/>
      <c r="T15" s="298"/>
      <c r="U15" s="298"/>
      <c r="V15" s="299"/>
      <c r="W15" s="300">
        <f>WEEKDAY(DATE($AF$2,$AJ$2,1))</f>
        <v>3</v>
      </c>
      <c r="X15" s="301">
        <f>WEEKDAY(DATE($AF$2,$AJ$2,2))</f>
        <v>4</v>
      </c>
      <c r="Y15" s="301">
        <f>WEEKDAY(DATE($AF$2,$AJ$2,3))</f>
        <v>5</v>
      </c>
      <c r="Z15" s="301">
        <f>WEEKDAY(DATE($AF$2,$AJ$2,4))</f>
        <v>6</v>
      </c>
      <c r="AA15" s="301">
        <f>WEEKDAY(DATE($AF$2,$AJ$2,5))</f>
        <v>7</v>
      </c>
      <c r="AB15" s="301">
        <f>WEEKDAY(DATE($AF$2,$AJ$2,6))</f>
        <v>1</v>
      </c>
      <c r="AC15" s="302">
        <f>WEEKDAY(DATE($AF$2,$AJ$2,7))</f>
        <v>2</v>
      </c>
      <c r="AD15" s="303">
        <f>WEEKDAY(DATE($AF$2,$AJ$2,8))</f>
        <v>3</v>
      </c>
      <c r="AE15" s="301">
        <f>WEEKDAY(DATE($AF$2,$AJ$2,9))</f>
        <v>4</v>
      </c>
      <c r="AF15" s="301">
        <f>WEEKDAY(DATE($AF$2,$AJ$2,10))</f>
        <v>5</v>
      </c>
      <c r="AG15" s="301">
        <f>WEEKDAY(DATE($AF$2,$AJ$2,11))</f>
        <v>6</v>
      </c>
      <c r="AH15" s="301">
        <f>WEEKDAY(DATE($AF$2,$AJ$2,12))</f>
        <v>7</v>
      </c>
      <c r="AI15" s="301">
        <f>WEEKDAY(DATE($AF$2,$AJ$2,13))</f>
        <v>1</v>
      </c>
      <c r="AJ15" s="302">
        <f>WEEKDAY(DATE($AF$2,$AJ$2,14))</f>
        <v>2</v>
      </c>
      <c r="AK15" s="303">
        <f>WEEKDAY(DATE($AF$2,$AJ$2,15))</f>
        <v>3</v>
      </c>
      <c r="AL15" s="301">
        <f>WEEKDAY(DATE($AF$2,$AJ$2,16))</f>
        <v>4</v>
      </c>
      <c r="AM15" s="301">
        <f>WEEKDAY(DATE($AF$2,$AJ$2,17))</f>
        <v>5</v>
      </c>
      <c r="AN15" s="301">
        <f>WEEKDAY(DATE($AF$2,$AJ$2,18))</f>
        <v>6</v>
      </c>
      <c r="AO15" s="301">
        <f>WEEKDAY(DATE($AF$2,$AJ$2,19))</f>
        <v>7</v>
      </c>
      <c r="AP15" s="301">
        <f>WEEKDAY(DATE($AF$2,$AJ$2,20))</f>
        <v>1</v>
      </c>
      <c r="AQ15" s="302">
        <f>WEEKDAY(DATE($AF$2,$AJ$2,21))</f>
        <v>2</v>
      </c>
      <c r="AR15" s="303">
        <f>WEEKDAY(DATE($AF$2,$AJ$2,22))</f>
        <v>3</v>
      </c>
      <c r="AS15" s="301">
        <f>WEEKDAY(DATE($AF$2,$AJ$2,23))</f>
        <v>4</v>
      </c>
      <c r="AT15" s="301">
        <f>WEEKDAY(DATE($AF$2,$AJ$2,24))</f>
        <v>5</v>
      </c>
      <c r="AU15" s="301">
        <f>WEEKDAY(DATE($AF$2,$AJ$2,25))</f>
        <v>6</v>
      </c>
      <c r="AV15" s="301">
        <f>WEEKDAY(DATE($AF$2,$AJ$2,26))</f>
        <v>7</v>
      </c>
      <c r="AW15" s="301">
        <f>WEEKDAY(DATE($AF$2,$AJ$2,27))</f>
        <v>1</v>
      </c>
      <c r="AX15" s="302">
        <f>WEEKDAY(DATE($AF$2,$AJ$2,28))</f>
        <v>2</v>
      </c>
      <c r="AY15" s="303">
        <f>IF(AY14=29,WEEKDAY(DATE($AF$2,$AJ$2,29)),0)</f>
        <v>0</v>
      </c>
      <c r="AZ15" s="301">
        <f>IF(AZ14=30,WEEKDAY(DATE($AF$2,$AJ$2,30)),0)</f>
        <v>0</v>
      </c>
      <c r="BA15" s="302">
        <f>IF(BA14=31,WEEKDAY(DATE($AF$2,$AJ$2,31)),0)</f>
        <v>0</v>
      </c>
      <c r="BB15" s="1216"/>
      <c r="BC15" s="1217"/>
      <c r="BD15" s="1221"/>
      <c r="BE15" s="1217"/>
      <c r="BF15" s="1173"/>
      <c r="BG15" s="1186"/>
      <c r="BH15" s="1186"/>
      <c r="BI15" s="1186"/>
      <c r="BJ15" s="1224"/>
    </row>
    <row r="16" spans="2:67" ht="20.25" customHeight="1" thickBot="1" x14ac:dyDescent="0.2">
      <c r="B16" s="1170"/>
      <c r="C16" s="1175"/>
      <c r="D16" s="1176"/>
      <c r="E16" s="305"/>
      <c r="F16" s="304"/>
      <c r="G16" s="305"/>
      <c r="H16" s="304"/>
      <c r="I16" s="1181"/>
      <c r="J16" s="1182"/>
      <c r="K16" s="1187"/>
      <c r="L16" s="1188"/>
      <c r="M16" s="1188"/>
      <c r="N16" s="1176"/>
      <c r="O16" s="1187"/>
      <c r="P16" s="1188"/>
      <c r="Q16" s="1188"/>
      <c r="R16" s="1188"/>
      <c r="S16" s="1176"/>
      <c r="T16" s="306"/>
      <c r="U16" s="306"/>
      <c r="V16" s="307"/>
      <c r="W16" s="308" t="str">
        <f>IF(W15=1,"日",IF(W15=2,"月",IF(W15=3,"火",IF(W15=4,"水",IF(W15=5,"木",IF(W15=6,"金","土"))))))</f>
        <v>火</v>
      </c>
      <c r="X16" s="309" t="str">
        <f t="shared" ref="X16:AX16" si="0">IF(X15=1,"日",IF(X15=2,"月",IF(X15=3,"火",IF(X15=4,"水",IF(X15=5,"木",IF(X15=6,"金","土"))))))</f>
        <v>水</v>
      </c>
      <c r="Y16" s="309" t="str">
        <f t="shared" si="0"/>
        <v>木</v>
      </c>
      <c r="Z16" s="309" t="str">
        <f t="shared" si="0"/>
        <v>金</v>
      </c>
      <c r="AA16" s="309" t="str">
        <f t="shared" si="0"/>
        <v>土</v>
      </c>
      <c r="AB16" s="309" t="str">
        <f t="shared" si="0"/>
        <v>日</v>
      </c>
      <c r="AC16" s="310" t="str">
        <f t="shared" si="0"/>
        <v>月</v>
      </c>
      <c r="AD16" s="311" t="str">
        <f>IF(AD15=1,"日",IF(AD15=2,"月",IF(AD15=3,"火",IF(AD15=4,"水",IF(AD15=5,"木",IF(AD15=6,"金","土"))))))</f>
        <v>火</v>
      </c>
      <c r="AE16" s="309" t="str">
        <f t="shared" si="0"/>
        <v>水</v>
      </c>
      <c r="AF16" s="309" t="str">
        <f t="shared" si="0"/>
        <v>木</v>
      </c>
      <c r="AG16" s="309" t="str">
        <f t="shared" si="0"/>
        <v>金</v>
      </c>
      <c r="AH16" s="309" t="str">
        <f t="shared" si="0"/>
        <v>土</v>
      </c>
      <c r="AI16" s="309" t="str">
        <f t="shared" si="0"/>
        <v>日</v>
      </c>
      <c r="AJ16" s="310" t="str">
        <f t="shared" si="0"/>
        <v>月</v>
      </c>
      <c r="AK16" s="311" t="str">
        <f>IF(AK15=1,"日",IF(AK15=2,"月",IF(AK15=3,"火",IF(AK15=4,"水",IF(AK15=5,"木",IF(AK15=6,"金","土"))))))</f>
        <v>火</v>
      </c>
      <c r="AL16" s="309" t="str">
        <f t="shared" si="0"/>
        <v>水</v>
      </c>
      <c r="AM16" s="309" t="str">
        <f t="shared" si="0"/>
        <v>木</v>
      </c>
      <c r="AN16" s="309" t="str">
        <f t="shared" si="0"/>
        <v>金</v>
      </c>
      <c r="AO16" s="309" t="str">
        <f t="shared" si="0"/>
        <v>土</v>
      </c>
      <c r="AP16" s="309" t="str">
        <f t="shared" si="0"/>
        <v>日</v>
      </c>
      <c r="AQ16" s="310" t="str">
        <f t="shared" si="0"/>
        <v>月</v>
      </c>
      <c r="AR16" s="311" t="str">
        <f>IF(AR15=1,"日",IF(AR15=2,"月",IF(AR15=3,"火",IF(AR15=4,"水",IF(AR15=5,"木",IF(AR15=6,"金","土"))))))</f>
        <v>火</v>
      </c>
      <c r="AS16" s="309" t="str">
        <f t="shared" si="0"/>
        <v>水</v>
      </c>
      <c r="AT16" s="309" t="str">
        <f t="shared" si="0"/>
        <v>木</v>
      </c>
      <c r="AU16" s="309" t="str">
        <f t="shared" si="0"/>
        <v>金</v>
      </c>
      <c r="AV16" s="309" t="str">
        <f t="shared" si="0"/>
        <v>土</v>
      </c>
      <c r="AW16" s="309" t="str">
        <f t="shared" si="0"/>
        <v>日</v>
      </c>
      <c r="AX16" s="310" t="str">
        <f t="shared" si="0"/>
        <v>月</v>
      </c>
      <c r="AY16" s="309" t="str">
        <f>IF(AY15=1,"日",IF(AY15=2,"月",IF(AY15=3,"火",IF(AY15=4,"水",IF(AY15=5,"木",IF(AY15=6,"金",IF(AY15=0,"","土")))))))</f>
        <v/>
      </c>
      <c r="AZ16" s="309" t="str">
        <f>IF(AZ15=1,"日",IF(AZ15=2,"月",IF(AZ15=3,"火",IF(AZ15=4,"水",IF(AZ15=5,"木",IF(AZ15=6,"金",IF(AZ15=0,"","土")))))))</f>
        <v/>
      </c>
      <c r="BA16" s="309" t="str">
        <f>IF(BA15=1,"日",IF(BA15=2,"月",IF(BA15=3,"火",IF(BA15=4,"水",IF(BA15=5,"木",IF(BA15=6,"金",IF(BA15=0,"","土")))))))</f>
        <v/>
      </c>
      <c r="BB16" s="1218"/>
      <c r="BC16" s="1219"/>
      <c r="BD16" s="1222"/>
      <c r="BE16" s="1219"/>
      <c r="BF16" s="1175"/>
      <c r="BG16" s="1188"/>
      <c r="BH16" s="1188"/>
      <c r="BI16" s="1188"/>
      <c r="BJ16" s="1225"/>
    </row>
    <row r="17" spans="2:62" ht="20.25" customHeight="1" x14ac:dyDescent="0.15">
      <c r="B17" s="1118">
        <f>B15+1</f>
        <v>1</v>
      </c>
      <c r="C17" s="1203" t="s">
        <v>698</v>
      </c>
      <c r="D17" s="1204"/>
      <c r="E17" s="312"/>
      <c r="F17" s="313"/>
      <c r="G17" s="312"/>
      <c r="H17" s="313"/>
      <c r="I17" s="1205" t="s">
        <v>699</v>
      </c>
      <c r="J17" s="1206"/>
      <c r="K17" s="1207" t="s">
        <v>700</v>
      </c>
      <c r="L17" s="1208"/>
      <c r="M17" s="1208"/>
      <c r="N17" s="1204"/>
      <c r="O17" s="1209" t="s">
        <v>695</v>
      </c>
      <c r="P17" s="1210"/>
      <c r="Q17" s="1210"/>
      <c r="R17" s="1210"/>
      <c r="S17" s="1211"/>
      <c r="T17" s="314" t="s">
        <v>696</v>
      </c>
      <c r="U17" s="315"/>
      <c r="V17" s="316"/>
      <c r="W17" s="317" t="s">
        <v>702</v>
      </c>
      <c r="X17" s="318" t="s">
        <v>702</v>
      </c>
      <c r="Y17" s="318" t="s">
        <v>697</v>
      </c>
      <c r="Z17" s="318"/>
      <c r="AA17" s="318"/>
      <c r="AB17" s="318" t="s">
        <v>702</v>
      </c>
      <c r="AC17" s="319" t="s">
        <v>702</v>
      </c>
      <c r="AD17" s="317" t="s">
        <v>702</v>
      </c>
      <c r="AE17" s="318" t="s">
        <v>702</v>
      </c>
      <c r="AF17" s="318" t="s">
        <v>702</v>
      </c>
      <c r="AG17" s="318"/>
      <c r="AH17" s="318"/>
      <c r="AI17" s="318" t="s">
        <v>702</v>
      </c>
      <c r="AJ17" s="319" t="s">
        <v>702</v>
      </c>
      <c r="AK17" s="317" t="s">
        <v>702</v>
      </c>
      <c r="AL17" s="318" t="s">
        <v>702</v>
      </c>
      <c r="AM17" s="318" t="s">
        <v>702</v>
      </c>
      <c r="AN17" s="318"/>
      <c r="AO17" s="318"/>
      <c r="AP17" s="318" t="s">
        <v>702</v>
      </c>
      <c r="AQ17" s="319" t="s">
        <v>702</v>
      </c>
      <c r="AR17" s="317" t="s">
        <v>702</v>
      </c>
      <c r="AS17" s="318" t="s">
        <v>702</v>
      </c>
      <c r="AT17" s="318" t="s">
        <v>702</v>
      </c>
      <c r="AU17" s="318"/>
      <c r="AV17" s="318"/>
      <c r="AW17" s="318" t="s">
        <v>702</v>
      </c>
      <c r="AX17" s="319" t="s">
        <v>702</v>
      </c>
      <c r="AY17" s="317"/>
      <c r="AZ17" s="318"/>
      <c r="BA17" s="318"/>
      <c r="BB17" s="1212"/>
      <c r="BC17" s="1213"/>
      <c r="BD17" s="1198"/>
      <c r="BE17" s="1199"/>
      <c r="BF17" s="1200"/>
      <c r="BG17" s="1201"/>
      <c r="BH17" s="1201"/>
      <c r="BI17" s="1201"/>
      <c r="BJ17" s="1202"/>
    </row>
    <row r="18" spans="2:62" ht="20.25" customHeight="1" x14ac:dyDescent="0.15">
      <c r="B18" s="1140"/>
      <c r="C18" s="1159"/>
      <c r="D18" s="1160"/>
      <c r="E18" s="320"/>
      <c r="F18" s="321" t="str">
        <f>C17</f>
        <v>管理者</v>
      </c>
      <c r="G18" s="320"/>
      <c r="H18" s="321" t="str">
        <f>I17</f>
        <v>A</v>
      </c>
      <c r="I18" s="1161"/>
      <c r="J18" s="1162"/>
      <c r="K18" s="1163"/>
      <c r="L18" s="1164"/>
      <c r="M18" s="1164"/>
      <c r="N18" s="1160"/>
      <c r="O18" s="1132"/>
      <c r="P18" s="1133"/>
      <c r="Q18" s="1133"/>
      <c r="R18" s="1133"/>
      <c r="S18" s="1134"/>
      <c r="T18" s="322" t="s">
        <v>1050</v>
      </c>
      <c r="U18" s="323"/>
      <c r="V18" s="324"/>
      <c r="W18" s="325">
        <f>IF(W17="","",VLOOKUP(W17,'【記載例】シフト記号表（勤務時間帯）'!$C$6:$L$47,10,FALSE))</f>
        <v>8</v>
      </c>
      <c r="X18" s="326">
        <f>IF(X17="","",VLOOKUP(X17,'【記載例】シフト記号表（勤務時間帯）'!$C$6:$L$47,10,FALSE))</f>
        <v>8</v>
      </c>
      <c r="Y18" s="326">
        <f>IF(Y17="","",VLOOKUP(Y17,'【記載例】シフト記号表（勤務時間帯）'!$C$6:$L$47,10,FALSE))</f>
        <v>8</v>
      </c>
      <c r="Z18" s="326" t="str">
        <f>IF(Z17="","",VLOOKUP(Z17,'【記載例】シフト記号表（勤務時間帯）'!$C$6:$L$47,10,FALSE))</f>
        <v/>
      </c>
      <c r="AA18" s="326" t="str">
        <f>IF(AA17="","",VLOOKUP(AA17,'【記載例】シフト記号表（勤務時間帯）'!$C$6:$L$47,10,FALSE))</f>
        <v/>
      </c>
      <c r="AB18" s="326">
        <f>IF(AB17="","",VLOOKUP(AB17,'【記載例】シフト記号表（勤務時間帯）'!$C$6:$L$47,10,FALSE))</f>
        <v>8</v>
      </c>
      <c r="AC18" s="327">
        <f>IF(AC17="","",VLOOKUP(AC17,'【記載例】シフト記号表（勤務時間帯）'!$C$6:$L$47,10,FALSE))</f>
        <v>8</v>
      </c>
      <c r="AD18" s="325">
        <f>IF(AD17="","",VLOOKUP(AD17,'【記載例】シフト記号表（勤務時間帯）'!$C$6:$L$47,10,FALSE))</f>
        <v>8</v>
      </c>
      <c r="AE18" s="326">
        <f>IF(AE17="","",VLOOKUP(AE17,'【記載例】シフト記号表（勤務時間帯）'!$C$6:$L$47,10,FALSE))</f>
        <v>8</v>
      </c>
      <c r="AF18" s="326">
        <f>IF(AF17="","",VLOOKUP(AF17,'【記載例】シフト記号表（勤務時間帯）'!$C$6:$L$47,10,FALSE))</f>
        <v>8</v>
      </c>
      <c r="AG18" s="326" t="str">
        <f>IF(AG17="","",VLOOKUP(AG17,'【記載例】シフト記号表（勤務時間帯）'!$C$6:$L$47,10,FALSE))</f>
        <v/>
      </c>
      <c r="AH18" s="326" t="str">
        <f>IF(AH17="","",VLOOKUP(AH17,'【記載例】シフト記号表（勤務時間帯）'!$C$6:$L$47,10,FALSE))</f>
        <v/>
      </c>
      <c r="AI18" s="326">
        <f>IF(AI17="","",VLOOKUP(AI17,'【記載例】シフト記号表（勤務時間帯）'!$C$6:$L$47,10,FALSE))</f>
        <v>8</v>
      </c>
      <c r="AJ18" s="327">
        <f>IF(AJ17="","",VLOOKUP(AJ17,'【記載例】シフト記号表（勤務時間帯）'!$C$6:$L$47,10,FALSE))</f>
        <v>8</v>
      </c>
      <c r="AK18" s="325">
        <f>IF(AK17="","",VLOOKUP(AK17,'【記載例】シフト記号表（勤務時間帯）'!$C$6:$L$47,10,FALSE))</f>
        <v>8</v>
      </c>
      <c r="AL18" s="326">
        <f>IF(AL17="","",VLOOKUP(AL17,'【記載例】シフト記号表（勤務時間帯）'!$C$6:$L$47,10,FALSE))</f>
        <v>8</v>
      </c>
      <c r="AM18" s="326">
        <f>IF(AM17="","",VLOOKUP(AM17,'【記載例】シフト記号表（勤務時間帯）'!$C$6:$L$47,10,FALSE))</f>
        <v>8</v>
      </c>
      <c r="AN18" s="326" t="str">
        <f>IF(AN17="","",VLOOKUP(AN17,'【記載例】シフト記号表（勤務時間帯）'!$C$6:$L$47,10,FALSE))</f>
        <v/>
      </c>
      <c r="AO18" s="326" t="str">
        <f>IF(AO17="","",VLOOKUP(AO17,'【記載例】シフト記号表（勤務時間帯）'!$C$6:$L$47,10,FALSE))</f>
        <v/>
      </c>
      <c r="AP18" s="326">
        <f>IF(AP17="","",VLOOKUP(AP17,'【記載例】シフト記号表（勤務時間帯）'!$C$6:$L$47,10,FALSE))</f>
        <v>8</v>
      </c>
      <c r="AQ18" s="327">
        <f>IF(AQ17="","",VLOOKUP(AQ17,'【記載例】シフト記号表（勤務時間帯）'!$C$6:$L$47,10,FALSE))</f>
        <v>8</v>
      </c>
      <c r="AR18" s="325">
        <f>IF(AR17="","",VLOOKUP(AR17,'【記載例】シフト記号表（勤務時間帯）'!$C$6:$L$47,10,FALSE))</f>
        <v>8</v>
      </c>
      <c r="AS18" s="326">
        <f>IF(AS17="","",VLOOKUP(AS17,'【記載例】シフト記号表（勤務時間帯）'!$C$6:$L$47,10,FALSE))</f>
        <v>8</v>
      </c>
      <c r="AT18" s="326">
        <f>IF(AT17="","",VLOOKUP(AT17,'【記載例】シフト記号表（勤務時間帯）'!$C$6:$L$47,10,FALSE))</f>
        <v>8</v>
      </c>
      <c r="AU18" s="326" t="str">
        <f>IF(AU17="","",VLOOKUP(AU17,'【記載例】シフト記号表（勤務時間帯）'!$C$6:$L$47,10,FALSE))</f>
        <v/>
      </c>
      <c r="AV18" s="326" t="str">
        <f>IF(AV17="","",VLOOKUP(AV17,'【記載例】シフト記号表（勤務時間帯）'!$C$6:$L$47,10,FALSE))</f>
        <v/>
      </c>
      <c r="AW18" s="326">
        <f>IF(AW17="","",VLOOKUP(AW17,'【記載例】シフト記号表（勤務時間帯）'!$C$6:$L$47,10,FALSE))</f>
        <v>8</v>
      </c>
      <c r="AX18" s="327">
        <f>IF(AX17="","",VLOOKUP(AX17,'【記載例】シフト記号表（勤務時間帯）'!$C$6:$L$47,10,FALSE))</f>
        <v>8</v>
      </c>
      <c r="AY18" s="325" t="str">
        <f>IF(AY17="","",VLOOKUP(AY17,'【記載例】シフト記号表（勤務時間帯）'!$C$6:$L$47,10,FALSE))</f>
        <v/>
      </c>
      <c r="AZ18" s="326" t="str">
        <f>IF(AZ17="","",VLOOKUP(AZ17,'【記載例】シフト記号表（勤務時間帯）'!$C$6:$L$47,10,FALSE))</f>
        <v/>
      </c>
      <c r="BA18" s="326" t="str">
        <f>IF(BA17="","",VLOOKUP(BA17,'【記載例】シフト記号表（勤務時間帯）'!$C$6:$L$47,10,FALSE))</f>
        <v/>
      </c>
      <c r="BB18" s="1156">
        <f>IF($BE$3="４週",SUM(W18:AX18),IF($BE$3="暦月",SUM(W18:BA18),""))</f>
        <v>160</v>
      </c>
      <c r="BC18" s="1157"/>
      <c r="BD18" s="1158">
        <f>IF($BE$3="４週",BB18/4,IF($BE$3="暦月",(BB18/($BE$8/7)),""))</f>
        <v>40</v>
      </c>
      <c r="BE18" s="1157"/>
      <c r="BF18" s="1153"/>
      <c r="BG18" s="1154"/>
      <c r="BH18" s="1154"/>
      <c r="BI18" s="1154"/>
      <c r="BJ18" s="1155"/>
    </row>
    <row r="19" spans="2:62" ht="20.25" customHeight="1" x14ac:dyDescent="0.15">
      <c r="B19" s="1118">
        <f>B17+1</f>
        <v>2</v>
      </c>
      <c r="C19" s="1120" t="s">
        <v>703</v>
      </c>
      <c r="D19" s="1121"/>
      <c r="E19" s="328"/>
      <c r="F19" s="329"/>
      <c r="G19" s="328"/>
      <c r="H19" s="329"/>
      <c r="I19" s="1124" t="s">
        <v>699</v>
      </c>
      <c r="J19" s="1125"/>
      <c r="K19" s="1128" t="s">
        <v>703</v>
      </c>
      <c r="L19" s="1129"/>
      <c r="M19" s="1129"/>
      <c r="N19" s="1121"/>
      <c r="O19" s="1132" t="s">
        <v>701</v>
      </c>
      <c r="P19" s="1133"/>
      <c r="Q19" s="1133"/>
      <c r="R19" s="1133"/>
      <c r="S19" s="1134"/>
      <c r="T19" s="330" t="s">
        <v>696</v>
      </c>
      <c r="U19" s="331"/>
      <c r="V19" s="332"/>
      <c r="W19" s="333" t="s">
        <v>702</v>
      </c>
      <c r="X19" s="334" t="s">
        <v>702</v>
      </c>
      <c r="Y19" s="334" t="s">
        <v>702</v>
      </c>
      <c r="Z19" s="334"/>
      <c r="AA19" s="334"/>
      <c r="AB19" s="334" t="s">
        <v>702</v>
      </c>
      <c r="AC19" s="335" t="s">
        <v>702</v>
      </c>
      <c r="AD19" s="333" t="s">
        <v>702</v>
      </c>
      <c r="AE19" s="334" t="s">
        <v>702</v>
      </c>
      <c r="AF19" s="334" t="s">
        <v>702</v>
      </c>
      <c r="AG19" s="334"/>
      <c r="AH19" s="334"/>
      <c r="AI19" s="334" t="s">
        <v>702</v>
      </c>
      <c r="AJ19" s="335" t="s">
        <v>702</v>
      </c>
      <c r="AK19" s="333" t="s">
        <v>702</v>
      </c>
      <c r="AL19" s="334" t="s">
        <v>702</v>
      </c>
      <c r="AM19" s="334" t="s">
        <v>702</v>
      </c>
      <c r="AN19" s="334"/>
      <c r="AO19" s="334"/>
      <c r="AP19" s="334" t="s">
        <v>702</v>
      </c>
      <c r="AQ19" s="335" t="s">
        <v>702</v>
      </c>
      <c r="AR19" s="333" t="s">
        <v>702</v>
      </c>
      <c r="AS19" s="334" t="s">
        <v>702</v>
      </c>
      <c r="AT19" s="334" t="s">
        <v>702</v>
      </c>
      <c r="AU19" s="334"/>
      <c r="AV19" s="334"/>
      <c r="AW19" s="334" t="s">
        <v>702</v>
      </c>
      <c r="AX19" s="335" t="s">
        <v>702</v>
      </c>
      <c r="AY19" s="333"/>
      <c r="AZ19" s="334"/>
      <c r="BA19" s="336"/>
      <c r="BB19" s="1138"/>
      <c r="BC19" s="1139"/>
      <c r="BD19" s="1105"/>
      <c r="BE19" s="1106"/>
      <c r="BF19" s="1107"/>
      <c r="BG19" s="1108"/>
      <c r="BH19" s="1108"/>
      <c r="BI19" s="1108"/>
      <c r="BJ19" s="1109"/>
    </row>
    <row r="20" spans="2:62" ht="20.25" customHeight="1" x14ac:dyDescent="0.15">
      <c r="B20" s="1140"/>
      <c r="C20" s="1159"/>
      <c r="D20" s="1160"/>
      <c r="E20" s="320"/>
      <c r="F20" s="321" t="str">
        <f>C19</f>
        <v>医師</v>
      </c>
      <c r="G20" s="320"/>
      <c r="H20" s="321" t="str">
        <f>I19</f>
        <v>A</v>
      </c>
      <c r="I20" s="1161"/>
      <c r="J20" s="1162"/>
      <c r="K20" s="1163"/>
      <c r="L20" s="1164"/>
      <c r="M20" s="1164"/>
      <c r="N20" s="1160"/>
      <c r="O20" s="1132"/>
      <c r="P20" s="1133"/>
      <c r="Q20" s="1133"/>
      <c r="R20" s="1133"/>
      <c r="S20" s="1134"/>
      <c r="T20" s="322" t="s">
        <v>1050</v>
      </c>
      <c r="U20" s="323"/>
      <c r="V20" s="324"/>
      <c r="W20" s="325">
        <f>IF(W19="","",VLOOKUP(W19,'【記載例】シフト記号表（勤務時間帯）'!$C$6:$L$47,10,FALSE))</f>
        <v>8</v>
      </c>
      <c r="X20" s="326">
        <f>IF(X19="","",VLOOKUP(X19,'【記載例】シフト記号表（勤務時間帯）'!$C$6:$L$47,10,FALSE))</f>
        <v>8</v>
      </c>
      <c r="Y20" s="326">
        <f>IF(Y19="","",VLOOKUP(Y19,'【記載例】シフト記号表（勤務時間帯）'!$C$6:$L$47,10,FALSE))</f>
        <v>8</v>
      </c>
      <c r="Z20" s="326" t="str">
        <f>IF(Z19="","",VLOOKUP(Z19,'【記載例】シフト記号表（勤務時間帯）'!$C$6:$L$47,10,FALSE))</f>
        <v/>
      </c>
      <c r="AA20" s="326" t="str">
        <f>IF(AA19="","",VLOOKUP(AA19,'【記載例】シフト記号表（勤務時間帯）'!$C$6:$L$47,10,FALSE))</f>
        <v/>
      </c>
      <c r="AB20" s="326">
        <f>IF(AB19="","",VLOOKUP(AB19,'【記載例】シフト記号表（勤務時間帯）'!$C$6:$L$47,10,FALSE))</f>
        <v>8</v>
      </c>
      <c r="AC20" s="327">
        <f>IF(AC19="","",VLOOKUP(AC19,'【記載例】シフト記号表（勤務時間帯）'!$C$6:$L$47,10,FALSE))</f>
        <v>8</v>
      </c>
      <c r="AD20" s="325">
        <f>IF(AD19="","",VLOOKUP(AD19,'【記載例】シフト記号表（勤務時間帯）'!$C$6:$L$47,10,FALSE))</f>
        <v>8</v>
      </c>
      <c r="AE20" s="326">
        <f>IF(AE19="","",VLOOKUP(AE19,'【記載例】シフト記号表（勤務時間帯）'!$C$6:$L$47,10,FALSE))</f>
        <v>8</v>
      </c>
      <c r="AF20" s="326">
        <f>IF(AF19="","",VLOOKUP(AF19,'【記載例】シフト記号表（勤務時間帯）'!$C$6:$L$47,10,FALSE))</f>
        <v>8</v>
      </c>
      <c r="AG20" s="326" t="str">
        <f>IF(AG19="","",VLOOKUP(AG19,'【記載例】シフト記号表（勤務時間帯）'!$C$6:$L$47,10,FALSE))</f>
        <v/>
      </c>
      <c r="AH20" s="326" t="str">
        <f>IF(AH19="","",VLOOKUP(AH19,'【記載例】シフト記号表（勤務時間帯）'!$C$6:$L$47,10,FALSE))</f>
        <v/>
      </c>
      <c r="AI20" s="326">
        <f>IF(AI19="","",VLOOKUP(AI19,'【記載例】シフト記号表（勤務時間帯）'!$C$6:$L$47,10,FALSE))</f>
        <v>8</v>
      </c>
      <c r="AJ20" s="327">
        <f>IF(AJ19="","",VLOOKUP(AJ19,'【記載例】シフト記号表（勤務時間帯）'!$C$6:$L$47,10,FALSE))</f>
        <v>8</v>
      </c>
      <c r="AK20" s="325">
        <f>IF(AK19="","",VLOOKUP(AK19,'【記載例】シフト記号表（勤務時間帯）'!$C$6:$L$47,10,FALSE))</f>
        <v>8</v>
      </c>
      <c r="AL20" s="326">
        <f>IF(AL19="","",VLOOKUP(AL19,'【記載例】シフト記号表（勤務時間帯）'!$C$6:$L$47,10,FALSE))</f>
        <v>8</v>
      </c>
      <c r="AM20" s="326">
        <f>IF(AM19="","",VLOOKUP(AM19,'【記載例】シフト記号表（勤務時間帯）'!$C$6:$L$47,10,FALSE))</f>
        <v>8</v>
      </c>
      <c r="AN20" s="326" t="str">
        <f>IF(AN19="","",VLOOKUP(AN19,'【記載例】シフト記号表（勤務時間帯）'!$C$6:$L$47,10,FALSE))</f>
        <v/>
      </c>
      <c r="AO20" s="326" t="str">
        <f>IF(AO19="","",VLOOKUP(AO19,'【記載例】シフト記号表（勤務時間帯）'!$C$6:$L$47,10,FALSE))</f>
        <v/>
      </c>
      <c r="AP20" s="326">
        <f>IF(AP19="","",VLOOKUP(AP19,'【記載例】シフト記号表（勤務時間帯）'!$C$6:$L$47,10,FALSE))</f>
        <v>8</v>
      </c>
      <c r="AQ20" s="327">
        <f>IF(AQ19="","",VLOOKUP(AQ19,'【記載例】シフト記号表（勤務時間帯）'!$C$6:$L$47,10,FALSE))</f>
        <v>8</v>
      </c>
      <c r="AR20" s="325">
        <f>IF(AR19="","",VLOOKUP(AR19,'【記載例】シフト記号表（勤務時間帯）'!$C$6:$L$47,10,FALSE))</f>
        <v>8</v>
      </c>
      <c r="AS20" s="326">
        <f>IF(AS19="","",VLOOKUP(AS19,'【記載例】シフト記号表（勤務時間帯）'!$C$6:$L$47,10,FALSE))</f>
        <v>8</v>
      </c>
      <c r="AT20" s="326">
        <f>IF(AT19="","",VLOOKUP(AT19,'【記載例】シフト記号表（勤務時間帯）'!$C$6:$L$47,10,FALSE))</f>
        <v>8</v>
      </c>
      <c r="AU20" s="326" t="str">
        <f>IF(AU19="","",VLOOKUP(AU19,'【記載例】シフト記号表（勤務時間帯）'!$C$6:$L$47,10,FALSE))</f>
        <v/>
      </c>
      <c r="AV20" s="326" t="str">
        <f>IF(AV19="","",VLOOKUP(AV19,'【記載例】シフト記号表（勤務時間帯）'!$C$6:$L$47,10,FALSE))</f>
        <v/>
      </c>
      <c r="AW20" s="326">
        <f>IF(AW19="","",VLOOKUP(AW19,'【記載例】シフト記号表（勤務時間帯）'!$C$6:$L$47,10,FALSE))</f>
        <v>8</v>
      </c>
      <c r="AX20" s="327">
        <f>IF(AX19="","",VLOOKUP(AX19,'【記載例】シフト記号表（勤務時間帯）'!$C$6:$L$47,10,FALSE))</f>
        <v>8</v>
      </c>
      <c r="AY20" s="325" t="str">
        <f>IF(AY19="","",VLOOKUP(AY19,'【記載例】シフト記号表（勤務時間帯）'!$C$6:$L$47,10,FALSE))</f>
        <v/>
      </c>
      <c r="AZ20" s="326" t="str">
        <f>IF(AZ19="","",VLOOKUP(AZ19,'【記載例】シフト記号表（勤務時間帯）'!$C$6:$L$47,10,FALSE))</f>
        <v/>
      </c>
      <c r="BA20" s="326" t="str">
        <f>IF(BA19="","",VLOOKUP(BA19,'【記載例】シフト記号表（勤務時間帯）'!$C$6:$L$47,10,FALSE))</f>
        <v/>
      </c>
      <c r="BB20" s="1156">
        <f>IF($BE$3="４週",SUM(W20:AX20),IF($BE$3="暦月",SUM(W20:BA20),""))</f>
        <v>160</v>
      </c>
      <c r="BC20" s="1157"/>
      <c r="BD20" s="1158">
        <f>IF($BE$3="４週",BB20/4,IF($BE$3="暦月",(BB20/($BE$8/7)),""))</f>
        <v>40</v>
      </c>
      <c r="BE20" s="1157"/>
      <c r="BF20" s="1153"/>
      <c r="BG20" s="1154"/>
      <c r="BH20" s="1154"/>
      <c r="BI20" s="1154"/>
      <c r="BJ20" s="1155"/>
    </row>
    <row r="21" spans="2:62" ht="20.25" customHeight="1" x14ac:dyDescent="0.15">
      <c r="B21" s="1118">
        <f>B19+1</f>
        <v>3</v>
      </c>
      <c r="C21" s="1120" t="s">
        <v>703</v>
      </c>
      <c r="D21" s="1121"/>
      <c r="E21" s="320"/>
      <c r="F21" s="321"/>
      <c r="G21" s="320"/>
      <c r="H21" s="321"/>
      <c r="I21" s="1124" t="s">
        <v>699</v>
      </c>
      <c r="J21" s="1125"/>
      <c r="K21" s="1128" t="s">
        <v>703</v>
      </c>
      <c r="L21" s="1129"/>
      <c r="M21" s="1129"/>
      <c r="N21" s="1121"/>
      <c r="O21" s="1132" t="s">
        <v>704</v>
      </c>
      <c r="P21" s="1133"/>
      <c r="Q21" s="1133"/>
      <c r="R21" s="1133"/>
      <c r="S21" s="1134"/>
      <c r="T21" s="330" t="s">
        <v>696</v>
      </c>
      <c r="U21" s="331"/>
      <c r="V21" s="332"/>
      <c r="W21" s="333"/>
      <c r="X21" s="334"/>
      <c r="Y21" s="334" t="s">
        <v>702</v>
      </c>
      <c r="Z21" s="334" t="s">
        <v>702</v>
      </c>
      <c r="AA21" s="334" t="s">
        <v>702</v>
      </c>
      <c r="AB21" s="334" t="s">
        <v>702</v>
      </c>
      <c r="AC21" s="335" t="s">
        <v>702</v>
      </c>
      <c r="AD21" s="333"/>
      <c r="AE21" s="334"/>
      <c r="AF21" s="334" t="s">
        <v>702</v>
      </c>
      <c r="AG21" s="334" t="s">
        <v>702</v>
      </c>
      <c r="AH21" s="334" t="s">
        <v>702</v>
      </c>
      <c r="AI21" s="334" t="s">
        <v>702</v>
      </c>
      <c r="AJ21" s="335" t="s">
        <v>702</v>
      </c>
      <c r="AK21" s="333"/>
      <c r="AL21" s="334"/>
      <c r="AM21" s="334" t="s">
        <v>702</v>
      </c>
      <c r="AN21" s="334" t="s">
        <v>702</v>
      </c>
      <c r="AO21" s="334" t="s">
        <v>702</v>
      </c>
      <c r="AP21" s="334" t="s">
        <v>702</v>
      </c>
      <c r="AQ21" s="335" t="s">
        <v>702</v>
      </c>
      <c r="AR21" s="333"/>
      <c r="AS21" s="334"/>
      <c r="AT21" s="334" t="s">
        <v>702</v>
      </c>
      <c r="AU21" s="334" t="s">
        <v>702</v>
      </c>
      <c r="AV21" s="334" t="s">
        <v>702</v>
      </c>
      <c r="AW21" s="334" t="s">
        <v>702</v>
      </c>
      <c r="AX21" s="335" t="s">
        <v>702</v>
      </c>
      <c r="AY21" s="333"/>
      <c r="AZ21" s="334"/>
      <c r="BA21" s="336"/>
      <c r="BB21" s="1138"/>
      <c r="BC21" s="1139"/>
      <c r="BD21" s="1105"/>
      <c r="BE21" s="1106"/>
      <c r="BF21" s="1107"/>
      <c r="BG21" s="1108"/>
      <c r="BH21" s="1108"/>
      <c r="BI21" s="1108"/>
      <c r="BJ21" s="1109"/>
    </row>
    <row r="22" spans="2:62" ht="20.25" customHeight="1" x14ac:dyDescent="0.15">
      <c r="B22" s="1140"/>
      <c r="C22" s="1159"/>
      <c r="D22" s="1160"/>
      <c r="E22" s="320"/>
      <c r="F22" s="321" t="str">
        <f>C21</f>
        <v>医師</v>
      </c>
      <c r="G22" s="320"/>
      <c r="H22" s="321" t="str">
        <f>I21</f>
        <v>A</v>
      </c>
      <c r="I22" s="1161"/>
      <c r="J22" s="1162"/>
      <c r="K22" s="1163"/>
      <c r="L22" s="1164"/>
      <c r="M22" s="1164"/>
      <c r="N22" s="1160"/>
      <c r="O22" s="1132"/>
      <c r="P22" s="1133"/>
      <c r="Q22" s="1133"/>
      <c r="R22" s="1133"/>
      <c r="S22" s="1134"/>
      <c r="T22" s="322" t="s">
        <v>1050</v>
      </c>
      <c r="U22" s="323"/>
      <c r="V22" s="324"/>
      <c r="W22" s="325" t="str">
        <f>IF(W21="","",VLOOKUP(W21,'【記載例】シフト記号表（勤務時間帯）'!$C$6:$L$47,10,FALSE))</f>
        <v/>
      </c>
      <c r="X22" s="326" t="str">
        <f>IF(X21="","",VLOOKUP(X21,'【記載例】シフト記号表（勤務時間帯）'!$C$6:$L$47,10,FALSE))</f>
        <v/>
      </c>
      <c r="Y22" s="326">
        <f>IF(Y21="","",VLOOKUP(Y21,'【記載例】シフト記号表（勤務時間帯）'!$C$6:$L$47,10,FALSE))</f>
        <v>8</v>
      </c>
      <c r="Z22" s="326">
        <f>IF(Z21="","",VLOOKUP(Z21,'【記載例】シフト記号表（勤務時間帯）'!$C$6:$L$47,10,FALSE))</f>
        <v>8</v>
      </c>
      <c r="AA22" s="326">
        <f>IF(AA21="","",VLOOKUP(AA21,'【記載例】シフト記号表（勤務時間帯）'!$C$6:$L$47,10,FALSE))</f>
        <v>8</v>
      </c>
      <c r="AB22" s="326">
        <f>IF(AB21="","",VLOOKUP(AB21,'【記載例】シフト記号表（勤務時間帯）'!$C$6:$L$47,10,FALSE))</f>
        <v>8</v>
      </c>
      <c r="AC22" s="327">
        <f>IF(AC21="","",VLOOKUP(AC21,'【記載例】シフト記号表（勤務時間帯）'!$C$6:$L$47,10,FALSE))</f>
        <v>8</v>
      </c>
      <c r="AD22" s="325" t="str">
        <f>IF(AD21="","",VLOOKUP(AD21,'【記載例】シフト記号表（勤務時間帯）'!$C$6:$L$47,10,FALSE))</f>
        <v/>
      </c>
      <c r="AE22" s="326" t="str">
        <f>IF(AE21="","",VLOOKUP(AE21,'【記載例】シフト記号表（勤務時間帯）'!$C$6:$L$47,10,FALSE))</f>
        <v/>
      </c>
      <c r="AF22" s="326">
        <f>IF(AF21="","",VLOOKUP(AF21,'【記載例】シフト記号表（勤務時間帯）'!$C$6:$L$47,10,FALSE))</f>
        <v>8</v>
      </c>
      <c r="AG22" s="326">
        <f>IF(AG21="","",VLOOKUP(AG21,'【記載例】シフト記号表（勤務時間帯）'!$C$6:$L$47,10,FALSE))</f>
        <v>8</v>
      </c>
      <c r="AH22" s="326">
        <f>IF(AH21="","",VLOOKUP(AH21,'【記載例】シフト記号表（勤務時間帯）'!$C$6:$L$47,10,FALSE))</f>
        <v>8</v>
      </c>
      <c r="AI22" s="326">
        <f>IF(AI21="","",VLOOKUP(AI21,'【記載例】シフト記号表（勤務時間帯）'!$C$6:$L$47,10,FALSE))</f>
        <v>8</v>
      </c>
      <c r="AJ22" s="327">
        <f>IF(AJ21="","",VLOOKUP(AJ21,'【記載例】シフト記号表（勤務時間帯）'!$C$6:$L$47,10,FALSE))</f>
        <v>8</v>
      </c>
      <c r="AK22" s="325" t="str">
        <f>IF(AK21="","",VLOOKUP(AK21,'【記載例】シフト記号表（勤務時間帯）'!$C$6:$L$47,10,FALSE))</f>
        <v/>
      </c>
      <c r="AL22" s="326" t="str">
        <f>IF(AL21="","",VLOOKUP(AL21,'【記載例】シフト記号表（勤務時間帯）'!$C$6:$L$47,10,FALSE))</f>
        <v/>
      </c>
      <c r="AM22" s="326">
        <f>IF(AM21="","",VLOOKUP(AM21,'【記載例】シフト記号表（勤務時間帯）'!$C$6:$L$47,10,FALSE))</f>
        <v>8</v>
      </c>
      <c r="AN22" s="326">
        <f>IF(AN21="","",VLOOKUP(AN21,'【記載例】シフト記号表（勤務時間帯）'!$C$6:$L$47,10,FALSE))</f>
        <v>8</v>
      </c>
      <c r="AO22" s="326">
        <f>IF(AO21="","",VLOOKUP(AO21,'【記載例】シフト記号表（勤務時間帯）'!$C$6:$L$47,10,FALSE))</f>
        <v>8</v>
      </c>
      <c r="AP22" s="326">
        <f>IF(AP21="","",VLOOKUP(AP21,'【記載例】シフト記号表（勤務時間帯）'!$C$6:$L$47,10,FALSE))</f>
        <v>8</v>
      </c>
      <c r="AQ22" s="327">
        <f>IF(AQ21="","",VLOOKUP(AQ21,'【記載例】シフト記号表（勤務時間帯）'!$C$6:$L$47,10,FALSE))</f>
        <v>8</v>
      </c>
      <c r="AR22" s="325" t="str">
        <f>IF(AR21="","",VLOOKUP(AR21,'【記載例】シフト記号表（勤務時間帯）'!$C$6:$L$47,10,FALSE))</f>
        <v/>
      </c>
      <c r="AS22" s="326" t="str">
        <f>IF(AS21="","",VLOOKUP(AS21,'【記載例】シフト記号表（勤務時間帯）'!$C$6:$L$47,10,FALSE))</f>
        <v/>
      </c>
      <c r="AT22" s="326">
        <f>IF(AT21="","",VLOOKUP(AT21,'【記載例】シフト記号表（勤務時間帯）'!$C$6:$L$47,10,FALSE))</f>
        <v>8</v>
      </c>
      <c r="AU22" s="326">
        <f>IF(AU21="","",VLOOKUP(AU21,'【記載例】シフト記号表（勤務時間帯）'!$C$6:$L$47,10,FALSE))</f>
        <v>8</v>
      </c>
      <c r="AV22" s="326">
        <f>IF(AV21="","",VLOOKUP(AV21,'【記載例】シフト記号表（勤務時間帯）'!$C$6:$L$47,10,FALSE))</f>
        <v>8</v>
      </c>
      <c r="AW22" s="326">
        <f>IF(AW21="","",VLOOKUP(AW21,'【記載例】シフト記号表（勤務時間帯）'!$C$6:$L$47,10,FALSE))</f>
        <v>8</v>
      </c>
      <c r="AX22" s="327">
        <f>IF(AX21="","",VLOOKUP(AX21,'【記載例】シフト記号表（勤務時間帯）'!$C$6:$L$47,10,FALSE))</f>
        <v>8</v>
      </c>
      <c r="AY22" s="325" t="str">
        <f>IF(AY21="","",VLOOKUP(AY21,'【記載例】シフト記号表（勤務時間帯）'!$C$6:$L$47,10,FALSE))</f>
        <v/>
      </c>
      <c r="AZ22" s="326" t="str">
        <f>IF(AZ21="","",VLOOKUP(AZ21,'【記載例】シフト記号表（勤務時間帯）'!$C$6:$L$47,10,FALSE))</f>
        <v/>
      </c>
      <c r="BA22" s="326" t="str">
        <f>IF(BA21="","",VLOOKUP(BA21,'【記載例】シフト記号表（勤務時間帯）'!$C$6:$L$47,10,FALSE))</f>
        <v/>
      </c>
      <c r="BB22" s="1156">
        <f>IF($BE$3="４週",SUM(W22:AX22),IF($BE$3="暦月",SUM(W22:BA22),""))</f>
        <v>160</v>
      </c>
      <c r="BC22" s="1157"/>
      <c r="BD22" s="1158">
        <f>IF($BE$3="４週",BB22/4,IF($BE$3="暦月",(BB22/($BE$8/7)),""))</f>
        <v>40</v>
      </c>
      <c r="BE22" s="1157"/>
      <c r="BF22" s="1153"/>
      <c r="BG22" s="1154"/>
      <c r="BH22" s="1154"/>
      <c r="BI22" s="1154"/>
      <c r="BJ22" s="1155"/>
    </row>
    <row r="23" spans="2:62" ht="20.25" customHeight="1" x14ac:dyDescent="0.15">
      <c r="B23" s="1118">
        <f>B21+1</f>
        <v>4</v>
      </c>
      <c r="C23" s="1120" t="s">
        <v>703</v>
      </c>
      <c r="D23" s="1121"/>
      <c r="E23" s="320"/>
      <c r="F23" s="321"/>
      <c r="G23" s="320"/>
      <c r="H23" s="321"/>
      <c r="I23" s="1124" t="s">
        <v>699</v>
      </c>
      <c r="J23" s="1125"/>
      <c r="K23" s="1128" t="s">
        <v>703</v>
      </c>
      <c r="L23" s="1129"/>
      <c r="M23" s="1129"/>
      <c r="N23" s="1121"/>
      <c r="O23" s="1132" t="s">
        <v>705</v>
      </c>
      <c r="P23" s="1133"/>
      <c r="Q23" s="1133"/>
      <c r="R23" s="1133"/>
      <c r="S23" s="1134"/>
      <c r="T23" s="330" t="s">
        <v>696</v>
      </c>
      <c r="U23" s="331"/>
      <c r="V23" s="332"/>
      <c r="W23" s="333" t="s">
        <v>702</v>
      </c>
      <c r="X23" s="334" t="s">
        <v>702</v>
      </c>
      <c r="Y23" s="334"/>
      <c r="Z23" s="334"/>
      <c r="AA23" s="334" t="s">
        <v>702</v>
      </c>
      <c r="AB23" s="334" t="s">
        <v>702</v>
      </c>
      <c r="AC23" s="335" t="s">
        <v>702</v>
      </c>
      <c r="AD23" s="333" t="s">
        <v>702</v>
      </c>
      <c r="AE23" s="334" t="s">
        <v>702</v>
      </c>
      <c r="AF23" s="334"/>
      <c r="AG23" s="334"/>
      <c r="AH23" s="334" t="s">
        <v>702</v>
      </c>
      <c r="AI23" s="334" t="s">
        <v>702</v>
      </c>
      <c r="AJ23" s="335" t="s">
        <v>702</v>
      </c>
      <c r="AK23" s="333" t="s">
        <v>702</v>
      </c>
      <c r="AL23" s="334" t="s">
        <v>702</v>
      </c>
      <c r="AM23" s="334"/>
      <c r="AN23" s="334"/>
      <c r="AO23" s="334" t="s">
        <v>702</v>
      </c>
      <c r="AP23" s="334" t="s">
        <v>702</v>
      </c>
      <c r="AQ23" s="335" t="s">
        <v>702</v>
      </c>
      <c r="AR23" s="333" t="s">
        <v>702</v>
      </c>
      <c r="AS23" s="334" t="s">
        <v>702</v>
      </c>
      <c r="AT23" s="334"/>
      <c r="AU23" s="334"/>
      <c r="AV23" s="334" t="s">
        <v>702</v>
      </c>
      <c r="AW23" s="334" t="s">
        <v>702</v>
      </c>
      <c r="AX23" s="335" t="s">
        <v>702</v>
      </c>
      <c r="AY23" s="333"/>
      <c r="AZ23" s="334"/>
      <c r="BA23" s="336"/>
      <c r="BB23" s="1138"/>
      <c r="BC23" s="1139"/>
      <c r="BD23" s="1105"/>
      <c r="BE23" s="1106"/>
      <c r="BF23" s="1107"/>
      <c r="BG23" s="1108"/>
      <c r="BH23" s="1108"/>
      <c r="BI23" s="1108"/>
      <c r="BJ23" s="1109"/>
    </row>
    <row r="24" spans="2:62" ht="20.25" customHeight="1" x14ac:dyDescent="0.15">
      <c r="B24" s="1140"/>
      <c r="C24" s="1159"/>
      <c r="D24" s="1160"/>
      <c r="E24" s="320"/>
      <c r="F24" s="321" t="str">
        <f>C23</f>
        <v>医師</v>
      </c>
      <c r="G24" s="320"/>
      <c r="H24" s="321" t="str">
        <f>I23</f>
        <v>A</v>
      </c>
      <c r="I24" s="1161"/>
      <c r="J24" s="1162"/>
      <c r="K24" s="1163"/>
      <c r="L24" s="1164"/>
      <c r="M24" s="1164"/>
      <c r="N24" s="1160"/>
      <c r="O24" s="1132"/>
      <c r="P24" s="1133"/>
      <c r="Q24" s="1133"/>
      <c r="R24" s="1133"/>
      <c r="S24" s="1134"/>
      <c r="T24" s="322" t="s">
        <v>1050</v>
      </c>
      <c r="U24" s="323"/>
      <c r="V24" s="324"/>
      <c r="W24" s="325">
        <f>IF(W23="","",VLOOKUP(W23,'【記載例】シフト記号表（勤務時間帯）'!$C$6:$L$47,10,FALSE))</f>
        <v>8</v>
      </c>
      <c r="X24" s="326">
        <f>IF(X23="","",VLOOKUP(X23,'【記載例】シフト記号表（勤務時間帯）'!$C$6:$L$47,10,FALSE))</f>
        <v>8</v>
      </c>
      <c r="Y24" s="326" t="str">
        <f>IF(Y23="","",VLOOKUP(Y23,'【記載例】シフト記号表（勤務時間帯）'!$C$6:$L$47,10,FALSE))</f>
        <v/>
      </c>
      <c r="Z24" s="326" t="str">
        <f>IF(Z23="","",VLOOKUP(Z23,'【記載例】シフト記号表（勤務時間帯）'!$C$6:$L$47,10,FALSE))</f>
        <v/>
      </c>
      <c r="AA24" s="326">
        <f>IF(AA23="","",VLOOKUP(AA23,'【記載例】シフト記号表（勤務時間帯）'!$C$6:$L$47,10,FALSE))</f>
        <v>8</v>
      </c>
      <c r="AB24" s="326">
        <f>IF(AB23="","",VLOOKUP(AB23,'【記載例】シフト記号表（勤務時間帯）'!$C$6:$L$47,10,FALSE))</f>
        <v>8</v>
      </c>
      <c r="AC24" s="327">
        <f>IF(AC23="","",VLOOKUP(AC23,'【記載例】シフト記号表（勤務時間帯）'!$C$6:$L$47,10,FALSE))</f>
        <v>8</v>
      </c>
      <c r="AD24" s="325">
        <f>IF(AD23="","",VLOOKUP(AD23,'【記載例】シフト記号表（勤務時間帯）'!$C$6:$L$47,10,FALSE))</f>
        <v>8</v>
      </c>
      <c r="AE24" s="326">
        <f>IF(AE23="","",VLOOKUP(AE23,'【記載例】シフト記号表（勤務時間帯）'!$C$6:$L$47,10,FALSE))</f>
        <v>8</v>
      </c>
      <c r="AF24" s="326" t="str">
        <f>IF(AF23="","",VLOOKUP(AF23,'【記載例】シフト記号表（勤務時間帯）'!$C$6:$L$47,10,FALSE))</f>
        <v/>
      </c>
      <c r="AG24" s="326" t="str">
        <f>IF(AG23="","",VLOOKUP(AG23,'【記載例】シフト記号表（勤務時間帯）'!$C$6:$L$47,10,FALSE))</f>
        <v/>
      </c>
      <c r="AH24" s="326">
        <f>IF(AH23="","",VLOOKUP(AH23,'【記載例】シフト記号表（勤務時間帯）'!$C$6:$L$47,10,FALSE))</f>
        <v>8</v>
      </c>
      <c r="AI24" s="326">
        <f>IF(AI23="","",VLOOKUP(AI23,'【記載例】シフト記号表（勤務時間帯）'!$C$6:$L$47,10,FALSE))</f>
        <v>8</v>
      </c>
      <c r="AJ24" s="327">
        <f>IF(AJ23="","",VLOOKUP(AJ23,'【記載例】シフト記号表（勤務時間帯）'!$C$6:$L$47,10,FALSE))</f>
        <v>8</v>
      </c>
      <c r="AK24" s="325">
        <f>IF(AK23="","",VLOOKUP(AK23,'【記載例】シフト記号表（勤務時間帯）'!$C$6:$L$47,10,FALSE))</f>
        <v>8</v>
      </c>
      <c r="AL24" s="326">
        <f>IF(AL23="","",VLOOKUP(AL23,'【記載例】シフト記号表（勤務時間帯）'!$C$6:$L$47,10,FALSE))</f>
        <v>8</v>
      </c>
      <c r="AM24" s="326" t="str">
        <f>IF(AM23="","",VLOOKUP(AM23,'【記載例】シフト記号表（勤務時間帯）'!$C$6:$L$47,10,FALSE))</f>
        <v/>
      </c>
      <c r="AN24" s="326" t="str">
        <f>IF(AN23="","",VLOOKUP(AN23,'【記載例】シフト記号表（勤務時間帯）'!$C$6:$L$47,10,FALSE))</f>
        <v/>
      </c>
      <c r="AO24" s="326">
        <f>IF(AO23="","",VLOOKUP(AO23,'【記載例】シフト記号表（勤務時間帯）'!$C$6:$L$47,10,FALSE))</f>
        <v>8</v>
      </c>
      <c r="AP24" s="326">
        <f>IF(AP23="","",VLOOKUP(AP23,'【記載例】シフト記号表（勤務時間帯）'!$C$6:$L$47,10,FALSE))</f>
        <v>8</v>
      </c>
      <c r="AQ24" s="327">
        <f>IF(AQ23="","",VLOOKUP(AQ23,'【記載例】シフト記号表（勤務時間帯）'!$C$6:$L$47,10,FALSE))</f>
        <v>8</v>
      </c>
      <c r="AR24" s="325">
        <f>IF(AR23="","",VLOOKUP(AR23,'【記載例】シフト記号表（勤務時間帯）'!$C$6:$L$47,10,FALSE))</f>
        <v>8</v>
      </c>
      <c r="AS24" s="326">
        <f>IF(AS23="","",VLOOKUP(AS23,'【記載例】シフト記号表（勤務時間帯）'!$C$6:$L$47,10,FALSE))</f>
        <v>8</v>
      </c>
      <c r="AT24" s="326" t="str">
        <f>IF(AT23="","",VLOOKUP(AT23,'【記載例】シフト記号表（勤務時間帯）'!$C$6:$L$47,10,FALSE))</f>
        <v/>
      </c>
      <c r="AU24" s="326" t="str">
        <f>IF(AU23="","",VLOOKUP(AU23,'【記載例】シフト記号表（勤務時間帯）'!$C$6:$L$47,10,FALSE))</f>
        <v/>
      </c>
      <c r="AV24" s="326">
        <f>IF(AV23="","",VLOOKUP(AV23,'【記載例】シフト記号表（勤務時間帯）'!$C$6:$L$47,10,FALSE))</f>
        <v>8</v>
      </c>
      <c r="AW24" s="326">
        <f>IF(AW23="","",VLOOKUP(AW23,'【記載例】シフト記号表（勤務時間帯）'!$C$6:$L$47,10,FALSE))</f>
        <v>8</v>
      </c>
      <c r="AX24" s="327">
        <f>IF(AX23="","",VLOOKUP(AX23,'【記載例】シフト記号表（勤務時間帯）'!$C$6:$L$47,10,FALSE))</f>
        <v>8</v>
      </c>
      <c r="AY24" s="325" t="str">
        <f>IF(AY23="","",VLOOKUP(AY23,'【記載例】シフト記号表（勤務時間帯）'!$C$6:$L$47,10,FALSE))</f>
        <v/>
      </c>
      <c r="AZ24" s="326" t="str">
        <f>IF(AZ23="","",VLOOKUP(AZ23,'【記載例】シフト記号表（勤務時間帯）'!$C$6:$L$47,10,FALSE))</f>
        <v/>
      </c>
      <c r="BA24" s="326" t="str">
        <f>IF(BA23="","",VLOOKUP(BA23,'【記載例】シフト記号表（勤務時間帯）'!$C$6:$L$47,10,FALSE))</f>
        <v/>
      </c>
      <c r="BB24" s="1156">
        <f>IF($BE$3="４週",SUM(W24:AX24),IF($BE$3="暦月",SUM(W24:BA24),""))</f>
        <v>160</v>
      </c>
      <c r="BC24" s="1157"/>
      <c r="BD24" s="1158">
        <f>IF($BE$3="４週",BB24/4,IF($BE$3="暦月",(BB24/($BE$8/7)),""))</f>
        <v>40</v>
      </c>
      <c r="BE24" s="1157"/>
      <c r="BF24" s="1153"/>
      <c r="BG24" s="1154"/>
      <c r="BH24" s="1154"/>
      <c r="BI24" s="1154"/>
      <c r="BJ24" s="1155"/>
    </row>
    <row r="25" spans="2:62" ht="20.25" customHeight="1" x14ac:dyDescent="0.15">
      <c r="B25" s="1118">
        <f>B23+1</f>
        <v>5</v>
      </c>
      <c r="C25" s="1120" t="s">
        <v>707</v>
      </c>
      <c r="D25" s="1121"/>
      <c r="E25" s="320"/>
      <c r="F25" s="321"/>
      <c r="G25" s="320"/>
      <c r="H25" s="321"/>
      <c r="I25" s="1124" t="s">
        <v>699</v>
      </c>
      <c r="J25" s="1125"/>
      <c r="K25" s="1128" t="s">
        <v>707</v>
      </c>
      <c r="L25" s="1129"/>
      <c r="M25" s="1129"/>
      <c r="N25" s="1121"/>
      <c r="O25" s="1132" t="s">
        <v>706</v>
      </c>
      <c r="P25" s="1133"/>
      <c r="Q25" s="1133"/>
      <c r="R25" s="1133"/>
      <c r="S25" s="1134"/>
      <c r="T25" s="330" t="s">
        <v>696</v>
      </c>
      <c r="U25" s="331"/>
      <c r="V25" s="332"/>
      <c r="W25" s="333" t="s">
        <v>702</v>
      </c>
      <c r="X25" s="334" t="s">
        <v>702</v>
      </c>
      <c r="Y25" s="334"/>
      <c r="Z25" s="334"/>
      <c r="AA25" s="334" t="s">
        <v>702</v>
      </c>
      <c r="AB25" s="334" t="s">
        <v>702</v>
      </c>
      <c r="AC25" s="335" t="s">
        <v>702</v>
      </c>
      <c r="AD25" s="333" t="s">
        <v>702</v>
      </c>
      <c r="AE25" s="334" t="s">
        <v>702</v>
      </c>
      <c r="AF25" s="334"/>
      <c r="AG25" s="334"/>
      <c r="AH25" s="334" t="s">
        <v>702</v>
      </c>
      <c r="AI25" s="334" t="s">
        <v>702</v>
      </c>
      <c r="AJ25" s="335" t="s">
        <v>702</v>
      </c>
      <c r="AK25" s="333" t="s">
        <v>702</v>
      </c>
      <c r="AL25" s="334" t="s">
        <v>702</v>
      </c>
      <c r="AM25" s="334"/>
      <c r="AN25" s="334"/>
      <c r="AO25" s="334" t="s">
        <v>702</v>
      </c>
      <c r="AP25" s="334" t="s">
        <v>702</v>
      </c>
      <c r="AQ25" s="335" t="s">
        <v>702</v>
      </c>
      <c r="AR25" s="333" t="s">
        <v>702</v>
      </c>
      <c r="AS25" s="334" t="s">
        <v>702</v>
      </c>
      <c r="AT25" s="334"/>
      <c r="AU25" s="334"/>
      <c r="AV25" s="334" t="s">
        <v>702</v>
      </c>
      <c r="AW25" s="334" t="s">
        <v>702</v>
      </c>
      <c r="AX25" s="335" t="s">
        <v>702</v>
      </c>
      <c r="AY25" s="333"/>
      <c r="AZ25" s="334"/>
      <c r="BA25" s="336"/>
      <c r="BB25" s="1138"/>
      <c r="BC25" s="1139"/>
      <c r="BD25" s="1105"/>
      <c r="BE25" s="1106"/>
      <c r="BF25" s="1107"/>
      <c r="BG25" s="1108"/>
      <c r="BH25" s="1108"/>
      <c r="BI25" s="1108"/>
      <c r="BJ25" s="1109"/>
    </row>
    <row r="26" spans="2:62" ht="20.25" customHeight="1" x14ac:dyDescent="0.15">
      <c r="B26" s="1140"/>
      <c r="C26" s="1159"/>
      <c r="D26" s="1160"/>
      <c r="E26" s="320"/>
      <c r="F26" s="321" t="str">
        <f>C25</f>
        <v>薬剤師</v>
      </c>
      <c r="G26" s="320"/>
      <c r="H26" s="321" t="str">
        <f>I25</f>
        <v>A</v>
      </c>
      <c r="I26" s="1161"/>
      <c r="J26" s="1162"/>
      <c r="K26" s="1163"/>
      <c r="L26" s="1164"/>
      <c r="M26" s="1164"/>
      <c r="N26" s="1160"/>
      <c r="O26" s="1132"/>
      <c r="P26" s="1133"/>
      <c r="Q26" s="1133"/>
      <c r="R26" s="1133"/>
      <c r="S26" s="1134"/>
      <c r="T26" s="337" t="s">
        <v>1050</v>
      </c>
      <c r="U26" s="338"/>
      <c r="V26" s="339"/>
      <c r="W26" s="325">
        <f>IF(W25="","",VLOOKUP(W25,'【記載例】シフト記号表（勤務時間帯）'!$C$6:$L$47,10,FALSE))</f>
        <v>8</v>
      </c>
      <c r="X26" s="326">
        <f>IF(X25="","",VLOOKUP(X25,'【記載例】シフト記号表（勤務時間帯）'!$C$6:$L$47,10,FALSE))</f>
        <v>8</v>
      </c>
      <c r="Y26" s="326" t="str">
        <f>IF(Y25="","",VLOOKUP(Y25,'【記載例】シフト記号表（勤務時間帯）'!$C$6:$L$47,10,FALSE))</f>
        <v/>
      </c>
      <c r="Z26" s="326" t="str">
        <f>IF(Z25="","",VLOOKUP(Z25,'【記載例】シフト記号表（勤務時間帯）'!$C$6:$L$47,10,FALSE))</f>
        <v/>
      </c>
      <c r="AA26" s="326">
        <f>IF(AA25="","",VLOOKUP(AA25,'【記載例】シフト記号表（勤務時間帯）'!$C$6:$L$47,10,FALSE))</f>
        <v>8</v>
      </c>
      <c r="AB26" s="326">
        <f>IF(AB25="","",VLOOKUP(AB25,'【記載例】シフト記号表（勤務時間帯）'!$C$6:$L$47,10,FALSE))</f>
        <v>8</v>
      </c>
      <c r="AC26" s="327">
        <f>IF(AC25="","",VLOOKUP(AC25,'【記載例】シフト記号表（勤務時間帯）'!$C$6:$L$47,10,FALSE))</f>
        <v>8</v>
      </c>
      <c r="AD26" s="325">
        <f>IF(AD25="","",VLOOKUP(AD25,'【記載例】シフト記号表（勤務時間帯）'!$C$6:$L$47,10,FALSE))</f>
        <v>8</v>
      </c>
      <c r="AE26" s="326">
        <f>IF(AE25="","",VLOOKUP(AE25,'【記載例】シフト記号表（勤務時間帯）'!$C$6:$L$47,10,FALSE))</f>
        <v>8</v>
      </c>
      <c r="AF26" s="326" t="str">
        <f>IF(AF25="","",VLOOKUP(AF25,'【記載例】シフト記号表（勤務時間帯）'!$C$6:$L$47,10,FALSE))</f>
        <v/>
      </c>
      <c r="AG26" s="326" t="str">
        <f>IF(AG25="","",VLOOKUP(AG25,'【記載例】シフト記号表（勤務時間帯）'!$C$6:$L$47,10,FALSE))</f>
        <v/>
      </c>
      <c r="AH26" s="326">
        <f>IF(AH25="","",VLOOKUP(AH25,'【記載例】シフト記号表（勤務時間帯）'!$C$6:$L$47,10,FALSE))</f>
        <v>8</v>
      </c>
      <c r="AI26" s="326">
        <f>IF(AI25="","",VLOOKUP(AI25,'【記載例】シフト記号表（勤務時間帯）'!$C$6:$L$47,10,FALSE))</f>
        <v>8</v>
      </c>
      <c r="AJ26" s="327">
        <f>IF(AJ25="","",VLOOKUP(AJ25,'【記載例】シフト記号表（勤務時間帯）'!$C$6:$L$47,10,FALSE))</f>
        <v>8</v>
      </c>
      <c r="AK26" s="325">
        <f>IF(AK25="","",VLOOKUP(AK25,'【記載例】シフト記号表（勤務時間帯）'!$C$6:$L$47,10,FALSE))</f>
        <v>8</v>
      </c>
      <c r="AL26" s="326">
        <f>IF(AL25="","",VLOOKUP(AL25,'【記載例】シフト記号表（勤務時間帯）'!$C$6:$L$47,10,FALSE))</f>
        <v>8</v>
      </c>
      <c r="AM26" s="326" t="str">
        <f>IF(AM25="","",VLOOKUP(AM25,'【記載例】シフト記号表（勤務時間帯）'!$C$6:$L$47,10,FALSE))</f>
        <v/>
      </c>
      <c r="AN26" s="326" t="str">
        <f>IF(AN25="","",VLOOKUP(AN25,'【記載例】シフト記号表（勤務時間帯）'!$C$6:$L$47,10,FALSE))</f>
        <v/>
      </c>
      <c r="AO26" s="326">
        <f>IF(AO25="","",VLOOKUP(AO25,'【記載例】シフト記号表（勤務時間帯）'!$C$6:$L$47,10,FALSE))</f>
        <v>8</v>
      </c>
      <c r="AP26" s="326">
        <f>IF(AP25="","",VLOOKUP(AP25,'【記載例】シフト記号表（勤務時間帯）'!$C$6:$L$47,10,FALSE))</f>
        <v>8</v>
      </c>
      <c r="AQ26" s="327">
        <f>IF(AQ25="","",VLOOKUP(AQ25,'【記載例】シフト記号表（勤務時間帯）'!$C$6:$L$47,10,FALSE))</f>
        <v>8</v>
      </c>
      <c r="AR26" s="325">
        <f>IF(AR25="","",VLOOKUP(AR25,'【記載例】シフト記号表（勤務時間帯）'!$C$6:$L$47,10,FALSE))</f>
        <v>8</v>
      </c>
      <c r="AS26" s="326">
        <f>IF(AS25="","",VLOOKUP(AS25,'【記載例】シフト記号表（勤務時間帯）'!$C$6:$L$47,10,FALSE))</f>
        <v>8</v>
      </c>
      <c r="AT26" s="326" t="str">
        <f>IF(AT25="","",VLOOKUP(AT25,'【記載例】シフト記号表（勤務時間帯）'!$C$6:$L$47,10,FALSE))</f>
        <v/>
      </c>
      <c r="AU26" s="326" t="str">
        <f>IF(AU25="","",VLOOKUP(AU25,'【記載例】シフト記号表（勤務時間帯）'!$C$6:$L$47,10,FALSE))</f>
        <v/>
      </c>
      <c r="AV26" s="326">
        <f>IF(AV25="","",VLOOKUP(AV25,'【記載例】シフト記号表（勤務時間帯）'!$C$6:$L$47,10,FALSE))</f>
        <v>8</v>
      </c>
      <c r="AW26" s="326">
        <f>IF(AW25="","",VLOOKUP(AW25,'【記載例】シフト記号表（勤務時間帯）'!$C$6:$L$47,10,FALSE))</f>
        <v>8</v>
      </c>
      <c r="AX26" s="327">
        <f>IF(AX25="","",VLOOKUP(AX25,'【記載例】シフト記号表（勤務時間帯）'!$C$6:$L$47,10,FALSE))</f>
        <v>8</v>
      </c>
      <c r="AY26" s="325" t="str">
        <f>IF(AY25="","",VLOOKUP(AY25,'【記載例】シフト記号表（勤務時間帯）'!$C$6:$L$47,10,FALSE))</f>
        <v/>
      </c>
      <c r="AZ26" s="326" t="str">
        <f>IF(AZ25="","",VLOOKUP(AZ25,'【記載例】シフト記号表（勤務時間帯）'!$C$6:$L$47,10,FALSE))</f>
        <v/>
      </c>
      <c r="BA26" s="326" t="str">
        <f>IF(BA25="","",VLOOKUP(BA25,'【記載例】シフト記号表（勤務時間帯）'!$C$6:$L$47,10,FALSE))</f>
        <v/>
      </c>
      <c r="BB26" s="1156">
        <f>IF($BE$3="４週",SUM(W26:AX26),IF($BE$3="暦月",SUM(W26:BA26),""))</f>
        <v>160</v>
      </c>
      <c r="BC26" s="1157"/>
      <c r="BD26" s="1158">
        <f>IF($BE$3="４週",BB26/4,IF($BE$3="暦月",(BB26/($BE$8/7)),""))</f>
        <v>40</v>
      </c>
      <c r="BE26" s="1157"/>
      <c r="BF26" s="1153"/>
      <c r="BG26" s="1154"/>
      <c r="BH26" s="1154"/>
      <c r="BI26" s="1154"/>
      <c r="BJ26" s="1155"/>
    </row>
    <row r="27" spans="2:62" ht="20.25" customHeight="1" x14ac:dyDescent="0.15">
      <c r="B27" s="1118">
        <f>B25+1</f>
        <v>6</v>
      </c>
      <c r="C27" s="1120" t="s">
        <v>707</v>
      </c>
      <c r="D27" s="1121"/>
      <c r="E27" s="320"/>
      <c r="F27" s="321"/>
      <c r="G27" s="320"/>
      <c r="H27" s="321"/>
      <c r="I27" s="1124" t="s">
        <v>699</v>
      </c>
      <c r="J27" s="1125"/>
      <c r="K27" s="1128" t="s">
        <v>707</v>
      </c>
      <c r="L27" s="1129"/>
      <c r="M27" s="1129"/>
      <c r="N27" s="1121"/>
      <c r="O27" s="1132" t="s">
        <v>1051</v>
      </c>
      <c r="P27" s="1133"/>
      <c r="Q27" s="1133"/>
      <c r="R27" s="1133"/>
      <c r="S27" s="1134"/>
      <c r="T27" s="340" t="s">
        <v>696</v>
      </c>
      <c r="V27" s="341"/>
      <c r="W27" s="333" t="s">
        <v>702</v>
      </c>
      <c r="X27" s="334" t="s">
        <v>702</v>
      </c>
      <c r="Y27" s="334"/>
      <c r="Z27" s="334"/>
      <c r="AA27" s="334" t="s">
        <v>702</v>
      </c>
      <c r="AB27" s="334" t="s">
        <v>702</v>
      </c>
      <c r="AC27" s="335" t="s">
        <v>702</v>
      </c>
      <c r="AD27" s="333" t="s">
        <v>702</v>
      </c>
      <c r="AE27" s="334" t="s">
        <v>702</v>
      </c>
      <c r="AF27" s="334"/>
      <c r="AG27" s="334"/>
      <c r="AH27" s="334" t="s">
        <v>702</v>
      </c>
      <c r="AI27" s="334" t="s">
        <v>702</v>
      </c>
      <c r="AJ27" s="335" t="s">
        <v>702</v>
      </c>
      <c r="AK27" s="333" t="s">
        <v>702</v>
      </c>
      <c r="AL27" s="334" t="s">
        <v>702</v>
      </c>
      <c r="AM27" s="334"/>
      <c r="AN27" s="334"/>
      <c r="AO27" s="334" t="s">
        <v>702</v>
      </c>
      <c r="AP27" s="334" t="s">
        <v>702</v>
      </c>
      <c r="AQ27" s="335" t="s">
        <v>702</v>
      </c>
      <c r="AR27" s="333" t="s">
        <v>702</v>
      </c>
      <c r="AS27" s="334" t="s">
        <v>702</v>
      </c>
      <c r="AT27" s="334"/>
      <c r="AU27" s="334"/>
      <c r="AV27" s="334" t="s">
        <v>702</v>
      </c>
      <c r="AW27" s="334" t="s">
        <v>702</v>
      </c>
      <c r="AX27" s="335" t="s">
        <v>702</v>
      </c>
      <c r="AY27" s="333"/>
      <c r="AZ27" s="334"/>
      <c r="BA27" s="336"/>
      <c r="BB27" s="1138"/>
      <c r="BC27" s="1139"/>
      <c r="BD27" s="1105"/>
      <c r="BE27" s="1106"/>
      <c r="BF27" s="1107"/>
      <c r="BG27" s="1108"/>
      <c r="BH27" s="1108"/>
      <c r="BI27" s="1108"/>
      <c r="BJ27" s="1109"/>
    </row>
    <row r="28" spans="2:62" ht="20.25" customHeight="1" x14ac:dyDescent="0.15">
      <c r="B28" s="1140"/>
      <c r="C28" s="1159"/>
      <c r="D28" s="1160"/>
      <c r="E28" s="320"/>
      <c r="F28" s="321" t="str">
        <f>C27</f>
        <v>薬剤師</v>
      </c>
      <c r="G28" s="320"/>
      <c r="H28" s="321" t="str">
        <f>I27</f>
        <v>A</v>
      </c>
      <c r="I28" s="1161"/>
      <c r="J28" s="1162"/>
      <c r="K28" s="1163"/>
      <c r="L28" s="1164"/>
      <c r="M28" s="1164"/>
      <c r="N28" s="1160"/>
      <c r="O28" s="1132"/>
      <c r="P28" s="1133"/>
      <c r="Q28" s="1133"/>
      <c r="R28" s="1133"/>
      <c r="S28" s="1134"/>
      <c r="T28" s="322" t="s">
        <v>1050</v>
      </c>
      <c r="U28" s="323"/>
      <c r="V28" s="324"/>
      <c r="W28" s="325">
        <f>IF(W27="","",VLOOKUP(W27,'【記載例】シフト記号表（勤務時間帯）'!$C$6:$L$47,10,FALSE))</f>
        <v>8</v>
      </c>
      <c r="X28" s="326">
        <f>IF(X27="","",VLOOKUP(X27,'【記載例】シフト記号表（勤務時間帯）'!$C$6:$L$47,10,FALSE))</f>
        <v>8</v>
      </c>
      <c r="Y28" s="326" t="str">
        <f>IF(Y27="","",VLOOKUP(Y27,'【記載例】シフト記号表（勤務時間帯）'!$C$6:$L$47,10,FALSE))</f>
        <v/>
      </c>
      <c r="Z28" s="326" t="str">
        <f>IF(Z27="","",VLOOKUP(Z27,'【記載例】シフト記号表（勤務時間帯）'!$C$6:$L$47,10,FALSE))</f>
        <v/>
      </c>
      <c r="AA28" s="326">
        <f>IF(AA27="","",VLOOKUP(AA27,'【記載例】シフト記号表（勤務時間帯）'!$C$6:$L$47,10,FALSE))</f>
        <v>8</v>
      </c>
      <c r="AB28" s="326">
        <f>IF(AB27="","",VLOOKUP(AB27,'【記載例】シフト記号表（勤務時間帯）'!$C$6:$L$47,10,FALSE))</f>
        <v>8</v>
      </c>
      <c r="AC28" s="327">
        <f>IF(AC27="","",VLOOKUP(AC27,'【記載例】シフト記号表（勤務時間帯）'!$C$6:$L$47,10,FALSE))</f>
        <v>8</v>
      </c>
      <c r="AD28" s="325">
        <f>IF(AD27="","",VLOOKUP(AD27,'【記載例】シフト記号表（勤務時間帯）'!$C$6:$L$47,10,FALSE))</f>
        <v>8</v>
      </c>
      <c r="AE28" s="326">
        <f>IF(AE27="","",VLOOKUP(AE27,'【記載例】シフト記号表（勤務時間帯）'!$C$6:$L$47,10,FALSE))</f>
        <v>8</v>
      </c>
      <c r="AF28" s="326" t="str">
        <f>IF(AF27="","",VLOOKUP(AF27,'【記載例】シフト記号表（勤務時間帯）'!$C$6:$L$47,10,FALSE))</f>
        <v/>
      </c>
      <c r="AG28" s="326" t="str">
        <f>IF(AG27="","",VLOOKUP(AG27,'【記載例】シフト記号表（勤務時間帯）'!$C$6:$L$47,10,FALSE))</f>
        <v/>
      </c>
      <c r="AH28" s="326">
        <f>IF(AH27="","",VLOOKUP(AH27,'【記載例】シフト記号表（勤務時間帯）'!$C$6:$L$47,10,FALSE))</f>
        <v>8</v>
      </c>
      <c r="AI28" s="326">
        <f>IF(AI27="","",VLOOKUP(AI27,'【記載例】シフト記号表（勤務時間帯）'!$C$6:$L$47,10,FALSE))</f>
        <v>8</v>
      </c>
      <c r="AJ28" s="327">
        <f>IF(AJ27="","",VLOOKUP(AJ27,'【記載例】シフト記号表（勤務時間帯）'!$C$6:$L$47,10,FALSE))</f>
        <v>8</v>
      </c>
      <c r="AK28" s="325">
        <f>IF(AK27="","",VLOOKUP(AK27,'【記載例】シフト記号表（勤務時間帯）'!$C$6:$L$47,10,FALSE))</f>
        <v>8</v>
      </c>
      <c r="AL28" s="326">
        <f>IF(AL27="","",VLOOKUP(AL27,'【記載例】シフト記号表（勤務時間帯）'!$C$6:$L$47,10,FALSE))</f>
        <v>8</v>
      </c>
      <c r="AM28" s="326" t="str">
        <f>IF(AM27="","",VLOOKUP(AM27,'【記載例】シフト記号表（勤務時間帯）'!$C$6:$L$47,10,FALSE))</f>
        <v/>
      </c>
      <c r="AN28" s="326" t="str">
        <f>IF(AN27="","",VLOOKUP(AN27,'【記載例】シフト記号表（勤務時間帯）'!$C$6:$L$47,10,FALSE))</f>
        <v/>
      </c>
      <c r="AO28" s="326">
        <f>IF(AO27="","",VLOOKUP(AO27,'【記載例】シフト記号表（勤務時間帯）'!$C$6:$L$47,10,FALSE))</f>
        <v>8</v>
      </c>
      <c r="AP28" s="326">
        <f>IF(AP27="","",VLOOKUP(AP27,'【記載例】シフト記号表（勤務時間帯）'!$C$6:$L$47,10,FALSE))</f>
        <v>8</v>
      </c>
      <c r="AQ28" s="327">
        <f>IF(AQ27="","",VLOOKUP(AQ27,'【記載例】シフト記号表（勤務時間帯）'!$C$6:$L$47,10,FALSE))</f>
        <v>8</v>
      </c>
      <c r="AR28" s="325">
        <f>IF(AR27="","",VLOOKUP(AR27,'【記載例】シフト記号表（勤務時間帯）'!$C$6:$L$47,10,FALSE))</f>
        <v>8</v>
      </c>
      <c r="AS28" s="326">
        <f>IF(AS27="","",VLOOKUP(AS27,'【記載例】シフト記号表（勤務時間帯）'!$C$6:$L$47,10,FALSE))</f>
        <v>8</v>
      </c>
      <c r="AT28" s="326" t="str">
        <f>IF(AT27="","",VLOOKUP(AT27,'【記載例】シフト記号表（勤務時間帯）'!$C$6:$L$47,10,FALSE))</f>
        <v/>
      </c>
      <c r="AU28" s="326" t="str">
        <f>IF(AU27="","",VLOOKUP(AU27,'【記載例】シフト記号表（勤務時間帯）'!$C$6:$L$47,10,FALSE))</f>
        <v/>
      </c>
      <c r="AV28" s="326">
        <f>IF(AV27="","",VLOOKUP(AV27,'【記載例】シフト記号表（勤務時間帯）'!$C$6:$L$47,10,FALSE))</f>
        <v>8</v>
      </c>
      <c r="AW28" s="326">
        <f>IF(AW27="","",VLOOKUP(AW27,'【記載例】シフト記号表（勤務時間帯）'!$C$6:$L$47,10,FALSE))</f>
        <v>8</v>
      </c>
      <c r="AX28" s="327">
        <f>IF(AX27="","",VLOOKUP(AX27,'【記載例】シフト記号表（勤務時間帯）'!$C$6:$L$47,10,FALSE))</f>
        <v>8</v>
      </c>
      <c r="AY28" s="325" t="str">
        <f>IF(AY27="","",VLOOKUP(AY27,'【記載例】シフト記号表（勤務時間帯）'!$C$6:$L$47,10,FALSE))</f>
        <v/>
      </c>
      <c r="AZ28" s="326" t="str">
        <f>IF(AZ27="","",VLOOKUP(AZ27,'【記載例】シフト記号表（勤務時間帯）'!$C$6:$L$47,10,FALSE))</f>
        <v/>
      </c>
      <c r="BA28" s="326" t="str">
        <f>IF(BA27="","",VLOOKUP(BA27,'【記載例】シフト記号表（勤務時間帯）'!$C$6:$L$47,10,FALSE))</f>
        <v/>
      </c>
      <c r="BB28" s="1156">
        <f>IF($BE$3="４週",SUM(W28:AX28),IF($BE$3="暦月",SUM(W28:BA28),""))</f>
        <v>160</v>
      </c>
      <c r="BC28" s="1157"/>
      <c r="BD28" s="1158">
        <f>IF($BE$3="４週",BB28/4,IF($BE$3="暦月",(BB28/($BE$8/7)),""))</f>
        <v>40</v>
      </c>
      <c r="BE28" s="1157"/>
      <c r="BF28" s="1153"/>
      <c r="BG28" s="1154"/>
      <c r="BH28" s="1154"/>
      <c r="BI28" s="1154"/>
      <c r="BJ28" s="1155"/>
    </row>
    <row r="29" spans="2:62" ht="20.25" customHeight="1" x14ac:dyDescent="0.15">
      <c r="B29" s="1118">
        <f>B27+1</f>
        <v>7</v>
      </c>
      <c r="C29" s="1120" t="s">
        <v>708</v>
      </c>
      <c r="D29" s="1121"/>
      <c r="E29" s="320"/>
      <c r="F29" s="321"/>
      <c r="G29" s="320"/>
      <c r="H29" s="321"/>
      <c r="I29" s="1124" t="s">
        <v>699</v>
      </c>
      <c r="J29" s="1125"/>
      <c r="K29" s="1128" t="s">
        <v>708</v>
      </c>
      <c r="L29" s="1129"/>
      <c r="M29" s="1129"/>
      <c r="N29" s="1121"/>
      <c r="O29" s="1132" t="s">
        <v>1052</v>
      </c>
      <c r="P29" s="1133"/>
      <c r="Q29" s="1133"/>
      <c r="R29" s="1133"/>
      <c r="S29" s="1134"/>
      <c r="T29" s="330" t="s">
        <v>696</v>
      </c>
      <c r="U29" s="331"/>
      <c r="V29" s="332"/>
      <c r="W29" s="333" t="s">
        <v>702</v>
      </c>
      <c r="X29" s="334" t="s">
        <v>702</v>
      </c>
      <c r="Y29" s="334" t="s">
        <v>702</v>
      </c>
      <c r="Z29" s="334"/>
      <c r="AA29" s="334"/>
      <c r="AB29" s="334" t="s">
        <v>702</v>
      </c>
      <c r="AC29" s="335" t="s">
        <v>702</v>
      </c>
      <c r="AD29" s="333" t="s">
        <v>702</v>
      </c>
      <c r="AE29" s="334" t="s">
        <v>702</v>
      </c>
      <c r="AF29" s="334" t="s">
        <v>702</v>
      </c>
      <c r="AG29" s="334"/>
      <c r="AH29" s="334"/>
      <c r="AI29" s="334" t="s">
        <v>702</v>
      </c>
      <c r="AJ29" s="335" t="s">
        <v>702</v>
      </c>
      <c r="AK29" s="333" t="s">
        <v>702</v>
      </c>
      <c r="AL29" s="334" t="s">
        <v>702</v>
      </c>
      <c r="AM29" s="334" t="s">
        <v>702</v>
      </c>
      <c r="AN29" s="334"/>
      <c r="AO29" s="334"/>
      <c r="AP29" s="334" t="s">
        <v>702</v>
      </c>
      <c r="AQ29" s="335" t="s">
        <v>702</v>
      </c>
      <c r="AR29" s="333" t="s">
        <v>702</v>
      </c>
      <c r="AS29" s="334" t="s">
        <v>702</v>
      </c>
      <c r="AT29" s="334" t="s">
        <v>702</v>
      </c>
      <c r="AU29" s="334"/>
      <c r="AV29" s="334"/>
      <c r="AW29" s="334" t="s">
        <v>702</v>
      </c>
      <c r="AX29" s="335" t="s">
        <v>702</v>
      </c>
      <c r="AY29" s="333"/>
      <c r="AZ29" s="334"/>
      <c r="BA29" s="336"/>
      <c r="BB29" s="1138"/>
      <c r="BC29" s="1139"/>
      <c r="BD29" s="1105"/>
      <c r="BE29" s="1106"/>
      <c r="BF29" s="1107"/>
      <c r="BG29" s="1108"/>
      <c r="BH29" s="1108"/>
      <c r="BI29" s="1108"/>
      <c r="BJ29" s="1109"/>
    </row>
    <row r="30" spans="2:62" ht="20.25" customHeight="1" x14ac:dyDescent="0.15">
      <c r="B30" s="1140"/>
      <c r="C30" s="1159"/>
      <c r="D30" s="1160"/>
      <c r="E30" s="320"/>
      <c r="F30" s="321" t="str">
        <f>C29</f>
        <v>理学療法士</v>
      </c>
      <c r="G30" s="320"/>
      <c r="H30" s="321" t="str">
        <f>I29</f>
        <v>A</v>
      </c>
      <c r="I30" s="1161"/>
      <c r="J30" s="1162"/>
      <c r="K30" s="1163"/>
      <c r="L30" s="1164"/>
      <c r="M30" s="1164"/>
      <c r="N30" s="1160"/>
      <c r="O30" s="1132"/>
      <c r="P30" s="1133"/>
      <c r="Q30" s="1133"/>
      <c r="R30" s="1133"/>
      <c r="S30" s="1134"/>
      <c r="T30" s="322" t="s">
        <v>1050</v>
      </c>
      <c r="U30" s="323"/>
      <c r="V30" s="324"/>
      <c r="W30" s="325">
        <f>IF(W29="","",VLOOKUP(W29,'【記載例】シフト記号表（勤務時間帯）'!$C$6:$L$47,10,FALSE))</f>
        <v>8</v>
      </c>
      <c r="X30" s="326">
        <f>IF(X29="","",VLOOKUP(X29,'【記載例】シフト記号表（勤務時間帯）'!$C$6:$L$47,10,FALSE))</f>
        <v>8</v>
      </c>
      <c r="Y30" s="326">
        <f>IF(Y29="","",VLOOKUP(Y29,'【記載例】シフト記号表（勤務時間帯）'!$C$6:$L$47,10,FALSE))</f>
        <v>8</v>
      </c>
      <c r="Z30" s="326" t="str">
        <f>IF(Z29="","",VLOOKUP(Z29,'【記載例】シフト記号表（勤務時間帯）'!$C$6:$L$47,10,FALSE))</f>
        <v/>
      </c>
      <c r="AA30" s="326" t="str">
        <f>IF(AA29="","",VLOOKUP(AA29,'【記載例】シフト記号表（勤務時間帯）'!$C$6:$L$47,10,FALSE))</f>
        <v/>
      </c>
      <c r="AB30" s="326">
        <f>IF(AB29="","",VLOOKUP(AB29,'【記載例】シフト記号表（勤務時間帯）'!$C$6:$L$47,10,FALSE))</f>
        <v>8</v>
      </c>
      <c r="AC30" s="327">
        <f>IF(AC29="","",VLOOKUP(AC29,'【記載例】シフト記号表（勤務時間帯）'!$C$6:$L$47,10,FALSE))</f>
        <v>8</v>
      </c>
      <c r="AD30" s="325">
        <f>IF(AD29="","",VLOOKUP(AD29,'【記載例】シフト記号表（勤務時間帯）'!$C$6:$L$47,10,FALSE))</f>
        <v>8</v>
      </c>
      <c r="AE30" s="326">
        <f>IF(AE29="","",VLOOKUP(AE29,'【記載例】シフト記号表（勤務時間帯）'!$C$6:$L$47,10,FALSE))</f>
        <v>8</v>
      </c>
      <c r="AF30" s="326">
        <f>IF(AF29="","",VLOOKUP(AF29,'【記載例】シフト記号表（勤務時間帯）'!$C$6:$L$47,10,FALSE))</f>
        <v>8</v>
      </c>
      <c r="AG30" s="326" t="str">
        <f>IF(AG29="","",VLOOKUP(AG29,'【記載例】シフト記号表（勤務時間帯）'!$C$6:$L$47,10,FALSE))</f>
        <v/>
      </c>
      <c r="AH30" s="326" t="str">
        <f>IF(AH29="","",VLOOKUP(AH29,'【記載例】シフト記号表（勤務時間帯）'!$C$6:$L$47,10,FALSE))</f>
        <v/>
      </c>
      <c r="AI30" s="326">
        <f>IF(AI29="","",VLOOKUP(AI29,'【記載例】シフト記号表（勤務時間帯）'!$C$6:$L$47,10,FALSE))</f>
        <v>8</v>
      </c>
      <c r="AJ30" s="327">
        <f>IF(AJ29="","",VLOOKUP(AJ29,'【記載例】シフト記号表（勤務時間帯）'!$C$6:$L$47,10,FALSE))</f>
        <v>8</v>
      </c>
      <c r="AK30" s="325">
        <f>IF(AK29="","",VLOOKUP(AK29,'【記載例】シフト記号表（勤務時間帯）'!$C$6:$L$47,10,FALSE))</f>
        <v>8</v>
      </c>
      <c r="AL30" s="326">
        <f>IF(AL29="","",VLOOKUP(AL29,'【記載例】シフト記号表（勤務時間帯）'!$C$6:$L$47,10,FALSE))</f>
        <v>8</v>
      </c>
      <c r="AM30" s="326">
        <f>IF(AM29="","",VLOOKUP(AM29,'【記載例】シフト記号表（勤務時間帯）'!$C$6:$L$47,10,FALSE))</f>
        <v>8</v>
      </c>
      <c r="AN30" s="326" t="str">
        <f>IF(AN29="","",VLOOKUP(AN29,'【記載例】シフト記号表（勤務時間帯）'!$C$6:$L$47,10,FALSE))</f>
        <v/>
      </c>
      <c r="AO30" s="326" t="str">
        <f>IF(AO29="","",VLOOKUP(AO29,'【記載例】シフト記号表（勤務時間帯）'!$C$6:$L$47,10,FALSE))</f>
        <v/>
      </c>
      <c r="AP30" s="326">
        <f>IF(AP29="","",VLOOKUP(AP29,'【記載例】シフト記号表（勤務時間帯）'!$C$6:$L$47,10,FALSE))</f>
        <v>8</v>
      </c>
      <c r="AQ30" s="327">
        <f>IF(AQ29="","",VLOOKUP(AQ29,'【記載例】シフト記号表（勤務時間帯）'!$C$6:$L$47,10,FALSE))</f>
        <v>8</v>
      </c>
      <c r="AR30" s="325">
        <f>IF(AR29="","",VLOOKUP(AR29,'【記載例】シフト記号表（勤務時間帯）'!$C$6:$L$47,10,FALSE))</f>
        <v>8</v>
      </c>
      <c r="AS30" s="326">
        <f>IF(AS29="","",VLOOKUP(AS29,'【記載例】シフト記号表（勤務時間帯）'!$C$6:$L$47,10,FALSE))</f>
        <v>8</v>
      </c>
      <c r="AT30" s="326">
        <f>IF(AT29="","",VLOOKUP(AT29,'【記載例】シフト記号表（勤務時間帯）'!$C$6:$L$47,10,FALSE))</f>
        <v>8</v>
      </c>
      <c r="AU30" s="326" t="str">
        <f>IF(AU29="","",VLOOKUP(AU29,'【記載例】シフト記号表（勤務時間帯）'!$C$6:$L$47,10,FALSE))</f>
        <v/>
      </c>
      <c r="AV30" s="326" t="str">
        <f>IF(AV29="","",VLOOKUP(AV29,'【記載例】シフト記号表（勤務時間帯）'!$C$6:$L$47,10,FALSE))</f>
        <v/>
      </c>
      <c r="AW30" s="326">
        <f>IF(AW29="","",VLOOKUP(AW29,'【記載例】シフト記号表（勤務時間帯）'!$C$6:$L$47,10,FALSE))</f>
        <v>8</v>
      </c>
      <c r="AX30" s="327">
        <f>IF(AX29="","",VLOOKUP(AX29,'【記載例】シフト記号表（勤務時間帯）'!$C$6:$L$47,10,FALSE))</f>
        <v>8</v>
      </c>
      <c r="AY30" s="325" t="str">
        <f>IF(AY29="","",VLOOKUP(AY29,'【記載例】シフト記号表（勤務時間帯）'!$C$6:$L$47,10,FALSE))</f>
        <v/>
      </c>
      <c r="AZ30" s="326" t="str">
        <f>IF(AZ29="","",VLOOKUP(AZ29,'【記載例】シフト記号表（勤務時間帯）'!$C$6:$L$47,10,FALSE))</f>
        <v/>
      </c>
      <c r="BA30" s="326" t="str">
        <f>IF(BA29="","",VLOOKUP(BA29,'【記載例】シフト記号表（勤務時間帯）'!$C$6:$L$47,10,FALSE))</f>
        <v/>
      </c>
      <c r="BB30" s="1156">
        <f>IF($BE$3="４週",SUM(W30:AX30),IF($BE$3="暦月",SUM(W30:BA30),""))</f>
        <v>160</v>
      </c>
      <c r="BC30" s="1157"/>
      <c r="BD30" s="1158">
        <f>IF($BE$3="４週",BB30/4,IF($BE$3="暦月",(BB30/($BE$8/7)),""))</f>
        <v>40</v>
      </c>
      <c r="BE30" s="1157"/>
      <c r="BF30" s="1153"/>
      <c r="BG30" s="1154"/>
      <c r="BH30" s="1154"/>
      <c r="BI30" s="1154"/>
      <c r="BJ30" s="1155"/>
    </row>
    <row r="31" spans="2:62" ht="20.25" customHeight="1" x14ac:dyDescent="0.15">
      <c r="B31" s="1118">
        <f>B29+1</f>
        <v>8</v>
      </c>
      <c r="C31" s="1120" t="s">
        <v>710</v>
      </c>
      <c r="D31" s="1121"/>
      <c r="E31" s="320"/>
      <c r="F31" s="321"/>
      <c r="G31" s="320"/>
      <c r="H31" s="321"/>
      <c r="I31" s="1124" t="s">
        <v>699</v>
      </c>
      <c r="J31" s="1125"/>
      <c r="K31" s="1128" t="s">
        <v>710</v>
      </c>
      <c r="L31" s="1129"/>
      <c r="M31" s="1129"/>
      <c r="N31" s="1121"/>
      <c r="O31" s="1132" t="s">
        <v>711</v>
      </c>
      <c r="P31" s="1133"/>
      <c r="Q31" s="1133"/>
      <c r="R31" s="1133"/>
      <c r="S31" s="1134"/>
      <c r="T31" s="330" t="s">
        <v>696</v>
      </c>
      <c r="U31" s="331"/>
      <c r="V31" s="332"/>
      <c r="W31" s="333" t="s">
        <v>702</v>
      </c>
      <c r="X31" s="334" t="s">
        <v>702</v>
      </c>
      <c r="Y31" s="334"/>
      <c r="Z31" s="334"/>
      <c r="AA31" s="334" t="s">
        <v>702</v>
      </c>
      <c r="AB31" s="334" t="s">
        <v>702</v>
      </c>
      <c r="AC31" s="335" t="s">
        <v>702</v>
      </c>
      <c r="AD31" s="333" t="s">
        <v>702</v>
      </c>
      <c r="AE31" s="334" t="s">
        <v>702</v>
      </c>
      <c r="AF31" s="334"/>
      <c r="AG31" s="334"/>
      <c r="AH31" s="334" t="s">
        <v>702</v>
      </c>
      <c r="AI31" s="334" t="s">
        <v>702</v>
      </c>
      <c r="AJ31" s="335" t="s">
        <v>702</v>
      </c>
      <c r="AK31" s="333" t="s">
        <v>702</v>
      </c>
      <c r="AL31" s="334" t="s">
        <v>702</v>
      </c>
      <c r="AM31" s="334"/>
      <c r="AN31" s="334"/>
      <c r="AO31" s="334" t="s">
        <v>702</v>
      </c>
      <c r="AP31" s="334" t="s">
        <v>702</v>
      </c>
      <c r="AQ31" s="335" t="s">
        <v>702</v>
      </c>
      <c r="AR31" s="333" t="s">
        <v>702</v>
      </c>
      <c r="AS31" s="334" t="s">
        <v>702</v>
      </c>
      <c r="AT31" s="334"/>
      <c r="AU31" s="334"/>
      <c r="AV31" s="334" t="s">
        <v>702</v>
      </c>
      <c r="AW31" s="334" t="s">
        <v>702</v>
      </c>
      <c r="AX31" s="335" t="s">
        <v>702</v>
      </c>
      <c r="AY31" s="333"/>
      <c r="AZ31" s="334"/>
      <c r="BA31" s="336"/>
      <c r="BB31" s="1138"/>
      <c r="BC31" s="1139"/>
      <c r="BD31" s="1105"/>
      <c r="BE31" s="1106"/>
      <c r="BF31" s="1107"/>
      <c r="BG31" s="1108"/>
      <c r="BH31" s="1108"/>
      <c r="BI31" s="1108"/>
      <c r="BJ31" s="1109"/>
    </row>
    <row r="32" spans="2:62" ht="20.25" customHeight="1" x14ac:dyDescent="0.15">
      <c r="B32" s="1140"/>
      <c r="C32" s="1159"/>
      <c r="D32" s="1160"/>
      <c r="E32" s="320"/>
      <c r="F32" s="321" t="str">
        <f>C31</f>
        <v>介護支援専門員</v>
      </c>
      <c r="G32" s="320"/>
      <c r="H32" s="321" t="str">
        <f>I31</f>
        <v>A</v>
      </c>
      <c r="I32" s="1161"/>
      <c r="J32" s="1162"/>
      <c r="K32" s="1163"/>
      <c r="L32" s="1164"/>
      <c r="M32" s="1164"/>
      <c r="N32" s="1160"/>
      <c r="O32" s="1132"/>
      <c r="P32" s="1133"/>
      <c r="Q32" s="1133"/>
      <c r="R32" s="1133"/>
      <c r="S32" s="1134"/>
      <c r="T32" s="322" t="s">
        <v>1050</v>
      </c>
      <c r="U32" s="323"/>
      <c r="V32" s="324"/>
      <c r="W32" s="325">
        <f>IF(W31="","",VLOOKUP(W31,'【記載例】シフト記号表（勤務時間帯）'!$C$6:$L$47,10,FALSE))</f>
        <v>8</v>
      </c>
      <c r="X32" s="326">
        <f>IF(X31="","",VLOOKUP(X31,'【記載例】シフト記号表（勤務時間帯）'!$C$6:$L$47,10,FALSE))</f>
        <v>8</v>
      </c>
      <c r="Y32" s="326" t="str">
        <f>IF(Y31="","",VLOOKUP(Y31,'【記載例】シフト記号表（勤務時間帯）'!$C$6:$L$47,10,FALSE))</f>
        <v/>
      </c>
      <c r="Z32" s="326" t="str">
        <f>IF(Z31="","",VLOOKUP(Z31,'【記載例】シフト記号表（勤務時間帯）'!$C$6:$L$47,10,FALSE))</f>
        <v/>
      </c>
      <c r="AA32" s="326">
        <f>IF(AA31="","",VLOOKUP(AA31,'【記載例】シフト記号表（勤務時間帯）'!$C$6:$L$47,10,FALSE))</f>
        <v>8</v>
      </c>
      <c r="AB32" s="326">
        <f>IF(AB31="","",VLOOKUP(AB31,'【記載例】シフト記号表（勤務時間帯）'!$C$6:$L$47,10,FALSE))</f>
        <v>8</v>
      </c>
      <c r="AC32" s="327">
        <f>IF(AC31="","",VLOOKUP(AC31,'【記載例】シフト記号表（勤務時間帯）'!$C$6:$L$47,10,FALSE))</f>
        <v>8</v>
      </c>
      <c r="AD32" s="325">
        <f>IF(AD31="","",VLOOKUP(AD31,'【記載例】シフト記号表（勤務時間帯）'!$C$6:$L$47,10,FALSE))</f>
        <v>8</v>
      </c>
      <c r="AE32" s="326">
        <f>IF(AE31="","",VLOOKUP(AE31,'【記載例】シフト記号表（勤務時間帯）'!$C$6:$L$47,10,FALSE))</f>
        <v>8</v>
      </c>
      <c r="AF32" s="326" t="str">
        <f>IF(AF31="","",VLOOKUP(AF31,'【記載例】シフト記号表（勤務時間帯）'!$C$6:$L$47,10,FALSE))</f>
        <v/>
      </c>
      <c r="AG32" s="326" t="str">
        <f>IF(AG31="","",VLOOKUP(AG31,'【記載例】シフト記号表（勤務時間帯）'!$C$6:$L$47,10,FALSE))</f>
        <v/>
      </c>
      <c r="AH32" s="326">
        <f>IF(AH31="","",VLOOKUP(AH31,'【記載例】シフト記号表（勤務時間帯）'!$C$6:$L$47,10,FALSE))</f>
        <v>8</v>
      </c>
      <c r="AI32" s="326">
        <f>IF(AI31="","",VLOOKUP(AI31,'【記載例】シフト記号表（勤務時間帯）'!$C$6:$L$47,10,FALSE))</f>
        <v>8</v>
      </c>
      <c r="AJ32" s="327">
        <f>IF(AJ31="","",VLOOKUP(AJ31,'【記載例】シフト記号表（勤務時間帯）'!$C$6:$L$47,10,FALSE))</f>
        <v>8</v>
      </c>
      <c r="AK32" s="325">
        <f>IF(AK31="","",VLOOKUP(AK31,'【記載例】シフト記号表（勤務時間帯）'!$C$6:$L$47,10,FALSE))</f>
        <v>8</v>
      </c>
      <c r="AL32" s="326">
        <f>IF(AL31="","",VLOOKUP(AL31,'【記載例】シフト記号表（勤務時間帯）'!$C$6:$L$47,10,FALSE))</f>
        <v>8</v>
      </c>
      <c r="AM32" s="326" t="str">
        <f>IF(AM31="","",VLOOKUP(AM31,'【記載例】シフト記号表（勤務時間帯）'!$C$6:$L$47,10,FALSE))</f>
        <v/>
      </c>
      <c r="AN32" s="326" t="str">
        <f>IF(AN31="","",VLOOKUP(AN31,'【記載例】シフト記号表（勤務時間帯）'!$C$6:$L$47,10,FALSE))</f>
        <v/>
      </c>
      <c r="AO32" s="326">
        <f>IF(AO31="","",VLOOKUP(AO31,'【記載例】シフト記号表（勤務時間帯）'!$C$6:$L$47,10,FALSE))</f>
        <v>8</v>
      </c>
      <c r="AP32" s="326">
        <f>IF(AP31="","",VLOOKUP(AP31,'【記載例】シフト記号表（勤務時間帯）'!$C$6:$L$47,10,FALSE))</f>
        <v>8</v>
      </c>
      <c r="AQ32" s="327">
        <f>IF(AQ31="","",VLOOKUP(AQ31,'【記載例】シフト記号表（勤務時間帯）'!$C$6:$L$47,10,FALSE))</f>
        <v>8</v>
      </c>
      <c r="AR32" s="325">
        <f>IF(AR31="","",VLOOKUP(AR31,'【記載例】シフト記号表（勤務時間帯）'!$C$6:$L$47,10,FALSE))</f>
        <v>8</v>
      </c>
      <c r="AS32" s="326">
        <f>IF(AS31="","",VLOOKUP(AS31,'【記載例】シフト記号表（勤務時間帯）'!$C$6:$L$47,10,FALSE))</f>
        <v>8</v>
      </c>
      <c r="AT32" s="326" t="str">
        <f>IF(AT31="","",VLOOKUP(AT31,'【記載例】シフト記号表（勤務時間帯）'!$C$6:$L$47,10,FALSE))</f>
        <v/>
      </c>
      <c r="AU32" s="326" t="str">
        <f>IF(AU31="","",VLOOKUP(AU31,'【記載例】シフト記号表（勤務時間帯）'!$C$6:$L$47,10,FALSE))</f>
        <v/>
      </c>
      <c r="AV32" s="326">
        <f>IF(AV31="","",VLOOKUP(AV31,'【記載例】シフト記号表（勤務時間帯）'!$C$6:$L$47,10,FALSE))</f>
        <v>8</v>
      </c>
      <c r="AW32" s="326">
        <f>IF(AW31="","",VLOOKUP(AW31,'【記載例】シフト記号表（勤務時間帯）'!$C$6:$L$47,10,FALSE))</f>
        <v>8</v>
      </c>
      <c r="AX32" s="327">
        <f>IF(AX31="","",VLOOKUP(AX31,'【記載例】シフト記号表（勤務時間帯）'!$C$6:$L$47,10,FALSE))</f>
        <v>8</v>
      </c>
      <c r="AY32" s="325" t="str">
        <f>IF(AY31="","",VLOOKUP(AY31,'【記載例】シフト記号表（勤務時間帯）'!$C$6:$L$47,10,FALSE))</f>
        <v/>
      </c>
      <c r="AZ32" s="326" t="str">
        <f>IF(AZ31="","",VLOOKUP(AZ31,'【記載例】シフト記号表（勤務時間帯）'!$C$6:$L$47,10,FALSE))</f>
        <v/>
      </c>
      <c r="BA32" s="326" t="str">
        <f>IF(BA31="","",VLOOKUP(BA31,'【記載例】シフト記号表（勤務時間帯）'!$C$6:$L$47,10,FALSE))</f>
        <v/>
      </c>
      <c r="BB32" s="1156">
        <f>IF($BE$3="４週",SUM(W32:AX32),IF($BE$3="暦月",SUM(W32:BA32),""))</f>
        <v>160</v>
      </c>
      <c r="BC32" s="1157"/>
      <c r="BD32" s="1158">
        <f>IF($BE$3="４週",BB32/4,IF($BE$3="暦月",(BB32/($BE$8/7)),""))</f>
        <v>40</v>
      </c>
      <c r="BE32" s="1157"/>
      <c r="BF32" s="1153"/>
      <c r="BG32" s="1154"/>
      <c r="BH32" s="1154"/>
      <c r="BI32" s="1154"/>
      <c r="BJ32" s="1155"/>
    </row>
    <row r="33" spans="2:62" ht="20.25" customHeight="1" x14ac:dyDescent="0.15">
      <c r="B33" s="1118">
        <f>B31+1</f>
        <v>9</v>
      </c>
      <c r="C33" s="1120" t="s">
        <v>715</v>
      </c>
      <c r="D33" s="1121"/>
      <c r="E33" s="320"/>
      <c r="F33" s="321"/>
      <c r="G33" s="320"/>
      <c r="H33" s="321"/>
      <c r="I33" s="1124" t="s">
        <v>718</v>
      </c>
      <c r="J33" s="1125"/>
      <c r="K33" s="1128" t="s">
        <v>716</v>
      </c>
      <c r="L33" s="1129"/>
      <c r="M33" s="1129"/>
      <c r="N33" s="1121"/>
      <c r="O33" s="1132" t="s">
        <v>1053</v>
      </c>
      <c r="P33" s="1133"/>
      <c r="Q33" s="1133"/>
      <c r="R33" s="1133"/>
      <c r="S33" s="1134"/>
      <c r="T33" s="330" t="s">
        <v>696</v>
      </c>
      <c r="U33" s="331"/>
      <c r="V33" s="332"/>
      <c r="W33" s="333" t="s">
        <v>702</v>
      </c>
      <c r="X33" s="334" t="s">
        <v>702</v>
      </c>
      <c r="Y33" s="334"/>
      <c r="Z33" s="334" t="s">
        <v>702</v>
      </c>
      <c r="AA33" s="334" t="s">
        <v>702</v>
      </c>
      <c r="AB33" s="334"/>
      <c r="AC33" s="335"/>
      <c r="AD33" s="333" t="s">
        <v>702</v>
      </c>
      <c r="AE33" s="334" t="s">
        <v>702</v>
      </c>
      <c r="AF33" s="334"/>
      <c r="AG33" s="334" t="s">
        <v>702</v>
      </c>
      <c r="AH33" s="334" t="s">
        <v>702</v>
      </c>
      <c r="AI33" s="334"/>
      <c r="AJ33" s="335"/>
      <c r="AK33" s="333" t="s">
        <v>702</v>
      </c>
      <c r="AL33" s="334" t="s">
        <v>702</v>
      </c>
      <c r="AM33" s="334"/>
      <c r="AN33" s="334" t="s">
        <v>702</v>
      </c>
      <c r="AO33" s="334" t="s">
        <v>702</v>
      </c>
      <c r="AP33" s="334"/>
      <c r="AQ33" s="335"/>
      <c r="AR33" s="333" t="s">
        <v>702</v>
      </c>
      <c r="AS33" s="334" t="s">
        <v>702</v>
      </c>
      <c r="AT33" s="334"/>
      <c r="AU33" s="334" t="s">
        <v>702</v>
      </c>
      <c r="AV33" s="334" t="s">
        <v>702</v>
      </c>
      <c r="AW33" s="334"/>
      <c r="AX33" s="335"/>
      <c r="AY33" s="333"/>
      <c r="AZ33" s="334"/>
      <c r="BA33" s="336"/>
      <c r="BB33" s="1138"/>
      <c r="BC33" s="1139"/>
      <c r="BD33" s="1105"/>
      <c r="BE33" s="1106"/>
      <c r="BF33" s="1107"/>
      <c r="BG33" s="1108"/>
      <c r="BH33" s="1108"/>
      <c r="BI33" s="1108"/>
      <c r="BJ33" s="1109"/>
    </row>
    <row r="34" spans="2:62" ht="20.25" customHeight="1" x14ac:dyDescent="0.15">
      <c r="B34" s="1140"/>
      <c r="C34" s="1159"/>
      <c r="D34" s="1160"/>
      <c r="E34" s="320"/>
      <c r="F34" s="321" t="str">
        <f>C33</f>
        <v>看護職員</v>
      </c>
      <c r="G34" s="320"/>
      <c r="H34" s="321" t="str">
        <f>I33</f>
        <v>C</v>
      </c>
      <c r="I34" s="1161"/>
      <c r="J34" s="1162"/>
      <c r="K34" s="1163"/>
      <c r="L34" s="1164"/>
      <c r="M34" s="1164"/>
      <c r="N34" s="1160"/>
      <c r="O34" s="1132"/>
      <c r="P34" s="1133"/>
      <c r="Q34" s="1133"/>
      <c r="R34" s="1133"/>
      <c r="S34" s="1134"/>
      <c r="T34" s="337" t="s">
        <v>1050</v>
      </c>
      <c r="U34" s="338"/>
      <c r="V34" s="339"/>
      <c r="W34" s="325">
        <f>IF(W33="","",VLOOKUP(W33,'【記載例】シフト記号表（勤務時間帯）'!$C$6:$L$47,10,FALSE))</f>
        <v>8</v>
      </c>
      <c r="X34" s="326">
        <f>IF(X33="","",VLOOKUP(X33,'【記載例】シフト記号表（勤務時間帯）'!$C$6:$L$47,10,FALSE))</f>
        <v>8</v>
      </c>
      <c r="Y34" s="326" t="str">
        <f>IF(Y33="","",VLOOKUP(Y33,'【記載例】シフト記号表（勤務時間帯）'!$C$6:$L$47,10,FALSE))</f>
        <v/>
      </c>
      <c r="Z34" s="326">
        <f>IF(Z33="","",VLOOKUP(Z33,'【記載例】シフト記号表（勤務時間帯）'!$C$6:$L$47,10,FALSE))</f>
        <v>8</v>
      </c>
      <c r="AA34" s="326">
        <f>IF(AA33="","",VLOOKUP(AA33,'【記載例】シフト記号表（勤務時間帯）'!$C$6:$L$47,10,FALSE))</f>
        <v>8</v>
      </c>
      <c r="AB34" s="326" t="str">
        <f>IF(AB33="","",VLOOKUP(AB33,'【記載例】シフト記号表（勤務時間帯）'!$C$6:$L$47,10,FALSE))</f>
        <v/>
      </c>
      <c r="AC34" s="327" t="str">
        <f>IF(AC33="","",VLOOKUP(AC33,'【記載例】シフト記号表（勤務時間帯）'!$C$6:$L$47,10,FALSE))</f>
        <v/>
      </c>
      <c r="AD34" s="325">
        <f>IF(AD33="","",VLOOKUP(AD33,'【記載例】シフト記号表（勤務時間帯）'!$C$6:$L$47,10,FALSE))</f>
        <v>8</v>
      </c>
      <c r="AE34" s="326">
        <f>IF(AE33="","",VLOOKUP(AE33,'【記載例】シフト記号表（勤務時間帯）'!$C$6:$L$47,10,FALSE))</f>
        <v>8</v>
      </c>
      <c r="AF34" s="326" t="str">
        <f>IF(AF33="","",VLOOKUP(AF33,'【記載例】シフト記号表（勤務時間帯）'!$C$6:$L$47,10,FALSE))</f>
        <v/>
      </c>
      <c r="AG34" s="326">
        <f>IF(AG33="","",VLOOKUP(AG33,'【記載例】シフト記号表（勤務時間帯）'!$C$6:$L$47,10,FALSE))</f>
        <v>8</v>
      </c>
      <c r="AH34" s="326">
        <f>IF(AH33="","",VLOOKUP(AH33,'【記載例】シフト記号表（勤務時間帯）'!$C$6:$L$47,10,FALSE))</f>
        <v>8</v>
      </c>
      <c r="AI34" s="326" t="str">
        <f>IF(AI33="","",VLOOKUP(AI33,'【記載例】シフト記号表（勤務時間帯）'!$C$6:$L$47,10,FALSE))</f>
        <v/>
      </c>
      <c r="AJ34" s="327" t="str">
        <f>IF(AJ33="","",VLOOKUP(AJ33,'【記載例】シフト記号表（勤務時間帯）'!$C$6:$L$47,10,FALSE))</f>
        <v/>
      </c>
      <c r="AK34" s="325">
        <f>IF(AK33="","",VLOOKUP(AK33,'【記載例】シフト記号表（勤務時間帯）'!$C$6:$L$47,10,FALSE))</f>
        <v>8</v>
      </c>
      <c r="AL34" s="326">
        <f>IF(AL33="","",VLOOKUP(AL33,'【記載例】シフト記号表（勤務時間帯）'!$C$6:$L$47,10,FALSE))</f>
        <v>8</v>
      </c>
      <c r="AM34" s="326" t="str">
        <f>IF(AM33="","",VLOOKUP(AM33,'【記載例】シフト記号表（勤務時間帯）'!$C$6:$L$47,10,FALSE))</f>
        <v/>
      </c>
      <c r="AN34" s="326">
        <f>IF(AN33="","",VLOOKUP(AN33,'【記載例】シフト記号表（勤務時間帯）'!$C$6:$L$47,10,FALSE))</f>
        <v>8</v>
      </c>
      <c r="AO34" s="326">
        <f>IF(AO33="","",VLOOKUP(AO33,'【記載例】シフト記号表（勤務時間帯）'!$C$6:$L$47,10,FALSE))</f>
        <v>8</v>
      </c>
      <c r="AP34" s="326" t="str">
        <f>IF(AP33="","",VLOOKUP(AP33,'【記載例】シフト記号表（勤務時間帯）'!$C$6:$L$47,10,FALSE))</f>
        <v/>
      </c>
      <c r="AQ34" s="327" t="str">
        <f>IF(AQ33="","",VLOOKUP(AQ33,'【記載例】シフト記号表（勤務時間帯）'!$C$6:$L$47,10,FALSE))</f>
        <v/>
      </c>
      <c r="AR34" s="325">
        <f>IF(AR33="","",VLOOKUP(AR33,'【記載例】シフト記号表（勤務時間帯）'!$C$6:$L$47,10,FALSE))</f>
        <v>8</v>
      </c>
      <c r="AS34" s="326">
        <f>IF(AS33="","",VLOOKUP(AS33,'【記載例】シフト記号表（勤務時間帯）'!$C$6:$L$47,10,FALSE))</f>
        <v>8</v>
      </c>
      <c r="AT34" s="326" t="str">
        <f>IF(AT33="","",VLOOKUP(AT33,'【記載例】シフト記号表（勤務時間帯）'!$C$6:$L$47,10,FALSE))</f>
        <v/>
      </c>
      <c r="AU34" s="326">
        <f>IF(AU33="","",VLOOKUP(AU33,'【記載例】シフト記号表（勤務時間帯）'!$C$6:$L$47,10,FALSE))</f>
        <v>8</v>
      </c>
      <c r="AV34" s="326">
        <f>IF(AV33="","",VLOOKUP(AV33,'【記載例】シフト記号表（勤務時間帯）'!$C$6:$L$47,10,FALSE))</f>
        <v>8</v>
      </c>
      <c r="AW34" s="326" t="str">
        <f>IF(AW33="","",VLOOKUP(AW33,'【記載例】シフト記号表（勤務時間帯）'!$C$6:$L$47,10,FALSE))</f>
        <v/>
      </c>
      <c r="AX34" s="327" t="str">
        <f>IF(AX33="","",VLOOKUP(AX33,'【記載例】シフト記号表（勤務時間帯）'!$C$6:$L$47,10,FALSE))</f>
        <v/>
      </c>
      <c r="AY34" s="325" t="str">
        <f>IF(AY33="","",VLOOKUP(AY33,'【記載例】シフト記号表（勤務時間帯）'!$C$6:$L$47,10,FALSE))</f>
        <v/>
      </c>
      <c r="AZ34" s="326" t="str">
        <f>IF(AZ33="","",VLOOKUP(AZ33,'【記載例】シフト記号表（勤務時間帯）'!$C$6:$L$47,10,FALSE))</f>
        <v/>
      </c>
      <c r="BA34" s="326" t="str">
        <f>IF(BA33="","",VLOOKUP(BA33,'【記載例】シフト記号表（勤務時間帯）'!$C$6:$L$47,10,FALSE))</f>
        <v/>
      </c>
      <c r="BB34" s="1156">
        <f>IF($BE$3="４週",SUM(W34:AX34),IF($BE$3="暦月",SUM(W34:BA34),""))</f>
        <v>128</v>
      </c>
      <c r="BC34" s="1157"/>
      <c r="BD34" s="1158">
        <f>IF($BE$3="４週",BB34/4,IF($BE$3="暦月",(BB34/($BE$8/7)),""))</f>
        <v>32</v>
      </c>
      <c r="BE34" s="1157"/>
      <c r="BF34" s="1153"/>
      <c r="BG34" s="1154"/>
      <c r="BH34" s="1154"/>
      <c r="BI34" s="1154"/>
      <c r="BJ34" s="1155"/>
    </row>
    <row r="35" spans="2:62" ht="20.25" customHeight="1" x14ac:dyDescent="0.15">
      <c r="B35" s="1118">
        <f>B33+1</f>
        <v>10</v>
      </c>
      <c r="C35" s="1120" t="s">
        <v>715</v>
      </c>
      <c r="D35" s="1121"/>
      <c r="E35" s="320"/>
      <c r="F35" s="321"/>
      <c r="G35" s="320"/>
      <c r="H35" s="321"/>
      <c r="I35" s="1124" t="s">
        <v>699</v>
      </c>
      <c r="J35" s="1125"/>
      <c r="K35" s="1128" t="s">
        <v>716</v>
      </c>
      <c r="L35" s="1129"/>
      <c r="M35" s="1129"/>
      <c r="N35" s="1121"/>
      <c r="O35" s="1132" t="s">
        <v>717</v>
      </c>
      <c r="P35" s="1133"/>
      <c r="Q35" s="1133"/>
      <c r="R35" s="1133"/>
      <c r="S35" s="1134"/>
      <c r="T35" s="340" t="s">
        <v>696</v>
      </c>
      <c r="V35" s="341"/>
      <c r="W35" s="333" t="s">
        <v>777</v>
      </c>
      <c r="X35" s="334" t="s">
        <v>778</v>
      </c>
      <c r="Y35" s="334" t="s">
        <v>713</v>
      </c>
      <c r="Z35" s="334" t="s">
        <v>713</v>
      </c>
      <c r="AA35" s="334"/>
      <c r="AB35" s="334" t="s">
        <v>714</v>
      </c>
      <c r="AC35" s="335"/>
      <c r="AD35" s="333"/>
      <c r="AE35" s="334" t="s">
        <v>777</v>
      </c>
      <c r="AF35" s="334" t="s">
        <v>778</v>
      </c>
      <c r="AG35" s="334" t="s">
        <v>713</v>
      </c>
      <c r="AH35" s="334" t="s">
        <v>713</v>
      </c>
      <c r="AI35" s="334"/>
      <c r="AJ35" s="335" t="s">
        <v>714</v>
      </c>
      <c r="AK35" s="333" t="s">
        <v>714</v>
      </c>
      <c r="AL35" s="334"/>
      <c r="AM35" s="334" t="s">
        <v>777</v>
      </c>
      <c r="AN35" s="334" t="s">
        <v>778</v>
      </c>
      <c r="AO35" s="334" t="s">
        <v>713</v>
      </c>
      <c r="AP35" s="334" t="s">
        <v>713</v>
      </c>
      <c r="AQ35" s="335"/>
      <c r="AR35" s="333" t="s">
        <v>714</v>
      </c>
      <c r="AS35" s="334"/>
      <c r="AT35" s="334"/>
      <c r="AU35" s="334" t="s">
        <v>777</v>
      </c>
      <c r="AV35" s="334" t="s">
        <v>778</v>
      </c>
      <c r="AW35" s="334" t="s">
        <v>713</v>
      </c>
      <c r="AX35" s="335" t="s">
        <v>713</v>
      </c>
      <c r="AY35" s="333"/>
      <c r="AZ35" s="334"/>
      <c r="BA35" s="336"/>
      <c r="BB35" s="1138"/>
      <c r="BC35" s="1139"/>
      <c r="BD35" s="1105"/>
      <c r="BE35" s="1106"/>
      <c r="BF35" s="1107"/>
      <c r="BG35" s="1108"/>
      <c r="BH35" s="1108"/>
      <c r="BI35" s="1108"/>
      <c r="BJ35" s="1109"/>
    </row>
    <row r="36" spans="2:62" ht="20.25" customHeight="1" x14ac:dyDescent="0.15">
      <c r="B36" s="1140"/>
      <c r="C36" s="1159"/>
      <c r="D36" s="1160"/>
      <c r="E36" s="320"/>
      <c r="F36" s="321" t="str">
        <f>C35</f>
        <v>看護職員</v>
      </c>
      <c r="G36" s="320"/>
      <c r="H36" s="321" t="str">
        <f>I35</f>
        <v>A</v>
      </c>
      <c r="I36" s="1161"/>
      <c r="J36" s="1162"/>
      <c r="K36" s="1163"/>
      <c r="L36" s="1164"/>
      <c r="M36" s="1164"/>
      <c r="N36" s="1160"/>
      <c r="O36" s="1132"/>
      <c r="P36" s="1133"/>
      <c r="Q36" s="1133"/>
      <c r="R36" s="1133"/>
      <c r="S36" s="1134"/>
      <c r="T36" s="337" t="s">
        <v>1050</v>
      </c>
      <c r="U36" s="338"/>
      <c r="V36" s="339"/>
      <c r="W36" s="325">
        <f>IF(W35="","",VLOOKUP(W35,'【記載例】シフト記号表（勤務時間帯）'!$C$6:$L$47,10,FALSE))</f>
        <v>8</v>
      </c>
      <c r="X36" s="326">
        <f>IF(X35="","",VLOOKUP(X35,'【記載例】シフト記号表（勤務時間帯）'!$C$6:$L$47,10,FALSE))</f>
        <v>8</v>
      </c>
      <c r="Y36" s="326">
        <f>IF(Y35="","",VLOOKUP(Y35,'【記載例】シフト記号表（勤務時間帯）'!$C$6:$L$47,10,FALSE))</f>
        <v>8</v>
      </c>
      <c r="Z36" s="326">
        <f>IF(Z35="","",VLOOKUP(Z35,'【記載例】シフト記号表（勤務時間帯）'!$C$6:$L$47,10,FALSE))</f>
        <v>8</v>
      </c>
      <c r="AA36" s="326" t="str">
        <f>IF(AA35="","",VLOOKUP(AA35,'【記載例】シフト記号表（勤務時間帯）'!$C$6:$L$47,10,FALSE))</f>
        <v/>
      </c>
      <c r="AB36" s="326">
        <f>IF(AB35="","",VLOOKUP(AB35,'【記載例】シフト記号表（勤務時間帯）'!$C$6:$L$47,10,FALSE))</f>
        <v>8</v>
      </c>
      <c r="AC36" s="327" t="str">
        <f>IF(AC35="","",VLOOKUP(AC35,'【記載例】シフト記号表（勤務時間帯）'!$C$6:$L$47,10,FALSE))</f>
        <v/>
      </c>
      <c r="AD36" s="325" t="str">
        <f>IF(AD35="","",VLOOKUP(AD35,'【記載例】シフト記号表（勤務時間帯）'!$C$6:$L$47,10,FALSE))</f>
        <v/>
      </c>
      <c r="AE36" s="326">
        <f>IF(AE35="","",VLOOKUP(AE35,'【記載例】シフト記号表（勤務時間帯）'!$C$6:$L$47,10,FALSE))</f>
        <v>8</v>
      </c>
      <c r="AF36" s="326">
        <f>IF(AF35="","",VLOOKUP(AF35,'【記載例】シフト記号表（勤務時間帯）'!$C$6:$L$47,10,FALSE))</f>
        <v>8</v>
      </c>
      <c r="AG36" s="326">
        <f>IF(AG35="","",VLOOKUP(AG35,'【記載例】シフト記号表（勤務時間帯）'!$C$6:$L$47,10,FALSE))</f>
        <v>8</v>
      </c>
      <c r="AH36" s="326">
        <f>IF(AH35="","",VLOOKUP(AH35,'【記載例】シフト記号表（勤務時間帯）'!$C$6:$L$47,10,FALSE))</f>
        <v>8</v>
      </c>
      <c r="AI36" s="326" t="str">
        <f>IF(AI35="","",VLOOKUP(AI35,'【記載例】シフト記号表（勤務時間帯）'!$C$6:$L$47,10,FALSE))</f>
        <v/>
      </c>
      <c r="AJ36" s="327">
        <f>IF(AJ35="","",VLOOKUP(AJ35,'【記載例】シフト記号表（勤務時間帯）'!$C$6:$L$47,10,FALSE))</f>
        <v>8</v>
      </c>
      <c r="AK36" s="325">
        <f>IF(AK35="","",VLOOKUP(AK35,'【記載例】シフト記号表（勤務時間帯）'!$C$6:$L$47,10,FALSE))</f>
        <v>8</v>
      </c>
      <c r="AL36" s="326" t="str">
        <f>IF(AL35="","",VLOOKUP(AL35,'【記載例】シフト記号表（勤務時間帯）'!$C$6:$L$47,10,FALSE))</f>
        <v/>
      </c>
      <c r="AM36" s="326">
        <f>IF(AM35="","",VLOOKUP(AM35,'【記載例】シフト記号表（勤務時間帯）'!$C$6:$L$47,10,FALSE))</f>
        <v>8</v>
      </c>
      <c r="AN36" s="326">
        <f>IF(AN35="","",VLOOKUP(AN35,'【記載例】シフト記号表（勤務時間帯）'!$C$6:$L$47,10,FALSE))</f>
        <v>8</v>
      </c>
      <c r="AO36" s="326">
        <f>IF(AO35="","",VLOOKUP(AO35,'【記載例】シフト記号表（勤務時間帯）'!$C$6:$L$47,10,FALSE))</f>
        <v>8</v>
      </c>
      <c r="AP36" s="326">
        <f>IF(AP35="","",VLOOKUP(AP35,'【記載例】シフト記号表（勤務時間帯）'!$C$6:$L$47,10,FALSE))</f>
        <v>8</v>
      </c>
      <c r="AQ36" s="327" t="str">
        <f>IF(AQ35="","",VLOOKUP(AQ35,'【記載例】シフト記号表（勤務時間帯）'!$C$6:$L$47,10,FALSE))</f>
        <v/>
      </c>
      <c r="AR36" s="325">
        <f>IF(AR35="","",VLOOKUP(AR35,'【記載例】シフト記号表（勤務時間帯）'!$C$6:$L$47,10,FALSE))</f>
        <v>8</v>
      </c>
      <c r="AS36" s="326" t="str">
        <f>IF(AS35="","",VLOOKUP(AS35,'【記載例】シフト記号表（勤務時間帯）'!$C$6:$L$47,10,FALSE))</f>
        <v/>
      </c>
      <c r="AT36" s="326" t="str">
        <f>IF(AT35="","",VLOOKUP(AT35,'【記載例】シフト記号表（勤務時間帯）'!$C$6:$L$47,10,FALSE))</f>
        <v/>
      </c>
      <c r="AU36" s="326">
        <f>IF(AU35="","",VLOOKUP(AU35,'【記載例】シフト記号表（勤務時間帯）'!$C$6:$L$47,10,FALSE))</f>
        <v>8</v>
      </c>
      <c r="AV36" s="326">
        <f>IF(AV35="","",VLOOKUP(AV35,'【記載例】シフト記号表（勤務時間帯）'!$C$6:$L$47,10,FALSE))</f>
        <v>8</v>
      </c>
      <c r="AW36" s="326">
        <f>IF(AW35="","",VLOOKUP(AW35,'【記載例】シフト記号表（勤務時間帯）'!$C$6:$L$47,10,FALSE))</f>
        <v>8</v>
      </c>
      <c r="AX36" s="327">
        <f>IF(AX35="","",VLOOKUP(AX35,'【記載例】シフト記号表（勤務時間帯）'!$C$6:$L$47,10,FALSE))</f>
        <v>8</v>
      </c>
      <c r="AY36" s="325" t="str">
        <f>IF(AY35="","",VLOOKUP(AY35,'【記載例】シフト記号表（勤務時間帯）'!$C$6:$L$47,10,FALSE))</f>
        <v/>
      </c>
      <c r="AZ36" s="326" t="str">
        <f>IF(AZ35="","",VLOOKUP(AZ35,'【記載例】シフト記号表（勤務時間帯）'!$C$6:$L$47,10,FALSE))</f>
        <v/>
      </c>
      <c r="BA36" s="326" t="str">
        <f>IF(BA35="","",VLOOKUP(BA35,'【記載例】シフト記号表（勤務時間帯）'!$C$6:$L$47,10,FALSE))</f>
        <v/>
      </c>
      <c r="BB36" s="1156">
        <f>IF($BE$3="４週",SUM(W36:AX36),IF($BE$3="暦月",SUM(W36:BA36),""))</f>
        <v>160</v>
      </c>
      <c r="BC36" s="1157"/>
      <c r="BD36" s="1158">
        <f>IF($BE$3="４週",BB36/4,IF($BE$3="暦月",(BB36/($BE$8/7)),""))</f>
        <v>40</v>
      </c>
      <c r="BE36" s="1157"/>
      <c r="BF36" s="1153"/>
      <c r="BG36" s="1154"/>
      <c r="BH36" s="1154"/>
      <c r="BI36" s="1154"/>
      <c r="BJ36" s="1155"/>
    </row>
    <row r="37" spans="2:62" ht="20.25" customHeight="1" x14ac:dyDescent="0.15">
      <c r="B37" s="1118">
        <f>B35+1</f>
        <v>11</v>
      </c>
      <c r="C37" s="1120" t="s">
        <v>715</v>
      </c>
      <c r="D37" s="1121"/>
      <c r="E37" s="320"/>
      <c r="F37" s="321"/>
      <c r="G37" s="320"/>
      <c r="H37" s="321"/>
      <c r="I37" s="1124" t="s">
        <v>699</v>
      </c>
      <c r="J37" s="1125"/>
      <c r="K37" s="1128" t="s">
        <v>716</v>
      </c>
      <c r="L37" s="1129"/>
      <c r="M37" s="1129"/>
      <c r="N37" s="1121"/>
      <c r="O37" s="1132" t="s">
        <v>1054</v>
      </c>
      <c r="P37" s="1133"/>
      <c r="Q37" s="1133"/>
      <c r="R37" s="1133"/>
      <c r="S37" s="1134"/>
      <c r="T37" s="340" t="s">
        <v>696</v>
      </c>
      <c r="V37" s="341"/>
      <c r="W37" s="333"/>
      <c r="X37" s="334" t="s">
        <v>777</v>
      </c>
      <c r="Y37" s="334" t="s">
        <v>778</v>
      </c>
      <c r="Z37" s="334" t="s">
        <v>714</v>
      </c>
      <c r="AA37" s="334" t="s">
        <v>713</v>
      </c>
      <c r="AB37" s="334"/>
      <c r="AC37" s="335" t="s">
        <v>714</v>
      </c>
      <c r="AD37" s="333" t="s">
        <v>714</v>
      </c>
      <c r="AE37" s="334"/>
      <c r="AF37" s="334" t="s">
        <v>777</v>
      </c>
      <c r="AG37" s="334" t="s">
        <v>778</v>
      </c>
      <c r="AH37" s="334" t="s">
        <v>714</v>
      </c>
      <c r="AI37" s="334" t="s">
        <v>713</v>
      </c>
      <c r="AJ37" s="335"/>
      <c r="AK37" s="333" t="s">
        <v>714</v>
      </c>
      <c r="AL37" s="334" t="s">
        <v>713</v>
      </c>
      <c r="AM37" s="334"/>
      <c r="AN37" s="334" t="s">
        <v>777</v>
      </c>
      <c r="AO37" s="334" t="s">
        <v>778</v>
      </c>
      <c r="AP37" s="334" t="s">
        <v>714</v>
      </c>
      <c r="AQ37" s="335"/>
      <c r="AR37" s="333"/>
      <c r="AS37" s="334" t="s">
        <v>714</v>
      </c>
      <c r="AT37" s="334" t="s">
        <v>713</v>
      </c>
      <c r="AU37" s="334"/>
      <c r="AV37" s="334" t="s">
        <v>777</v>
      </c>
      <c r="AW37" s="334" t="s">
        <v>778</v>
      </c>
      <c r="AX37" s="335" t="s">
        <v>714</v>
      </c>
      <c r="AY37" s="333"/>
      <c r="AZ37" s="334"/>
      <c r="BA37" s="336"/>
      <c r="BB37" s="1138"/>
      <c r="BC37" s="1139"/>
      <c r="BD37" s="1105"/>
      <c r="BE37" s="1106"/>
      <c r="BF37" s="1107"/>
      <c r="BG37" s="1108"/>
      <c r="BH37" s="1108"/>
      <c r="BI37" s="1108"/>
      <c r="BJ37" s="1109"/>
    </row>
    <row r="38" spans="2:62" ht="20.25" customHeight="1" x14ac:dyDescent="0.15">
      <c r="B38" s="1140"/>
      <c r="C38" s="1159"/>
      <c r="D38" s="1160"/>
      <c r="E38" s="320"/>
      <c r="F38" s="321" t="str">
        <f>C37</f>
        <v>看護職員</v>
      </c>
      <c r="G38" s="320"/>
      <c r="H38" s="321" t="str">
        <f>I37</f>
        <v>A</v>
      </c>
      <c r="I38" s="1161"/>
      <c r="J38" s="1162"/>
      <c r="K38" s="1163"/>
      <c r="L38" s="1164"/>
      <c r="M38" s="1164"/>
      <c r="N38" s="1160"/>
      <c r="O38" s="1132"/>
      <c r="P38" s="1133"/>
      <c r="Q38" s="1133"/>
      <c r="R38" s="1133"/>
      <c r="S38" s="1134"/>
      <c r="T38" s="337" t="s">
        <v>1050</v>
      </c>
      <c r="U38" s="338"/>
      <c r="V38" s="339"/>
      <c r="W38" s="325" t="str">
        <f>IF(W37="","",VLOOKUP(W37,'【記載例】シフト記号表（勤務時間帯）'!$C$6:$L$47,10,FALSE))</f>
        <v/>
      </c>
      <c r="X38" s="326">
        <f>IF(X37="","",VLOOKUP(X37,'【記載例】シフト記号表（勤務時間帯）'!$C$6:$L$47,10,FALSE))</f>
        <v>8</v>
      </c>
      <c r="Y38" s="326">
        <f>IF(Y37="","",VLOOKUP(Y37,'【記載例】シフト記号表（勤務時間帯）'!$C$6:$L$47,10,FALSE))</f>
        <v>8</v>
      </c>
      <c r="Z38" s="326">
        <f>IF(Z37="","",VLOOKUP(Z37,'【記載例】シフト記号表（勤務時間帯）'!$C$6:$L$47,10,FALSE))</f>
        <v>8</v>
      </c>
      <c r="AA38" s="326">
        <f>IF(AA37="","",VLOOKUP(AA37,'【記載例】シフト記号表（勤務時間帯）'!$C$6:$L$47,10,FALSE))</f>
        <v>8</v>
      </c>
      <c r="AB38" s="326" t="str">
        <f>IF(AB37="","",VLOOKUP(AB37,'【記載例】シフト記号表（勤務時間帯）'!$C$6:$L$47,10,FALSE))</f>
        <v/>
      </c>
      <c r="AC38" s="327">
        <f>IF(AC37="","",VLOOKUP(AC37,'【記載例】シフト記号表（勤務時間帯）'!$C$6:$L$47,10,FALSE))</f>
        <v>8</v>
      </c>
      <c r="AD38" s="325">
        <f>IF(AD37="","",VLOOKUP(AD37,'【記載例】シフト記号表（勤務時間帯）'!$C$6:$L$47,10,FALSE))</f>
        <v>8</v>
      </c>
      <c r="AE38" s="326" t="str">
        <f>IF(AE37="","",VLOOKUP(AE37,'【記載例】シフト記号表（勤務時間帯）'!$C$6:$L$47,10,FALSE))</f>
        <v/>
      </c>
      <c r="AF38" s="326">
        <f>IF(AF37="","",VLOOKUP(AF37,'【記載例】シフト記号表（勤務時間帯）'!$C$6:$L$47,10,FALSE))</f>
        <v>8</v>
      </c>
      <c r="AG38" s="326">
        <f>IF(AG37="","",VLOOKUP(AG37,'【記載例】シフト記号表（勤務時間帯）'!$C$6:$L$47,10,FALSE))</f>
        <v>8</v>
      </c>
      <c r="AH38" s="326">
        <f>IF(AH37="","",VLOOKUP(AH37,'【記載例】シフト記号表（勤務時間帯）'!$C$6:$L$47,10,FALSE))</f>
        <v>8</v>
      </c>
      <c r="AI38" s="326">
        <f>IF(AI37="","",VLOOKUP(AI37,'【記載例】シフト記号表（勤務時間帯）'!$C$6:$L$47,10,FALSE))</f>
        <v>8</v>
      </c>
      <c r="AJ38" s="327" t="str">
        <f>IF(AJ37="","",VLOOKUP(AJ37,'【記載例】シフト記号表（勤務時間帯）'!$C$6:$L$47,10,FALSE))</f>
        <v/>
      </c>
      <c r="AK38" s="325">
        <f>IF(AK37="","",VLOOKUP(AK37,'【記載例】シフト記号表（勤務時間帯）'!$C$6:$L$47,10,FALSE))</f>
        <v>8</v>
      </c>
      <c r="AL38" s="326">
        <f>IF(AL37="","",VLOOKUP(AL37,'【記載例】シフト記号表（勤務時間帯）'!$C$6:$L$47,10,FALSE))</f>
        <v>8</v>
      </c>
      <c r="AM38" s="326" t="str">
        <f>IF(AM37="","",VLOOKUP(AM37,'【記載例】シフト記号表（勤務時間帯）'!$C$6:$L$47,10,FALSE))</f>
        <v/>
      </c>
      <c r="AN38" s="326">
        <f>IF(AN37="","",VLOOKUP(AN37,'【記載例】シフト記号表（勤務時間帯）'!$C$6:$L$47,10,FALSE))</f>
        <v>8</v>
      </c>
      <c r="AO38" s="326">
        <f>IF(AO37="","",VLOOKUP(AO37,'【記載例】シフト記号表（勤務時間帯）'!$C$6:$L$47,10,FALSE))</f>
        <v>8</v>
      </c>
      <c r="AP38" s="326">
        <f>IF(AP37="","",VLOOKUP(AP37,'【記載例】シフト記号表（勤務時間帯）'!$C$6:$L$47,10,FALSE))</f>
        <v>8</v>
      </c>
      <c r="AQ38" s="327" t="str">
        <f>IF(AQ37="","",VLOOKUP(AQ37,'【記載例】シフト記号表（勤務時間帯）'!$C$6:$L$47,10,FALSE))</f>
        <v/>
      </c>
      <c r="AR38" s="325" t="str">
        <f>IF(AR37="","",VLOOKUP(AR37,'【記載例】シフト記号表（勤務時間帯）'!$C$6:$L$47,10,FALSE))</f>
        <v/>
      </c>
      <c r="AS38" s="326">
        <f>IF(AS37="","",VLOOKUP(AS37,'【記載例】シフト記号表（勤務時間帯）'!$C$6:$L$47,10,FALSE))</f>
        <v>8</v>
      </c>
      <c r="AT38" s="326">
        <f>IF(AT37="","",VLOOKUP(AT37,'【記載例】シフト記号表（勤務時間帯）'!$C$6:$L$47,10,FALSE))</f>
        <v>8</v>
      </c>
      <c r="AU38" s="326" t="str">
        <f>IF(AU37="","",VLOOKUP(AU37,'【記載例】シフト記号表（勤務時間帯）'!$C$6:$L$47,10,FALSE))</f>
        <v/>
      </c>
      <c r="AV38" s="326">
        <f>IF(AV37="","",VLOOKUP(AV37,'【記載例】シフト記号表（勤務時間帯）'!$C$6:$L$47,10,FALSE))</f>
        <v>8</v>
      </c>
      <c r="AW38" s="326">
        <f>IF(AW37="","",VLOOKUP(AW37,'【記載例】シフト記号表（勤務時間帯）'!$C$6:$L$47,10,FALSE))</f>
        <v>8</v>
      </c>
      <c r="AX38" s="327">
        <f>IF(AX37="","",VLOOKUP(AX37,'【記載例】シフト記号表（勤務時間帯）'!$C$6:$L$47,10,FALSE))</f>
        <v>8</v>
      </c>
      <c r="AY38" s="325" t="str">
        <f>IF(AY37="","",VLOOKUP(AY37,'【記載例】シフト記号表（勤務時間帯）'!$C$6:$L$47,10,FALSE))</f>
        <v/>
      </c>
      <c r="AZ38" s="326" t="str">
        <f>IF(AZ37="","",VLOOKUP(AZ37,'【記載例】シフト記号表（勤務時間帯）'!$C$6:$L$47,10,FALSE))</f>
        <v/>
      </c>
      <c r="BA38" s="326" t="str">
        <f>IF(BA37="","",VLOOKUP(BA37,'【記載例】シフト記号表（勤務時間帯）'!$C$6:$L$47,10,FALSE))</f>
        <v/>
      </c>
      <c r="BB38" s="1156">
        <f>IF($BE$3="４週",SUM(W38:AX38),IF($BE$3="暦月",SUM(W38:BA38),""))</f>
        <v>160</v>
      </c>
      <c r="BC38" s="1157"/>
      <c r="BD38" s="1158">
        <f>IF($BE$3="４週",BB38/4,IF($BE$3="暦月",(BB38/($BE$8/7)),""))</f>
        <v>40</v>
      </c>
      <c r="BE38" s="1157"/>
      <c r="BF38" s="1153"/>
      <c r="BG38" s="1154"/>
      <c r="BH38" s="1154"/>
      <c r="BI38" s="1154"/>
      <c r="BJ38" s="1155"/>
    </row>
    <row r="39" spans="2:62" ht="20.25" customHeight="1" x14ac:dyDescent="0.15">
      <c r="B39" s="1118">
        <f>B37+1</f>
        <v>12</v>
      </c>
      <c r="C39" s="1120" t="s">
        <v>715</v>
      </c>
      <c r="D39" s="1121"/>
      <c r="E39" s="320"/>
      <c r="F39" s="321"/>
      <c r="G39" s="320"/>
      <c r="H39" s="321"/>
      <c r="I39" s="1124" t="s">
        <v>699</v>
      </c>
      <c r="J39" s="1125"/>
      <c r="K39" s="1128" t="s">
        <v>716</v>
      </c>
      <c r="L39" s="1129"/>
      <c r="M39" s="1129"/>
      <c r="N39" s="1121"/>
      <c r="O39" s="1132" t="s">
        <v>1055</v>
      </c>
      <c r="P39" s="1133"/>
      <c r="Q39" s="1133"/>
      <c r="R39" s="1133"/>
      <c r="S39" s="1134"/>
      <c r="T39" s="340" t="s">
        <v>696</v>
      </c>
      <c r="V39" s="341"/>
      <c r="W39" s="333" t="s">
        <v>714</v>
      </c>
      <c r="X39" s="334"/>
      <c r="Y39" s="334" t="s">
        <v>777</v>
      </c>
      <c r="Z39" s="334" t="s">
        <v>778</v>
      </c>
      <c r="AA39" s="334" t="s">
        <v>714</v>
      </c>
      <c r="AB39" s="334" t="s">
        <v>713</v>
      </c>
      <c r="AC39" s="335"/>
      <c r="AD39" s="333" t="s">
        <v>713</v>
      </c>
      <c r="AE39" s="334" t="s">
        <v>714</v>
      </c>
      <c r="AF39" s="334"/>
      <c r="AG39" s="334" t="s">
        <v>777</v>
      </c>
      <c r="AH39" s="334" t="s">
        <v>778</v>
      </c>
      <c r="AI39" s="334" t="s">
        <v>714</v>
      </c>
      <c r="AJ39" s="335"/>
      <c r="AK39" s="333" t="s">
        <v>713</v>
      </c>
      <c r="AL39" s="334" t="s">
        <v>714</v>
      </c>
      <c r="AM39" s="334"/>
      <c r="AN39" s="334"/>
      <c r="AO39" s="334" t="s">
        <v>777</v>
      </c>
      <c r="AP39" s="334" t="s">
        <v>778</v>
      </c>
      <c r="AQ39" s="335" t="s">
        <v>713</v>
      </c>
      <c r="AR39" s="333" t="s">
        <v>713</v>
      </c>
      <c r="AS39" s="334"/>
      <c r="AT39" s="334" t="s">
        <v>714</v>
      </c>
      <c r="AU39" s="334" t="s">
        <v>713</v>
      </c>
      <c r="AV39" s="334"/>
      <c r="AW39" s="334" t="s">
        <v>777</v>
      </c>
      <c r="AX39" s="335" t="s">
        <v>778</v>
      </c>
      <c r="AY39" s="333"/>
      <c r="AZ39" s="334"/>
      <c r="BA39" s="336"/>
      <c r="BB39" s="1138"/>
      <c r="BC39" s="1139"/>
      <c r="BD39" s="1105"/>
      <c r="BE39" s="1106"/>
      <c r="BF39" s="1107"/>
      <c r="BG39" s="1108"/>
      <c r="BH39" s="1108"/>
      <c r="BI39" s="1108"/>
      <c r="BJ39" s="1109"/>
    </row>
    <row r="40" spans="2:62" ht="20.25" customHeight="1" x14ac:dyDescent="0.15">
      <c r="B40" s="1140"/>
      <c r="C40" s="1159"/>
      <c r="D40" s="1160"/>
      <c r="E40" s="320"/>
      <c r="F40" s="321" t="str">
        <f>C39</f>
        <v>看護職員</v>
      </c>
      <c r="G40" s="320"/>
      <c r="H40" s="321" t="str">
        <f>I39</f>
        <v>A</v>
      </c>
      <c r="I40" s="1161"/>
      <c r="J40" s="1162"/>
      <c r="K40" s="1163"/>
      <c r="L40" s="1164"/>
      <c r="M40" s="1164"/>
      <c r="N40" s="1160"/>
      <c r="O40" s="1132"/>
      <c r="P40" s="1133"/>
      <c r="Q40" s="1133"/>
      <c r="R40" s="1133"/>
      <c r="S40" s="1134"/>
      <c r="T40" s="337" t="s">
        <v>1050</v>
      </c>
      <c r="U40" s="338"/>
      <c r="V40" s="339"/>
      <c r="W40" s="325">
        <f>IF(W39="","",VLOOKUP(W39,'【記載例】シフト記号表（勤務時間帯）'!$C$6:$L$47,10,FALSE))</f>
        <v>8</v>
      </c>
      <c r="X40" s="326" t="str">
        <f>IF(X39="","",VLOOKUP(X39,'【記載例】シフト記号表（勤務時間帯）'!$C$6:$L$47,10,FALSE))</f>
        <v/>
      </c>
      <c r="Y40" s="326">
        <f>IF(Y39="","",VLOOKUP(Y39,'【記載例】シフト記号表（勤務時間帯）'!$C$6:$L$47,10,FALSE))</f>
        <v>8</v>
      </c>
      <c r="Z40" s="326">
        <f>IF(Z39="","",VLOOKUP(Z39,'【記載例】シフト記号表（勤務時間帯）'!$C$6:$L$47,10,FALSE))</f>
        <v>8</v>
      </c>
      <c r="AA40" s="326">
        <f>IF(AA39="","",VLOOKUP(AA39,'【記載例】シフト記号表（勤務時間帯）'!$C$6:$L$47,10,FALSE))</f>
        <v>8</v>
      </c>
      <c r="AB40" s="326">
        <f>IF(AB39="","",VLOOKUP(AB39,'【記載例】シフト記号表（勤務時間帯）'!$C$6:$L$47,10,FALSE))</f>
        <v>8</v>
      </c>
      <c r="AC40" s="327" t="str">
        <f>IF(AC39="","",VLOOKUP(AC39,'【記載例】シフト記号表（勤務時間帯）'!$C$6:$L$47,10,FALSE))</f>
        <v/>
      </c>
      <c r="AD40" s="325">
        <f>IF(AD39="","",VLOOKUP(AD39,'【記載例】シフト記号表（勤務時間帯）'!$C$6:$L$47,10,FALSE))</f>
        <v>8</v>
      </c>
      <c r="AE40" s="326">
        <f>IF(AE39="","",VLOOKUP(AE39,'【記載例】シフト記号表（勤務時間帯）'!$C$6:$L$47,10,FALSE))</f>
        <v>8</v>
      </c>
      <c r="AF40" s="326" t="str">
        <f>IF(AF39="","",VLOOKUP(AF39,'【記載例】シフト記号表（勤務時間帯）'!$C$6:$L$47,10,FALSE))</f>
        <v/>
      </c>
      <c r="AG40" s="326">
        <f>IF(AG39="","",VLOOKUP(AG39,'【記載例】シフト記号表（勤務時間帯）'!$C$6:$L$47,10,FALSE))</f>
        <v>8</v>
      </c>
      <c r="AH40" s="326">
        <f>IF(AH39="","",VLOOKUP(AH39,'【記載例】シフト記号表（勤務時間帯）'!$C$6:$L$47,10,FALSE))</f>
        <v>8</v>
      </c>
      <c r="AI40" s="326">
        <f>IF(AI39="","",VLOOKUP(AI39,'【記載例】シフト記号表（勤務時間帯）'!$C$6:$L$47,10,FALSE))</f>
        <v>8</v>
      </c>
      <c r="AJ40" s="327" t="str">
        <f>IF(AJ39="","",VLOOKUP(AJ39,'【記載例】シフト記号表（勤務時間帯）'!$C$6:$L$47,10,FALSE))</f>
        <v/>
      </c>
      <c r="AK40" s="325">
        <f>IF(AK39="","",VLOOKUP(AK39,'【記載例】シフト記号表（勤務時間帯）'!$C$6:$L$47,10,FALSE))</f>
        <v>8</v>
      </c>
      <c r="AL40" s="326">
        <f>IF(AL39="","",VLOOKUP(AL39,'【記載例】シフト記号表（勤務時間帯）'!$C$6:$L$47,10,FALSE))</f>
        <v>8</v>
      </c>
      <c r="AM40" s="326" t="str">
        <f>IF(AM39="","",VLOOKUP(AM39,'【記載例】シフト記号表（勤務時間帯）'!$C$6:$L$47,10,FALSE))</f>
        <v/>
      </c>
      <c r="AN40" s="326" t="str">
        <f>IF(AN39="","",VLOOKUP(AN39,'【記載例】シフト記号表（勤務時間帯）'!$C$6:$L$47,10,FALSE))</f>
        <v/>
      </c>
      <c r="AO40" s="326">
        <f>IF(AO39="","",VLOOKUP(AO39,'【記載例】シフト記号表（勤務時間帯）'!$C$6:$L$47,10,FALSE))</f>
        <v>8</v>
      </c>
      <c r="AP40" s="326">
        <f>IF(AP39="","",VLOOKUP(AP39,'【記載例】シフト記号表（勤務時間帯）'!$C$6:$L$47,10,FALSE))</f>
        <v>8</v>
      </c>
      <c r="AQ40" s="327">
        <f>IF(AQ39="","",VLOOKUP(AQ39,'【記載例】シフト記号表（勤務時間帯）'!$C$6:$L$47,10,FALSE))</f>
        <v>8</v>
      </c>
      <c r="AR40" s="325">
        <f>IF(AR39="","",VLOOKUP(AR39,'【記載例】シフト記号表（勤務時間帯）'!$C$6:$L$47,10,FALSE))</f>
        <v>8</v>
      </c>
      <c r="AS40" s="326" t="str">
        <f>IF(AS39="","",VLOOKUP(AS39,'【記載例】シフト記号表（勤務時間帯）'!$C$6:$L$47,10,FALSE))</f>
        <v/>
      </c>
      <c r="AT40" s="326">
        <f>IF(AT39="","",VLOOKUP(AT39,'【記載例】シフト記号表（勤務時間帯）'!$C$6:$L$47,10,FALSE))</f>
        <v>8</v>
      </c>
      <c r="AU40" s="326">
        <f>IF(AU39="","",VLOOKUP(AU39,'【記載例】シフト記号表（勤務時間帯）'!$C$6:$L$47,10,FALSE))</f>
        <v>8</v>
      </c>
      <c r="AV40" s="326" t="str">
        <f>IF(AV39="","",VLOOKUP(AV39,'【記載例】シフト記号表（勤務時間帯）'!$C$6:$L$47,10,FALSE))</f>
        <v/>
      </c>
      <c r="AW40" s="326">
        <f>IF(AW39="","",VLOOKUP(AW39,'【記載例】シフト記号表（勤務時間帯）'!$C$6:$L$47,10,FALSE))</f>
        <v>8</v>
      </c>
      <c r="AX40" s="327">
        <f>IF(AX39="","",VLOOKUP(AX39,'【記載例】シフト記号表（勤務時間帯）'!$C$6:$L$47,10,FALSE))</f>
        <v>8</v>
      </c>
      <c r="AY40" s="325" t="str">
        <f>IF(AY39="","",VLOOKUP(AY39,'【記載例】シフト記号表（勤務時間帯）'!$C$6:$L$47,10,FALSE))</f>
        <v/>
      </c>
      <c r="AZ40" s="326" t="str">
        <f>IF(AZ39="","",VLOOKUP(AZ39,'【記載例】シフト記号表（勤務時間帯）'!$C$6:$L$47,10,FALSE))</f>
        <v/>
      </c>
      <c r="BA40" s="326" t="str">
        <f>IF(BA39="","",VLOOKUP(BA39,'【記載例】シフト記号表（勤務時間帯）'!$C$6:$L$47,10,FALSE))</f>
        <v/>
      </c>
      <c r="BB40" s="1156">
        <f>IF($BE$3="４週",SUM(W40:AX40),IF($BE$3="暦月",SUM(W40:BA40),""))</f>
        <v>160</v>
      </c>
      <c r="BC40" s="1157"/>
      <c r="BD40" s="1158">
        <f>IF($BE$3="４週",BB40/4,IF($BE$3="暦月",(BB40/($BE$8/7)),""))</f>
        <v>40</v>
      </c>
      <c r="BE40" s="1157"/>
      <c r="BF40" s="1153"/>
      <c r="BG40" s="1154"/>
      <c r="BH40" s="1154"/>
      <c r="BI40" s="1154"/>
      <c r="BJ40" s="1155"/>
    </row>
    <row r="41" spans="2:62" ht="20.25" customHeight="1" x14ac:dyDescent="0.15">
      <c r="B41" s="1118">
        <f>B39+1</f>
        <v>13</v>
      </c>
      <c r="C41" s="1120" t="s">
        <v>715</v>
      </c>
      <c r="D41" s="1121"/>
      <c r="E41" s="320"/>
      <c r="F41" s="321"/>
      <c r="G41" s="320"/>
      <c r="H41" s="321"/>
      <c r="I41" s="1124" t="s">
        <v>699</v>
      </c>
      <c r="J41" s="1125"/>
      <c r="K41" s="1128" t="s">
        <v>716</v>
      </c>
      <c r="L41" s="1129"/>
      <c r="M41" s="1129"/>
      <c r="N41" s="1121"/>
      <c r="O41" s="1132" t="s">
        <v>1056</v>
      </c>
      <c r="P41" s="1133"/>
      <c r="Q41" s="1133"/>
      <c r="R41" s="1133"/>
      <c r="S41" s="1134"/>
      <c r="T41" s="340" t="s">
        <v>696</v>
      </c>
      <c r="V41" s="341"/>
      <c r="W41" s="333" t="s">
        <v>713</v>
      </c>
      <c r="X41" s="334" t="s">
        <v>714</v>
      </c>
      <c r="Y41" s="334"/>
      <c r="Z41" s="334" t="s">
        <v>777</v>
      </c>
      <c r="AA41" s="334" t="s">
        <v>778</v>
      </c>
      <c r="AB41" s="334"/>
      <c r="AC41" s="335" t="s">
        <v>713</v>
      </c>
      <c r="AD41" s="333" t="s">
        <v>714</v>
      </c>
      <c r="AE41" s="334" t="s">
        <v>714</v>
      </c>
      <c r="AF41" s="334" t="s">
        <v>713</v>
      </c>
      <c r="AG41" s="334"/>
      <c r="AH41" s="334" t="s">
        <v>777</v>
      </c>
      <c r="AI41" s="334" t="s">
        <v>778</v>
      </c>
      <c r="AJ41" s="335"/>
      <c r="AK41" s="333" t="s">
        <v>714</v>
      </c>
      <c r="AL41" s="334"/>
      <c r="AM41" s="334" t="s">
        <v>714</v>
      </c>
      <c r="AN41" s="334" t="s">
        <v>714</v>
      </c>
      <c r="AO41" s="334"/>
      <c r="AP41" s="334" t="s">
        <v>777</v>
      </c>
      <c r="AQ41" s="335" t="s">
        <v>778</v>
      </c>
      <c r="AR41" s="333" t="s">
        <v>714</v>
      </c>
      <c r="AS41" s="334" t="s">
        <v>713</v>
      </c>
      <c r="AT41" s="334"/>
      <c r="AU41" s="334" t="s">
        <v>714</v>
      </c>
      <c r="AV41" s="334" t="s">
        <v>1057</v>
      </c>
      <c r="AW41" s="334"/>
      <c r="AX41" s="335" t="s">
        <v>777</v>
      </c>
      <c r="AY41" s="333"/>
      <c r="AZ41" s="334"/>
      <c r="BA41" s="336"/>
      <c r="BB41" s="1138"/>
      <c r="BC41" s="1139"/>
      <c r="BD41" s="1105"/>
      <c r="BE41" s="1106"/>
      <c r="BF41" s="1107"/>
      <c r="BG41" s="1108"/>
      <c r="BH41" s="1108"/>
      <c r="BI41" s="1108"/>
      <c r="BJ41" s="1109"/>
    </row>
    <row r="42" spans="2:62" ht="20.25" customHeight="1" x14ac:dyDescent="0.15">
      <c r="B42" s="1140"/>
      <c r="C42" s="1159"/>
      <c r="D42" s="1160"/>
      <c r="E42" s="320"/>
      <c r="F42" s="321" t="str">
        <f>C41</f>
        <v>看護職員</v>
      </c>
      <c r="G42" s="320"/>
      <c r="H42" s="321" t="str">
        <f>I41</f>
        <v>A</v>
      </c>
      <c r="I42" s="1161"/>
      <c r="J42" s="1162"/>
      <c r="K42" s="1163"/>
      <c r="L42" s="1164"/>
      <c r="M42" s="1164"/>
      <c r="N42" s="1160"/>
      <c r="O42" s="1132"/>
      <c r="P42" s="1133"/>
      <c r="Q42" s="1133"/>
      <c r="R42" s="1133"/>
      <c r="S42" s="1134"/>
      <c r="T42" s="337" t="s">
        <v>1050</v>
      </c>
      <c r="U42" s="338"/>
      <c r="V42" s="339"/>
      <c r="W42" s="325">
        <f>IF(W41="","",VLOOKUP(W41,'【記載例】シフト記号表（勤務時間帯）'!$C$6:$L$47,10,FALSE))</f>
        <v>8</v>
      </c>
      <c r="X42" s="326">
        <f>IF(X41="","",VLOOKUP(X41,'【記載例】シフト記号表（勤務時間帯）'!$C$6:$L$47,10,FALSE))</f>
        <v>8</v>
      </c>
      <c r="Y42" s="326" t="str">
        <f>IF(Y41="","",VLOOKUP(Y41,'【記載例】シフト記号表（勤務時間帯）'!$C$6:$L$47,10,FALSE))</f>
        <v/>
      </c>
      <c r="Z42" s="326">
        <f>IF(Z41="","",VLOOKUP(Z41,'【記載例】シフト記号表（勤務時間帯）'!$C$6:$L$47,10,FALSE))</f>
        <v>8</v>
      </c>
      <c r="AA42" s="326">
        <f>IF(AA41="","",VLOOKUP(AA41,'【記載例】シフト記号表（勤務時間帯）'!$C$6:$L$47,10,FALSE))</f>
        <v>8</v>
      </c>
      <c r="AB42" s="326" t="str">
        <f>IF(AB41="","",VLOOKUP(AB41,'【記載例】シフト記号表（勤務時間帯）'!$C$6:$L$47,10,FALSE))</f>
        <v/>
      </c>
      <c r="AC42" s="327">
        <f>IF(AC41="","",VLOOKUP(AC41,'【記載例】シフト記号表（勤務時間帯）'!$C$6:$L$47,10,FALSE))</f>
        <v>8</v>
      </c>
      <c r="AD42" s="325">
        <f>IF(AD41="","",VLOOKUP(AD41,'【記載例】シフト記号表（勤務時間帯）'!$C$6:$L$47,10,FALSE))</f>
        <v>8</v>
      </c>
      <c r="AE42" s="326">
        <f>IF(AE41="","",VLOOKUP(AE41,'【記載例】シフト記号表（勤務時間帯）'!$C$6:$L$47,10,FALSE))</f>
        <v>8</v>
      </c>
      <c r="AF42" s="326">
        <f>IF(AF41="","",VLOOKUP(AF41,'【記載例】シフト記号表（勤務時間帯）'!$C$6:$L$47,10,FALSE))</f>
        <v>8</v>
      </c>
      <c r="AG42" s="326" t="str">
        <f>IF(AG41="","",VLOOKUP(AG41,'【記載例】シフト記号表（勤務時間帯）'!$C$6:$L$47,10,FALSE))</f>
        <v/>
      </c>
      <c r="AH42" s="326">
        <f>IF(AH41="","",VLOOKUP(AH41,'【記載例】シフト記号表（勤務時間帯）'!$C$6:$L$47,10,FALSE))</f>
        <v>8</v>
      </c>
      <c r="AI42" s="326">
        <f>IF(AI41="","",VLOOKUP(AI41,'【記載例】シフト記号表（勤務時間帯）'!$C$6:$L$47,10,FALSE))</f>
        <v>8</v>
      </c>
      <c r="AJ42" s="327" t="str">
        <f>IF(AJ41="","",VLOOKUP(AJ41,'【記載例】シフト記号表（勤務時間帯）'!$C$6:$L$47,10,FALSE))</f>
        <v/>
      </c>
      <c r="AK42" s="325">
        <f>IF(AK41="","",VLOOKUP(AK41,'【記載例】シフト記号表（勤務時間帯）'!$C$6:$L$47,10,FALSE))</f>
        <v>8</v>
      </c>
      <c r="AL42" s="326" t="str">
        <f>IF(AL41="","",VLOOKUP(AL41,'【記載例】シフト記号表（勤務時間帯）'!$C$6:$L$47,10,FALSE))</f>
        <v/>
      </c>
      <c r="AM42" s="326">
        <f>IF(AM41="","",VLOOKUP(AM41,'【記載例】シフト記号表（勤務時間帯）'!$C$6:$L$47,10,FALSE))</f>
        <v>8</v>
      </c>
      <c r="AN42" s="326">
        <f>IF(AN41="","",VLOOKUP(AN41,'【記載例】シフト記号表（勤務時間帯）'!$C$6:$L$47,10,FALSE))</f>
        <v>8</v>
      </c>
      <c r="AO42" s="326" t="str">
        <f>IF(AO41="","",VLOOKUP(AO41,'【記載例】シフト記号表（勤務時間帯）'!$C$6:$L$47,10,FALSE))</f>
        <v/>
      </c>
      <c r="AP42" s="326">
        <f>IF(AP41="","",VLOOKUP(AP41,'【記載例】シフト記号表（勤務時間帯）'!$C$6:$L$47,10,FALSE))</f>
        <v>8</v>
      </c>
      <c r="AQ42" s="327">
        <f>IF(AQ41="","",VLOOKUP(AQ41,'【記載例】シフト記号表（勤務時間帯）'!$C$6:$L$47,10,FALSE))</f>
        <v>8</v>
      </c>
      <c r="AR42" s="325">
        <f>IF(AR41="","",VLOOKUP(AR41,'【記載例】シフト記号表（勤務時間帯）'!$C$6:$L$47,10,FALSE))</f>
        <v>8</v>
      </c>
      <c r="AS42" s="326">
        <f>IF(AS41="","",VLOOKUP(AS41,'【記載例】シフト記号表（勤務時間帯）'!$C$6:$L$47,10,FALSE))</f>
        <v>8</v>
      </c>
      <c r="AT42" s="326" t="str">
        <f>IF(AT41="","",VLOOKUP(AT41,'【記載例】シフト記号表（勤務時間帯）'!$C$6:$L$47,10,FALSE))</f>
        <v/>
      </c>
      <c r="AU42" s="326">
        <f>IF(AU41="","",VLOOKUP(AU41,'【記載例】シフト記号表（勤務時間帯）'!$C$6:$L$47,10,FALSE))</f>
        <v>8</v>
      </c>
      <c r="AV42" s="326">
        <f>IF(AV41="","",VLOOKUP(AV41,'【記載例】シフト記号表（勤務時間帯）'!$C$6:$L$47,10,FALSE))</f>
        <v>8</v>
      </c>
      <c r="AW42" s="326" t="str">
        <f>IF(AW41="","",VLOOKUP(AW41,'【記載例】シフト記号表（勤務時間帯）'!$C$6:$L$47,10,FALSE))</f>
        <v/>
      </c>
      <c r="AX42" s="327">
        <f>IF(AX41="","",VLOOKUP(AX41,'【記載例】シフト記号表（勤務時間帯）'!$C$6:$L$47,10,FALSE))</f>
        <v>8</v>
      </c>
      <c r="AY42" s="325" t="str">
        <f>IF(AY41="","",VLOOKUP(AY41,'【記載例】シフト記号表（勤務時間帯）'!$C$6:$L$47,10,FALSE))</f>
        <v/>
      </c>
      <c r="AZ42" s="326" t="str">
        <f>IF(AZ41="","",VLOOKUP(AZ41,'【記載例】シフト記号表（勤務時間帯）'!$C$6:$L$47,10,FALSE))</f>
        <v/>
      </c>
      <c r="BA42" s="326" t="str">
        <f>IF(BA41="","",VLOOKUP(BA41,'【記載例】シフト記号表（勤務時間帯）'!$C$6:$L$47,10,FALSE))</f>
        <v/>
      </c>
      <c r="BB42" s="1156">
        <f>IF($BE$3="４週",SUM(W42:AX42),IF($BE$3="暦月",SUM(W42:BA42),""))</f>
        <v>160</v>
      </c>
      <c r="BC42" s="1157"/>
      <c r="BD42" s="1158">
        <f>IF($BE$3="４週",BB42/4,IF($BE$3="暦月",(BB42/($BE$8/7)),""))</f>
        <v>40</v>
      </c>
      <c r="BE42" s="1157"/>
      <c r="BF42" s="1153"/>
      <c r="BG42" s="1154"/>
      <c r="BH42" s="1154"/>
      <c r="BI42" s="1154"/>
      <c r="BJ42" s="1155"/>
    </row>
    <row r="43" spans="2:62" ht="20.25" customHeight="1" x14ac:dyDescent="0.15">
      <c r="B43" s="1118">
        <f>B41+1</f>
        <v>14</v>
      </c>
      <c r="C43" s="1120" t="s">
        <v>715</v>
      </c>
      <c r="D43" s="1121"/>
      <c r="E43" s="320"/>
      <c r="F43" s="321"/>
      <c r="G43" s="320"/>
      <c r="H43" s="321"/>
      <c r="I43" s="1124" t="s">
        <v>718</v>
      </c>
      <c r="J43" s="1125"/>
      <c r="K43" s="1128" t="s">
        <v>716</v>
      </c>
      <c r="L43" s="1129"/>
      <c r="M43" s="1129"/>
      <c r="N43" s="1121"/>
      <c r="O43" s="1132" t="s">
        <v>1058</v>
      </c>
      <c r="P43" s="1133"/>
      <c r="Q43" s="1133"/>
      <c r="R43" s="1133"/>
      <c r="S43" s="1134"/>
      <c r="T43" s="340" t="s">
        <v>696</v>
      </c>
      <c r="V43" s="341"/>
      <c r="W43" s="333"/>
      <c r="X43" s="334" t="s">
        <v>713</v>
      </c>
      <c r="Y43" s="334" t="s">
        <v>714</v>
      </c>
      <c r="Z43" s="334"/>
      <c r="AA43" s="334" t="s">
        <v>714</v>
      </c>
      <c r="AB43" s="334" t="s">
        <v>714</v>
      </c>
      <c r="AC43" s="335"/>
      <c r="AD43" s="333"/>
      <c r="AE43" s="334" t="s">
        <v>713</v>
      </c>
      <c r="AF43" s="334" t="s">
        <v>714</v>
      </c>
      <c r="AG43" s="334" t="s">
        <v>714</v>
      </c>
      <c r="AH43" s="334"/>
      <c r="AI43" s="334"/>
      <c r="AJ43" s="335" t="s">
        <v>713</v>
      </c>
      <c r="AK43" s="333"/>
      <c r="AL43" s="334"/>
      <c r="AM43" s="334" t="s">
        <v>713</v>
      </c>
      <c r="AN43" s="334" t="s">
        <v>713</v>
      </c>
      <c r="AO43" s="334" t="s">
        <v>714</v>
      </c>
      <c r="AP43" s="334"/>
      <c r="AQ43" s="335" t="s">
        <v>714</v>
      </c>
      <c r="AR43" s="333"/>
      <c r="AS43" s="334" t="s">
        <v>714</v>
      </c>
      <c r="AT43" s="334" t="s">
        <v>714</v>
      </c>
      <c r="AU43" s="334"/>
      <c r="AV43" s="334" t="s">
        <v>714</v>
      </c>
      <c r="AW43" s="334" t="s">
        <v>713</v>
      </c>
      <c r="AX43" s="335"/>
      <c r="AY43" s="333"/>
      <c r="AZ43" s="334"/>
      <c r="BA43" s="336"/>
      <c r="BB43" s="1138"/>
      <c r="BC43" s="1139"/>
      <c r="BD43" s="1105"/>
      <c r="BE43" s="1106"/>
      <c r="BF43" s="1107"/>
      <c r="BG43" s="1108"/>
      <c r="BH43" s="1108"/>
      <c r="BI43" s="1108"/>
      <c r="BJ43" s="1109"/>
    </row>
    <row r="44" spans="2:62" ht="20.25" customHeight="1" x14ac:dyDescent="0.15">
      <c r="B44" s="1140"/>
      <c r="C44" s="1159"/>
      <c r="D44" s="1160"/>
      <c r="E44" s="320"/>
      <c r="F44" s="321" t="str">
        <f>C43</f>
        <v>看護職員</v>
      </c>
      <c r="G44" s="320"/>
      <c r="H44" s="321" t="str">
        <f>I43</f>
        <v>C</v>
      </c>
      <c r="I44" s="1161"/>
      <c r="J44" s="1162"/>
      <c r="K44" s="1163"/>
      <c r="L44" s="1164"/>
      <c r="M44" s="1164"/>
      <c r="N44" s="1160"/>
      <c r="O44" s="1132"/>
      <c r="P44" s="1133"/>
      <c r="Q44" s="1133"/>
      <c r="R44" s="1133"/>
      <c r="S44" s="1134"/>
      <c r="T44" s="337" t="s">
        <v>1050</v>
      </c>
      <c r="U44" s="338"/>
      <c r="V44" s="339"/>
      <c r="W44" s="325" t="str">
        <f>IF(W43="","",VLOOKUP(W43,'【記載例】シフト記号表（勤務時間帯）'!$C$6:$L$47,10,FALSE))</f>
        <v/>
      </c>
      <c r="X44" s="326">
        <f>IF(X43="","",VLOOKUP(X43,'【記載例】シフト記号表（勤務時間帯）'!$C$6:$L$47,10,FALSE))</f>
        <v>8</v>
      </c>
      <c r="Y44" s="326">
        <f>IF(Y43="","",VLOOKUP(Y43,'【記載例】シフト記号表（勤務時間帯）'!$C$6:$L$47,10,FALSE))</f>
        <v>8</v>
      </c>
      <c r="Z44" s="326" t="str">
        <f>IF(Z43="","",VLOOKUP(Z43,'【記載例】シフト記号表（勤務時間帯）'!$C$6:$L$47,10,FALSE))</f>
        <v/>
      </c>
      <c r="AA44" s="326">
        <f>IF(AA43="","",VLOOKUP(AA43,'【記載例】シフト記号表（勤務時間帯）'!$C$6:$L$47,10,FALSE))</f>
        <v>8</v>
      </c>
      <c r="AB44" s="326">
        <f>IF(AB43="","",VLOOKUP(AB43,'【記載例】シフト記号表（勤務時間帯）'!$C$6:$L$47,10,FALSE))</f>
        <v>8</v>
      </c>
      <c r="AC44" s="327" t="str">
        <f>IF(AC43="","",VLOOKUP(AC43,'【記載例】シフト記号表（勤務時間帯）'!$C$6:$L$47,10,FALSE))</f>
        <v/>
      </c>
      <c r="AD44" s="325" t="str">
        <f>IF(AD43="","",VLOOKUP(AD43,'【記載例】シフト記号表（勤務時間帯）'!$C$6:$L$47,10,FALSE))</f>
        <v/>
      </c>
      <c r="AE44" s="326">
        <f>IF(AE43="","",VLOOKUP(AE43,'【記載例】シフト記号表（勤務時間帯）'!$C$6:$L$47,10,FALSE))</f>
        <v>8</v>
      </c>
      <c r="AF44" s="326">
        <f>IF(AF43="","",VLOOKUP(AF43,'【記載例】シフト記号表（勤務時間帯）'!$C$6:$L$47,10,FALSE))</f>
        <v>8</v>
      </c>
      <c r="AG44" s="326">
        <f>IF(AG43="","",VLOOKUP(AG43,'【記載例】シフト記号表（勤務時間帯）'!$C$6:$L$47,10,FALSE))</f>
        <v>8</v>
      </c>
      <c r="AH44" s="326" t="str">
        <f>IF(AH43="","",VLOOKUP(AH43,'【記載例】シフト記号表（勤務時間帯）'!$C$6:$L$47,10,FALSE))</f>
        <v/>
      </c>
      <c r="AI44" s="326" t="str">
        <f>IF(AI43="","",VLOOKUP(AI43,'【記載例】シフト記号表（勤務時間帯）'!$C$6:$L$47,10,FALSE))</f>
        <v/>
      </c>
      <c r="AJ44" s="327">
        <f>IF(AJ43="","",VLOOKUP(AJ43,'【記載例】シフト記号表（勤務時間帯）'!$C$6:$L$47,10,FALSE))</f>
        <v>8</v>
      </c>
      <c r="AK44" s="325" t="str">
        <f>IF(AK43="","",VLOOKUP(AK43,'【記載例】シフト記号表（勤務時間帯）'!$C$6:$L$47,10,FALSE))</f>
        <v/>
      </c>
      <c r="AL44" s="326" t="str">
        <f>IF(AL43="","",VLOOKUP(AL43,'【記載例】シフト記号表（勤務時間帯）'!$C$6:$L$47,10,FALSE))</f>
        <v/>
      </c>
      <c r="AM44" s="326">
        <f>IF(AM43="","",VLOOKUP(AM43,'【記載例】シフト記号表（勤務時間帯）'!$C$6:$L$47,10,FALSE))</f>
        <v>8</v>
      </c>
      <c r="AN44" s="326">
        <f>IF(AN43="","",VLOOKUP(AN43,'【記載例】シフト記号表（勤務時間帯）'!$C$6:$L$47,10,FALSE))</f>
        <v>8</v>
      </c>
      <c r="AO44" s="326">
        <f>IF(AO43="","",VLOOKUP(AO43,'【記載例】シフト記号表（勤務時間帯）'!$C$6:$L$47,10,FALSE))</f>
        <v>8</v>
      </c>
      <c r="AP44" s="326" t="str">
        <f>IF(AP43="","",VLOOKUP(AP43,'【記載例】シフト記号表（勤務時間帯）'!$C$6:$L$47,10,FALSE))</f>
        <v/>
      </c>
      <c r="AQ44" s="327">
        <f>IF(AQ43="","",VLOOKUP(AQ43,'【記載例】シフト記号表（勤務時間帯）'!$C$6:$L$47,10,FALSE))</f>
        <v>8</v>
      </c>
      <c r="AR44" s="325" t="str">
        <f>IF(AR43="","",VLOOKUP(AR43,'【記載例】シフト記号表（勤務時間帯）'!$C$6:$L$47,10,FALSE))</f>
        <v/>
      </c>
      <c r="AS44" s="326">
        <f>IF(AS43="","",VLOOKUP(AS43,'【記載例】シフト記号表（勤務時間帯）'!$C$6:$L$47,10,FALSE))</f>
        <v>8</v>
      </c>
      <c r="AT44" s="326">
        <f>IF(AT43="","",VLOOKUP(AT43,'【記載例】シフト記号表（勤務時間帯）'!$C$6:$L$47,10,FALSE))</f>
        <v>8</v>
      </c>
      <c r="AU44" s="326" t="str">
        <f>IF(AU43="","",VLOOKUP(AU43,'【記載例】シフト記号表（勤務時間帯）'!$C$6:$L$47,10,FALSE))</f>
        <v/>
      </c>
      <c r="AV44" s="326">
        <f>IF(AV43="","",VLOOKUP(AV43,'【記載例】シフト記号表（勤務時間帯）'!$C$6:$L$47,10,FALSE))</f>
        <v>8</v>
      </c>
      <c r="AW44" s="326">
        <f>IF(AW43="","",VLOOKUP(AW43,'【記載例】シフト記号表（勤務時間帯）'!$C$6:$L$47,10,FALSE))</f>
        <v>8</v>
      </c>
      <c r="AX44" s="327" t="str">
        <f>IF(AX43="","",VLOOKUP(AX43,'【記載例】シフト記号表（勤務時間帯）'!$C$6:$L$47,10,FALSE))</f>
        <v/>
      </c>
      <c r="AY44" s="325" t="str">
        <f>IF(AY43="","",VLOOKUP(AY43,'【記載例】シフト記号表（勤務時間帯）'!$C$6:$L$47,10,FALSE))</f>
        <v/>
      </c>
      <c r="AZ44" s="326" t="str">
        <f>IF(AZ43="","",VLOOKUP(AZ43,'【記載例】シフト記号表（勤務時間帯）'!$C$6:$L$47,10,FALSE))</f>
        <v/>
      </c>
      <c r="BA44" s="326" t="str">
        <f>IF(BA43="","",VLOOKUP(BA43,'【記載例】シフト記号表（勤務時間帯）'!$C$6:$L$47,10,FALSE))</f>
        <v/>
      </c>
      <c r="BB44" s="1156">
        <f>IF($BE$3="４週",SUM(W44:AX44),IF($BE$3="暦月",SUM(W44:BA44),""))</f>
        <v>128</v>
      </c>
      <c r="BC44" s="1157"/>
      <c r="BD44" s="1158">
        <f>IF($BE$3="４週",BB44/4,IF($BE$3="暦月",(BB44/($BE$8/7)),""))</f>
        <v>32</v>
      </c>
      <c r="BE44" s="1157"/>
      <c r="BF44" s="1153"/>
      <c r="BG44" s="1154"/>
      <c r="BH44" s="1154"/>
      <c r="BI44" s="1154"/>
      <c r="BJ44" s="1155"/>
    </row>
    <row r="45" spans="2:62" ht="20.25" customHeight="1" x14ac:dyDescent="0.15">
      <c r="B45" s="1118">
        <f>B43+1</f>
        <v>15</v>
      </c>
      <c r="C45" s="1120" t="s">
        <v>715</v>
      </c>
      <c r="D45" s="1121"/>
      <c r="E45" s="320"/>
      <c r="F45" s="321"/>
      <c r="G45" s="320"/>
      <c r="H45" s="321"/>
      <c r="I45" s="1124" t="s">
        <v>699</v>
      </c>
      <c r="J45" s="1125"/>
      <c r="K45" s="1128" t="s">
        <v>716</v>
      </c>
      <c r="L45" s="1129"/>
      <c r="M45" s="1129"/>
      <c r="N45" s="1121"/>
      <c r="O45" s="1132" t="s">
        <v>1059</v>
      </c>
      <c r="P45" s="1133"/>
      <c r="Q45" s="1133"/>
      <c r="R45" s="1133"/>
      <c r="S45" s="1134"/>
      <c r="T45" s="340" t="s">
        <v>696</v>
      </c>
      <c r="V45" s="341"/>
      <c r="W45" s="333" t="s">
        <v>714</v>
      </c>
      <c r="X45" s="334" t="s">
        <v>714</v>
      </c>
      <c r="Y45" s="334"/>
      <c r="Z45" s="334"/>
      <c r="AA45" s="334" t="s">
        <v>777</v>
      </c>
      <c r="AB45" s="334" t="s">
        <v>778</v>
      </c>
      <c r="AC45" s="335" t="s">
        <v>713</v>
      </c>
      <c r="AD45" s="333" t="s">
        <v>713</v>
      </c>
      <c r="AE45" s="334"/>
      <c r="AF45" s="334" t="s">
        <v>714</v>
      </c>
      <c r="AG45" s="334" t="s">
        <v>714</v>
      </c>
      <c r="AH45" s="334"/>
      <c r="AI45" s="334" t="s">
        <v>777</v>
      </c>
      <c r="AJ45" s="335" t="s">
        <v>778</v>
      </c>
      <c r="AK45" s="333" t="s">
        <v>713</v>
      </c>
      <c r="AL45" s="334" t="s">
        <v>713</v>
      </c>
      <c r="AM45" s="334"/>
      <c r="AN45" s="334" t="s">
        <v>714</v>
      </c>
      <c r="AO45" s="334"/>
      <c r="AP45" s="334"/>
      <c r="AQ45" s="335" t="s">
        <v>777</v>
      </c>
      <c r="AR45" s="333" t="s">
        <v>778</v>
      </c>
      <c r="AS45" s="334" t="s">
        <v>713</v>
      </c>
      <c r="AT45" s="334" t="s">
        <v>713</v>
      </c>
      <c r="AU45" s="334"/>
      <c r="AV45" s="334" t="s">
        <v>713</v>
      </c>
      <c r="AW45" s="334" t="s">
        <v>714</v>
      </c>
      <c r="AX45" s="335" t="s">
        <v>714</v>
      </c>
      <c r="AY45" s="333"/>
      <c r="AZ45" s="334"/>
      <c r="BA45" s="336"/>
      <c r="BB45" s="1138"/>
      <c r="BC45" s="1139"/>
      <c r="BD45" s="1105"/>
      <c r="BE45" s="1106"/>
      <c r="BF45" s="1107"/>
      <c r="BG45" s="1108"/>
      <c r="BH45" s="1108"/>
      <c r="BI45" s="1108"/>
      <c r="BJ45" s="1109"/>
    </row>
    <row r="46" spans="2:62" ht="20.25" customHeight="1" x14ac:dyDescent="0.15">
      <c r="B46" s="1140"/>
      <c r="C46" s="1159"/>
      <c r="D46" s="1160"/>
      <c r="E46" s="320"/>
      <c r="F46" s="321" t="str">
        <f>C45</f>
        <v>看護職員</v>
      </c>
      <c r="G46" s="320"/>
      <c r="H46" s="321" t="str">
        <f>I45</f>
        <v>A</v>
      </c>
      <c r="I46" s="1161"/>
      <c r="J46" s="1162"/>
      <c r="K46" s="1163"/>
      <c r="L46" s="1164"/>
      <c r="M46" s="1164"/>
      <c r="N46" s="1160"/>
      <c r="O46" s="1132"/>
      <c r="P46" s="1133"/>
      <c r="Q46" s="1133"/>
      <c r="R46" s="1133"/>
      <c r="S46" s="1134"/>
      <c r="T46" s="337" t="s">
        <v>1050</v>
      </c>
      <c r="U46" s="338"/>
      <c r="V46" s="339"/>
      <c r="W46" s="325">
        <f>IF(W45="","",VLOOKUP(W45,'【記載例】シフト記号表（勤務時間帯）'!$C$6:$L$47,10,FALSE))</f>
        <v>8</v>
      </c>
      <c r="X46" s="326">
        <f>IF(X45="","",VLOOKUP(X45,'【記載例】シフト記号表（勤務時間帯）'!$C$6:$L$47,10,FALSE))</f>
        <v>8</v>
      </c>
      <c r="Y46" s="326" t="str">
        <f>IF(Y45="","",VLOOKUP(Y45,'【記載例】シフト記号表（勤務時間帯）'!$C$6:$L$47,10,FALSE))</f>
        <v/>
      </c>
      <c r="Z46" s="326" t="str">
        <f>IF(Z45="","",VLOOKUP(Z45,'【記載例】シフト記号表（勤務時間帯）'!$C$6:$L$47,10,FALSE))</f>
        <v/>
      </c>
      <c r="AA46" s="326">
        <f>IF(AA45="","",VLOOKUP(AA45,'【記載例】シフト記号表（勤務時間帯）'!$C$6:$L$47,10,FALSE))</f>
        <v>8</v>
      </c>
      <c r="AB46" s="326">
        <f>IF(AB45="","",VLOOKUP(AB45,'【記載例】シフト記号表（勤務時間帯）'!$C$6:$L$47,10,FALSE))</f>
        <v>8</v>
      </c>
      <c r="AC46" s="327">
        <f>IF(AC45="","",VLOOKUP(AC45,'【記載例】シフト記号表（勤務時間帯）'!$C$6:$L$47,10,FALSE))</f>
        <v>8</v>
      </c>
      <c r="AD46" s="325">
        <f>IF(AD45="","",VLOOKUP(AD45,'【記載例】シフト記号表（勤務時間帯）'!$C$6:$L$47,10,FALSE))</f>
        <v>8</v>
      </c>
      <c r="AE46" s="326" t="str">
        <f>IF(AE45="","",VLOOKUP(AE45,'【記載例】シフト記号表（勤務時間帯）'!$C$6:$L$47,10,FALSE))</f>
        <v/>
      </c>
      <c r="AF46" s="326">
        <f>IF(AF45="","",VLOOKUP(AF45,'【記載例】シフト記号表（勤務時間帯）'!$C$6:$L$47,10,FALSE))</f>
        <v>8</v>
      </c>
      <c r="AG46" s="326">
        <f>IF(AG45="","",VLOOKUP(AG45,'【記載例】シフト記号表（勤務時間帯）'!$C$6:$L$47,10,FALSE))</f>
        <v>8</v>
      </c>
      <c r="AH46" s="326" t="str">
        <f>IF(AH45="","",VLOOKUP(AH45,'【記載例】シフト記号表（勤務時間帯）'!$C$6:$L$47,10,FALSE))</f>
        <v/>
      </c>
      <c r="AI46" s="326">
        <f>IF(AI45="","",VLOOKUP(AI45,'【記載例】シフト記号表（勤務時間帯）'!$C$6:$L$47,10,FALSE))</f>
        <v>8</v>
      </c>
      <c r="AJ46" s="327">
        <f>IF(AJ45="","",VLOOKUP(AJ45,'【記載例】シフト記号表（勤務時間帯）'!$C$6:$L$47,10,FALSE))</f>
        <v>8</v>
      </c>
      <c r="AK46" s="325">
        <f>IF(AK45="","",VLOOKUP(AK45,'【記載例】シフト記号表（勤務時間帯）'!$C$6:$L$47,10,FALSE))</f>
        <v>8</v>
      </c>
      <c r="AL46" s="326">
        <f>IF(AL45="","",VLOOKUP(AL45,'【記載例】シフト記号表（勤務時間帯）'!$C$6:$L$47,10,FALSE))</f>
        <v>8</v>
      </c>
      <c r="AM46" s="326" t="str">
        <f>IF(AM45="","",VLOOKUP(AM45,'【記載例】シフト記号表（勤務時間帯）'!$C$6:$L$47,10,FALSE))</f>
        <v/>
      </c>
      <c r="AN46" s="326">
        <f>IF(AN45="","",VLOOKUP(AN45,'【記載例】シフト記号表（勤務時間帯）'!$C$6:$L$47,10,FALSE))</f>
        <v>8</v>
      </c>
      <c r="AO46" s="326" t="str">
        <f>IF(AO45="","",VLOOKUP(AO45,'【記載例】シフト記号表（勤務時間帯）'!$C$6:$L$47,10,FALSE))</f>
        <v/>
      </c>
      <c r="AP46" s="326" t="str">
        <f>IF(AP45="","",VLOOKUP(AP45,'【記載例】シフト記号表（勤務時間帯）'!$C$6:$L$47,10,FALSE))</f>
        <v/>
      </c>
      <c r="AQ46" s="327">
        <f>IF(AQ45="","",VLOOKUP(AQ45,'【記載例】シフト記号表（勤務時間帯）'!$C$6:$L$47,10,FALSE))</f>
        <v>8</v>
      </c>
      <c r="AR46" s="325">
        <f>IF(AR45="","",VLOOKUP(AR45,'【記載例】シフト記号表（勤務時間帯）'!$C$6:$L$47,10,FALSE))</f>
        <v>8</v>
      </c>
      <c r="AS46" s="326">
        <f>IF(AS45="","",VLOOKUP(AS45,'【記載例】シフト記号表（勤務時間帯）'!$C$6:$L$47,10,FALSE))</f>
        <v>8</v>
      </c>
      <c r="AT46" s="326">
        <f>IF(AT45="","",VLOOKUP(AT45,'【記載例】シフト記号表（勤務時間帯）'!$C$6:$L$47,10,FALSE))</f>
        <v>8</v>
      </c>
      <c r="AU46" s="326" t="str">
        <f>IF(AU45="","",VLOOKUP(AU45,'【記載例】シフト記号表（勤務時間帯）'!$C$6:$L$47,10,FALSE))</f>
        <v/>
      </c>
      <c r="AV46" s="326">
        <f>IF(AV45="","",VLOOKUP(AV45,'【記載例】シフト記号表（勤務時間帯）'!$C$6:$L$47,10,FALSE))</f>
        <v>8</v>
      </c>
      <c r="AW46" s="326">
        <f>IF(AW45="","",VLOOKUP(AW45,'【記載例】シフト記号表（勤務時間帯）'!$C$6:$L$47,10,FALSE))</f>
        <v>8</v>
      </c>
      <c r="AX46" s="327">
        <f>IF(AX45="","",VLOOKUP(AX45,'【記載例】シフト記号表（勤務時間帯）'!$C$6:$L$47,10,FALSE))</f>
        <v>8</v>
      </c>
      <c r="AY46" s="325" t="str">
        <f>IF(AY45="","",VLOOKUP(AY45,'【記載例】シフト記号表（勤務時間帯）'!$C$6:$L$47,10,FALSE))</f>
        <v/>
      </c>
      <c r="AZ46" s="326" t="str">
        <f>IF(AZ45="","",VLOOKUP(AZ45,'【記載例】シフト記号表（勤務時間帯）'!$C$6:$L$47,10,FALSE))</f>
        <v/>
      </c>
      <c r="BA46" s="326" t="str">
        <f>IF(BA45="","",VLOOKUP(BA45,'【記載例】シフト記号表（勤務時間帯）'!$C$6:$L$47,10,FALSE))</f>
        <v/>
      </c>
      <c r="BB46" s="1156">
        <f>IF($BE$3="４週",SUM(W46:AX46),IF($BE$3="暦月",SUM(W46:BA46),""))</f>
        <v>160</v>
      </c>
      <c r="BC46" s="1157"/>
      <c r="BD46" s="1158">
        <f>IF($BE$3="４週",BB46/4,IF($BE$3="暦月",(BB46/($BE$8/7)),""))</f>
        <v>40</v>
      </c>
      <c r="BE46" s="1157"/>
      <c r="BF46" s="1153"/>
      <c r="BG46" s="1154"/>
      <c r="BH46" s="1154"/>
      <c r="BI46" s="1154"/>
      <c r="BJ46" s="1155"/>
    </row>
    <row r="47" spans="2:62" ht="20.25" customHeight="1" x14ac:dyDescent="0.15">
      <c r="B47" s="1118">
        <f>B45+1</f>
        <v>16</v>
      </c>
      <c r="C47" s="1120" t="s">
        <v>715</v>
      </c>
      <c r="D47" s="1121"/>
      <c r="E47" s="320"/>
      <c r="F47" s="321"/>
      <c r="G47" s="320"/>
      <c r="H47" s="321"/>
      <c r="I47" s="1124" t="s">
        <v>699</v>
      </c>
      <c r="J47" s="1125"/>
      <c r="K47" s="1128" t="s">
        <v>719</v>
      </c>
      <c r="L47" s="1129"/>
      <c r="M47" s="1129"/>
      <c r="N47" s="1121"/>
      <c r="O47" s="1132" t="s">
        <v>720</v>
      </c>
      <c r="P47" s="1133"/>
      <c r="Q47" s="1133"/>
      <c r="R47" s="1133"/>
      <c r="S47" s="1134"/>
      <c r="T47" s="340" t="s">
        <v>696</v>
      </c>
      <c r="V47" s="341"/>
      <c r="W47" s="333"/>
      <c r="X47" s="334" t="s">
        <v>713</v>
      </c>
      <c r="Y47" s="334" t="s">
        <v>714</v>
      </c>
      <c r="Z47" s="334" t="s">
        <v>714</v>
      </c>
      <c r="AA47" s="334"/>
      <c r="AB47" s="334" t="s">
        <v>777</v>
      </c>
      <c r="AC47" s="335" t="s">
        <v>778</v>
      </c>
      <c r="AD47" s="333" t="s">
        <v>714</v>
      </c>
      <c r="AE47" s="334"/>
      <c r="AF47" s="334" t="s">
        <v>714</v>
      </c>
      <c r="AG47" s="334" t="s">
        <v>714</v>
      </c>
      <c r="AH47" s="334"/>
      <c r="AI47" s="334"/>
      <c r="AJ47" s="335" t="s">
        <v>777</v>
      </c>
      <c r="AK47" s="333" t="s">
        <v>778</v>
      </c>
      <c r="AL47" s="334" t="s">
        <v>714</v>
      </c>
      <c r="AM47" s="334" t="s">
        <v>714</v>
      </c>
      <c r="AN47" s="334" t="s">
        <v>714</v>
      </c>
      <c r="AO47" s="334" t="s">
        <v>713</v>
      </c>
      <c r="AP47" s="334" t="s">
        <v>713</v>
      </c>
      <c r="AQ47" s="335"/>
      <c r="AR47" s="333" t="s">
        <v>777</v>
      </c>
      <c r="AS47" s="334" t="s">
        <v>778</v>
      </c>
      <c r="AT47" s="334" t="s">
        <v>713</v>
      </c>
      <c r="AU47" s="334" t="s">
        <v>714</v>
      </c>
      <c r="AV47" s="334"/>
      <c r="AW47" s="334"/>
      <c r="AX47" s="335" t="s">
        <v>713</v>
      </c>
      <c r="AY47" s="333"/>
      <c r="AZ47" s="334"/>
      <c r="BA47" s="336"/>
      <c r="BB47" s="1138"/>
      <c r="BC47" s="1139"/>
      <c r="BD47" s="1105"/>
      <c r="BE47" s="1106"/>
      <c r="BF47" s="1107"/>
      <c r="BG47" s="1108"/>
      <c r="BH47" s="1108"/>
      <c r="BI47" s="1108"/>
      <c r="BJ47" s="1109"/>
    </row>
    <row r="48" spans="2:62" ht="20.25" customHeight="1" x14ac:dyDescent="0.15">
      <c r="B48" s="1140"/>
      <c r="C48" s="1159"/>
      <c r="D48" s="1160"/>
      <c r="E48" s="320"/>
      <c r="F48" s="321" t="str">
        <f>C47</f>
        <v>看護職員</v>
      </c>
      <c r="G48" s="320"/>
      <c r="H48" s="321" t="str">
        <f>I47</f>
        <v>A</v>
      </c>
      <c r="I48" s="1161"/>
      <c r="J48" s="1162"/>
      <c r="K48" s="1163"/>
      <c r="L48" s="1164"/>
      <c r="M48" s="1164"/>
      <c r="N48" s="1160"/>
      <c r="O48" s="1132"/>
      <c r="P48" s="1133"/>
      <c r="Q48" s="1133"/>
      <c r="R48" s="1133"/>
      <c r="S48" s="1134"/>
      <c r="T48" s="337" t="s">
        <v>1050</v>
      </c>
      <c r="U48" s="338"/>
      <c r="V48" s="339"/>
      <c r="W48" s="325" t="str">
        <f>IF(W47="","",VLOOKUP(W47,'【記載例】シフト記号表（勤務時間帯）'!$C$6:$L$47,10,FALSE))</f>
        <v/>
      </c>
      <c r="X48" s="326">
        <f>IF(X47="","",VLOOKUP(X47,'【記載例】シフト記号表（勤務時間帯）'!$C$6:$L$47,10,FALSE))</f>
        <v>8</v>
      </c>
      <c r="Y48" s="326">
        <f>IF(Y47="","",VLOOKUP(Y47,'【記載例】シフト記号表（勤務時間帯）'!$C$6:$L$47,10,FALSE))</f>
        <v>8</v>
      </c>
      <c r="Z48" s="326">
        <f>IF(Z47="","",VLOOKUP(Z47,'【記載例】シフト記号表（勤務時間帯）'!$C$6:$L$47,10,FALSE))</f>
        <v>8</v>
      </c>
      <c r="AA48" s="326" t="str">
        <f>IF(AA47="","",VLOOKUP(AA47,'【記載例】シフト記号表（勤務時間帯）'!$C$6:$L$47,10,FALSE))</f>
        <v/>
      </c>
      <c r="AB48" s="326">
        <f>IF(AB47="","",VLOOKUP(AB47,'【記載例】シフト記号表（勤務時間帯）'!$C$6:$L$47,10,FALSE))</f>
        <v>8</v>
      </c>
      <c r="AC48" s="327">
        <f>IF(AC47="","",VLOOKUP(AC47,'【記載例】シフト記号表（勤務時間帯）'!$C$6:$L$47,10,FALSE))</f>
        <v>8</v>
      </c>
      <c r="AD48" s="325">
        <f>IF(AD47="","",VLOOKUP(AD47,'【記載例】シフト記号表（勤務時間帯）'!$C$6:$L$47,10,FALSE))</f>
        <v>8</v>
      </c>
      <c r="AE48" s="326" t="str">
        <f>IF(AE47="","",VLOOKUP(AE47,'【記載例】シフト記号表（勤務時間帯）'!$C$6:$L$47,10,FALSE))</f>
        <v/>
      </c>
      <c r="AF48" s="326">
        <f>IF(AF47="","",VLOOKUP(AF47,'【記載例】シフト記号表（勤務時間帯）'!$C$6:$L$47,10,FALSE))</f>
        <v>8</v>
      </c>
      <c r="AG48" s="326">
        <f>IF(AG47="","",VLOOKUP(AG47,'【記載例】シフト記号表（勤務時間帯）'!$C$6:$L$47,10,FALSE))</f>
        <v>8</v>
      </c>
      <c r="AH48" s="326" t="str">
        <f>IF(AH47="","",VLOOKUP(AH47,'【記載例】シフト記号表（勤務時間帯）'!$C$6:$L$47,10,FALSE))</f>
        <v/>
      </c>
      <c r="AI48" s="326" t="str">
        <f>IF(AI47="","",VLOOKUP(AI47,'【記載例】シフト記号表（勤務時間帯）'!$C$6:$L$47,10,FALSE))</f>
        <v/>
      </c>
      <c r="AJ48" s="327">
        <f>IF(AJ47="","",VLOOKUP(AJ47,'【記載例】シフト記号表（勤務時間帯）'!$C$6:$L$47,10,FALSE))</f>
        <v>8</v>
      </c>
      <c r="AK48" s="325">
        <f>IF(AK47="","",VLOOKUP(AK47,'【記載例】シフト記号表（勤務時間帯）'!$C$6:$L$47,10,FALSE))</f>
        <v>8</v>
      </c>
      <c r="AL48" s="326">
        <f>IF(AL47="","",VLOOKUP(AL47,'【記載例】シフト記号表（勤務時間帯）'!$C$6:$L$47,10,FALSE))</f>
        <v>8</v>
      </c>
      <c r="AM48" s="326">
        <f>IF(AM47="","",VLOOKUP(AM47,'【記載例】シフト記号表（勤務時間帯）'!$C$6:$L$47,10,FALSE))</f>
        <v>8</v>
      </c>
      <c r="AN48" s="326">
        <f>IF(AN47="","",VLOOKUP(AN47,'【記載例】シフト記号表（勤務時間帯）'!$C$6:$L$47,10,FALSE))</f>
        <v>8</v>
      </c>
      <c r="AO48" s="326">
        <f>IF(AO47="","",VLOOKUP(AO47,'【記載例】シフト記号表（勤務時間帯）'!$C$6:$L$47,10,FALSE))</f>
        <v>8</v>
      </c>
      <c r="AP48" s="326">
        <f>IF(AP47="","",VLOOKUP(AP47,'【記載例】シフト記号表（勤務時間帯）'!$C$6:$L$47,10,FALSE))</f>
        <v>8</v>
      </c>
      <c r="AQ48" s="327" t="str">
        <f>IF(AQ47="","",VLOOKUP(AQ47,'【記載例】シフト記号表（勤務時間帯）'!$C$6:$L$47,10,FALSE))</f>
        <v/>
      </c>
      <c r="AR48" s="325">
        <f>IF(AR47="","",VLOOKUP(AR47,'【記載例】シフト記号表（勤務時間帯）'!$C$6:$L$47,10,FALSE))</f>
        <v>8</v>
      </c>
      <c r="AS48" s="326">
        <f>IF(AS47="","",VLOOKUP(AS47,'【記載例】シフト記号表（勤務時間帯）'!$C$6:$L$47,10,FALSE))</f>
        <v>8</v>
      </c>
      <c r="AT48" s="326">
        <f>IF(AT47="","",VLOOKUP(AT47,'【記載例】シフト記号表（勤務時間帯）'!$C$6:$L$47,10,FALSE))</f>
        <v>8</v>
      </c>
      <c r="AU48" s="326">
        <f>IF(AU47="","",VLOOKUP(AU47,'【記載例】シフト記号表（勤務時間帯）'!$C$6:$L$47,10,FALSE))</f>
        <v>8</v>
      </c>
      <c r="AV48" s="326" t="str">
        <f>IF(AV47="","",VLOOKUP(AV47,'【記載例】シフト記号表（勤務時間帯）'!$C$6:$L$47,10,FALSE))</f>
        <v/>
      </c>
      <c r="AW48" s="326" t="str">
        <f>IF(AW47="","",VLOOKUP(AW47,'【記載例】シフト記号表（勤務時間帯）'!$C$6:$L$47,10,FALSE))</f>
        <v/>
      </c>
      <c r="AX48" s="327">
        <f>IF(AX47="","",VLOOKUP(AX47,'【記載例】シフト記号表（勤務時間帯）'!$C$6:$L$47,10,FALSE))</f>
        <v>8</v>
      </c>
      <c r="AY48" s="325" t="str">
        <f>IF(AY47="","",VLOOKUP(AY47,'【記載例】シフト記号表（勤務時間帯）'!$C$6:$L$47,10,FALSE))</f>
        <v/>
      </c>
      <c r="AZ48" s="326" t="str">
        <f>IF(AZ47="","",VLOOKUP(AZ47,'【記載例】シフト記号表（勤務時間帯）'!$C$6:$L$47,10,FALSE))</f>
        <v/>
      </c>
      <c r="BA48" s="326" t="str">
        <f>IF(BA47="","",VLOOKUP(BA47,'【記載例】シフト記号表（勤務時間帯）'!$C$6:$L$47,10,FALSE))</f>
        <v/>
      </c>
      <c r="BB48" s="1156">
        <f>IF($BE$3="４週",SUM(W48:AX48),IF($BE$3="暦月",SUM(W48:BA48),""))</f>
        <v>160</v>
      </c>
      <c r="BC48" s="1157"/>
      <c r="BD48" s="1158">
        <f>IF($BE$3="４週",BB48/4,IF($BE$3="暦月",(BB48/($BE$8/7)),""))</f>
        <v>40</v>
      </c>
      <c r="BE48" s="1157"/>
      <c r="BF48" s="1153"/>
      <c r="BG48" s="1154"/>
      <c r="BH48" s="1154"/>
      <c r="BI48" s="1154"/>
      <c r="BJ48" s="1155"/>
    </row>
    <row r="49" spans="2:62" ht="20.25" customHeight="1" x14ac:dyDescent="0.15">
      <c r="B49" s="1118">
        <f>B47+1</f>
        <v>17</v>
      </c>
      <c r="C49" s="1120" t="s">
        <v>715</v>
      </c>
      <c r="D49" s="1121"/>
      <c r="E49" s="320"/>
      <c r="F49" s="321"/>
      <c r="G49" s="320"/>
      <c r="H49" s="321"/>
      <c r="I49" s="1124" t="s">
        <v>699</v>
      </c>
      <c r="J49" s="1125"/>
      <c r="K49" s="1128" t="s">
        <v>719</v>
      </c>
      <c r="L49" s="1129"/>
      <c r="M49" s="1129"/>
      <c r="N49" s="1121"/>
      <c r="O49" s="1132" t="s">
        <v>1060</v>
      </c>
      <c r="P49" s="1133"/>
      <c r="Q49" s="1133"/>
      <c r="R49" s="1133"/>
      <c r="S49" s="1134"/>
      <c r="T49" s="340" t="s">
        <v>696</v>
      </c>
      <c r="V49" s="341"/>
      <c r="W49" s="333" t="s">
        <v>713</v>
      </c>
      <c r="X49" s="334"/>
      <c r="Y49" s="334" t="s">
        <v>713</v>
      </c>
      <c r="Z49" s="334"/>
      <c r="AA49" s="334" t="s">
        <v>714</v>
      </c>
      <c r="AB49" s="334"/>
      <c r="AC49" s="335" t="s">
        <v>777</v>
      </c>
      <c r="AD49" s="333" t="s">
        <v>778</v>
      </c>
      <c r="AE49" s="334" t="s">
        <v>714</v>
      </c>
      <c r="AF49" s="334" t="s">
        <v>714</v>
      </c>
      <c r="AG49" s="334" t="s">
        <v>713</v>
      </c>
      <c r="AH49" s="334" t="s">
        <v>713</v>
      </c>
      <c r="AI49" s="334"/>
      <c r="AJ49" s="335" t="s">
        <v>714</v>
      </c>
      <c r="AK49" s="333" t="s">
        <v>777</v>
      </c>
      <c r="AL49" s="334" t="s">
        <v>778</v>
      </c>
      <c r="AM49" s="334" t="s">
        <v>713</v>
      </c>
      <c r="AN49" s="334"/>
      <c r="AO49" s="334" t="s">
        <v>714</v>
      </c>
      <c r="AP49" s="334" t="s">
        <v>714</v>
      </c>
      <c r="AQ49" s="335"/>
      <c r="AR49" s="333"/>
      <c r="AS49" s="334" t="s">
        <v>777</v>
      </c>
      <c r="AT49" s="334" t="s">
        <v>778</v>
      </c>
      <c r="AU49" s="334" t="s">
        <v>713</v>
      </c>
      <c r="AV49" s="334" t="s">
        <v>714</v>
      </c>
      <c r="AW49" s="334" t="s">
        <v>714</v>
      </c>
      <c r="AX49" s="335"/>
      <c r="AY49" s="333"/>
      <c r="AZ49" s="334"/>
      <c r="BA49" s="336"/>
      <c r="BB49" s="1138"/>
      <c r="BC49" s="1139"/>
      <c r="BD49" s="1105"/>
      <c r="BE49" s="1106"/>
      <c r="BF49" s="1107"/>
      <c r="BG49" s="1108"/>
      <c r="BH49" s="1108"/>
      <c r="BI49" s="1108"/>
      <c r="BJ49" s="1109"/>
    </row>
    <row r="50" spans="2:62" ht="20.25" customHeight="1" x14ac:dyDescent="0.15">
      <c r="B50" s="1140"/>
      <c r="C50" s="1159"/>
      <c r="D50" s="1160"/>
      <c r="E50" s="320"/>
      <c r="F50" s="321" t="str">
        <f>C49</f>
        <v>看護職員</v>
      </c>
      <c r="G50" s="320"/>
      <c r="H50" s="321" t="str">
        <f>I49</f>
        <v>A</v>
      </c>
      <c r="I50" s="1161"/>
      <c r="J50" s="1162"/>
      <c r="K50" s="1163"/>
      <c r="L50" s="1164"/>
      <c r="M50" s="1164"/>
      <c r="N50" s="1160"/>
      <c r="O50" s="1132"/>
      <c r="P50" s="1133"/>
      <c r="Q50" s="1133"/>
      <c r="R50" s="1133"/>
      <c r="S50" s="1134"/>
      <c r="T50" s="337" t="s">
        <v>1050</v>
      </c>
      <c r="U50" s="338"/>
      <c r="V50" s="339"/>
      <c r="W50" s="325">
        <f>IF(W49="","",VLOOKUP(W49,'【記載例】シフト記号表（勤務時間帯）'!$C$6:$L$47,10,FALSE))</f>
        <v>8</v>
      </c>
      <c r="X50" s="326" t="str">
        <f>IF(X49="","",VLOOKUP(X49,'【記載例】シフト記号表（勤務時間帯）'!$C$6:$L$47,10,FALSE))</f>
        <v/>
      </c>
      <c r="Y50" s="326">
        <f>IF(Y49="","",VLOOKUP(Y49,'【記載例】シフト記号表（勤務時間帯）'!$C$6:$L$47,10,FALSE))</f>
        <v>8</v>
      </c>
      <c r="Z50" s="326" t="str">
        <f>IF(Z49="","",VLOOKUP(Z49,'【記載例】シフト記号表（勤務時間帯）'!$C$6:$L$47,10,FALSE))</f>
        <v/>
      </c>
      <c r="AA50" s="326">
        <f>IF(AA49="","",VLOOKUP(AA49,'【記載例】シフト記号表（勤務時間帯）'!$C$6:$L$47,10,FALSE))</f>
        <v>8</v>
      </c>
      <c r="AB50" s="326" t="str">
        <f>IF(AB49="","",VLOOKUP(AB49,'【記載例】シフト記号表（勤務時間帯）'!$C$6:$L$47,10,FALSE))</f>
        <v/>
      </c>
      <c r="AC50" s="327">
        <f>IF(AC49="","",VLOOKUP(AC49,'【記載例】シフト記号表（勤務時間帯）'!$C$6:$L$47,10,FALSE))</f>
        <v>8</v>
      </c>
      <c r="AD50" s="325">
        <f>IF(AD49="","",VLOOKUP(AD49,'【記載例】シフト記号表（勤務時間帯）'!$C$6:$L$47,10,FALSE))</f>
        <v>8</v>
      </c>
      <c r="AE50" s="326">
        <f>IF(AE49="","",VLOOKUP(AE49,'【記載例】シフト記号表（勤務時間帯）'!$C$6:$L$47,10,FALSE))</f>
        <v>8</v>
      </c>
      <c r="AF50" s="326">
        <f>IF(AF49="","",VLOOKUP(AF49,'【記載例】シフト記号表（勤務時間帯）'!$C$6:$L$47,10,FALSE))</f>
        <v>8</v>
      </c>
      <c r="AG50" s="326">
        <f>IF(AG49="","",VLOOKUP(AG49,'【記載例】シフト記号表（勤務時間帯）'!$C$6:$L$47,10,FALSE))</f>
        <v>8</v>
      </c>
      <c r="AH50" s="326">
        <f>IF(AH49="","",VLOOKUP(AH49,'【記載例】シフト記号表（勤務時間帯）'!$C$6:$L$47,10,FALSE))</f>
        <v>8</v>
      </c>
      <c r="AI50" s="326" t="str">
        <f>IF(AI49="","",VLOOKUP(AI49,'【記載例】シフト記号表（勤務時間帯）'!$C$6:$L$47,10,FALSE))</f>
        <v/>
      </c>
      <c r="AJ50" s="327">
        <f>IF(AJ49="","",VLOOKUP(AJ49,'【記載例】シフト記号表（勤務時間帯）'!$C$6:$L$47,10,FALSE))</f>
        <v>8</v>
      </c>
      <c r="AK50" s="325">
        <f>IF(AK49="","",VLOOKUP(AK49,'【記載例】シフト記号表（勤務時間帯）'!$C$6:$L$47,10,FALSE))</f>
        <v>8</v>
      </c>
      <c r="AL50" s="326">
        <f>IF(AL49="","",VLOOKUP(AL49,'【記載例】シフト記号表（勤務時間帯）'!$C$6:$L$47,10,FALSE))</f>
        <v>8</v>
      </c>
      <c r="AM50" s="326">
        <f>IF(AM49="","",VLOOKUP(AM49,'【記載例】シフト記号表（勤務時間帯）'!$C$6:$L$47,10,FALSE))</f>
        <v>8</v>
      </c>
      <c r="AN50" s="326" t="str">
        <f>IF(AN49="","",VLOOKUP(AN49,'【記載例】シフト記号表（勤務時間帯）'!$C$6:$L$47,10,FALSE))</f>
        <v/>
      </c>
      <c r="AO50" s="326">
        <f>IF(AO49="","",VLOOKUP(AO49,'【記載例】シフト記号表（勤務時間帯）'!$C$6:$L$47,10,FALSE))</f>
        <v>8</v>
      </c>
      <c r="AP50" s="326">
        <f>IF(AP49="","",VLOOKUP(AP49,'【記載例】シフト記号表（勤務時間帯）'!$C$6:$L$47,10,FALSE))</f>
        <v>8</v>
      </c>
      <c r="AQ50" s="327" t="str">
        <f>IF(AQ49="","",VLOOKUP(AQ49,'【記載例】シフト記号表（勤務時間帯）'!$C$6:$L$47,10,FALSE))</f>
        <v/>
      </c>
      <c r="AR50" s="325" t="str">
        <f>IF(AR49="","",VLOOKUP(AR49,'【記載例】シフト記号表（勤務時間帯）'!$C$6:$L$47,10,FALSE))</f>
        <v/>
      </c>
      <c r="AS50" s="326">
        <f>IF(AS49="","",VLOOKUP(AS49,'【記載例】シフト記号表（勤務時間帯）'!$C$6:$L$47,10,FALSE))</f>
        <v>8</v>
      </c>
      <c r="AT50" s="326">
        <f>IF(AT49="","",VLOOKUP(AT49,'【記載例】シフト記号表（勤務時間帯）'!$C$6:$L$47,10,FALSE))</f>
        <v>8</v>
      </c>
      <c r="AU50" s="326">
        <f>IF(AU49="","",VLOOKUP(AU49,'【記載例】シフト記号表（勤務時間帯）'!$C$6:$L$47,10,FALSE))</f>
        <v>8</v>
      </c>
      <c r="AV50" s="326">
        <f>IF(AV49="","",VLOOKUP(AV49,'【記載例】シフト記号表（勤務時間帯）'!$C$6:$L$47,10,FALSE))</f>
        <v>8</v>
      </c>
      <c r="AW50" s="326">
        <f>IF(AW49="","",VLOOKUP(AW49,'【記載例】シフト記号表（勤務時間帯）'!$C$6:$L$47,10,FALSE))</f>
        <v>8</v>
      </c>
      <c r="AX50" s="327" t="str">
        <f>IF(AX49="","",VLOOKUP(AX49,'【記載例】シフト記号表（勤務時間帯）'!$C$6:$L$47,10,FALSE))</f>
        <v/>
      </c>
      <c r="AY50" s="325" t="str">
        <f>IF(AY49="","",VLOOKUP(AY49,'【記載例】シフト記号表（勤務時間帯）'!$C$6:$L$47,10,FALSE))</f>
        <v/>
      </c>
      <c r="AZ50" s="326" t="str">
        <f>IF(AZ49="","",VLOOKUP(AZ49,'【記載例】シフト記号表（勤務時間帯）'!$C$6:$L$47,10,FALSE))</f>
        <v/>
      </c>
      <c r="BA50" s="326" t="str">
        <f>IF(BA49="","",VLOOKUP(BA49,'【記載例】シフト記号表（勤務時間帯）'!$C$6:$L$47,10,FALSE))</f>
        <v/>
      </c>
      <c r="BB50" s="1156">
        <f>IF($BE$3="４週",SUM(W50:AX50),IF($BE$3="暦月",SUM(W50:BA50),""))</f>
        <v>160</v>
      </c>
      <c r="BC50" s="1157"/>
      <c r="BD50" s="1158">
        <f>IF($BE$3="４週",BB50/4,IF($BE$3="暦月",(BB50/($BE$8/7)),""))</f>
        <v>40</v>
      </c>
      <c r="BE50" s="1157"/>
      <c r="BF50" s="1153"/>
      <c r="BG50" s="1154"/>
      <c r="BH50" s="1154"/>
      <c r="BI50" s="1154"/>
      <c r="BJ50" s="1155"/>
    </row>
    <row r="51" spans="2:62" ht="20.25" customHeight="1" x14ac:dyDescent="0.15">
      <c r="B51" s="1118">
        <f>B49+1</f>
        <v>18</v>
      </c>
      <c r="C51" s="1120" t="s">
        <v>715</v>
      </c>
      <c r="D51" s="1121"/>
      <c r="E51" s="320"/>
      <c r="F51" s="321"/>
      <c r="G51" s="320"/>
      <c r="H51" s="321"/>
      <c r="I51" s="1124" t="s">
        <v>699</v>
      </c>
      <c r="J51" s="1125"/>
      <c r="K51" s="1128" t="s">
        <v>719</v>
      </c>
      <c r="L51" s="1129"/>
      <c r="M51" s="1129"/>
      <c r="N51" s="1121"/>
      <c r="O51" s="1132" t="s">
        <v>1061</v>
      </c>
      <c r="P51" s="1133"/>
      <c r="Q51" s="1133"/>
      <c r="R51" s="1133"/>
      <c r="S51" s="1134"/>
      <c r="T51" s="340" t="s">
        <v>696</v>
      </c>
      <c r="V51" s="341"/>
      <c r="W51" s="333" t="s">
        <v>1062</v>
      </c>
      <c r="X51" s="334"/>
      <c r="Y51" s="334" t="s">
        <v>714</v>
      </c>
      <c r="Z51" s="334" t="s">
        <v>713</v>
      </c>
      <c r="AA51" s="334" t="s">
        <v>713</v>
      </c>
      <c r="AB51" s="334" t="s">
        <v>713</v>
      </c>
      <c r="AC51" s="335"/>
      <c r="AD51" s="333" t="s">
        <v>777</v>
      </c>
      <c r="AE51" s="334" t="s">
        <v>778</v>
      </c>
      <c r="AF51" s="334" t="s">
        <v>713</v>
      </c>
      <c r="AG51" s="334"/>
      <c r="AH51" s="334" t="s">
        <v>714</v>
      </c>
      <c r="AI51" s="334" t="s">
        <v>714</v>
      </c>
      <c r="AJ51" s="335"/>
      <c r="AK51" s="333"/>
      <c r="AL51" s="334" t="s">
        <v>777</v>
      </c>
      <c r="AM51" s="334" t="s">
        <v>778</v>
      </c>
      <c r="AN51" s="334" t="s">
        <v>713</v>
      </c>
      <c r="AO51" s="334"/>
      <c r="AP51" s="334" t="s">
        <v>714</v>
      </c>
      <c r="AQ51" s="335" t="s">
        <v>714</v>
      </c>
      <c r="AR51" s="333" t="s">
        <v>714</v>
      </c>
      <c r="AS51" s="334"/>
      <c r="AT51" s="334" t="s">
        <v>777</v>
      </c>
      <c r="AU51" s="334" t="s">
        <v>778</v>
      </c>
      <c r="AV51" s="334" t="s">
        <v>713</v>
      </c>
      <c r="AW51" s="334"/>
      <c r="AX51" s="335" t="s">
        <v>714</v>
      </c>
      <c r="AY51" s="333"/>
      <c r="AZ51" s="334"/>
      <c r="BA51" s="336"/>
      <c r="BB51" s="1138"/>
      <c r="BC51" s="1139"/>
      <c r="BD51" s="1105"/>
      <c r="BE51" s="1106"/>
      <c r="BF51" s="1107"/>
      <c r="BG51" s="1108"/>
      <c r="BH51" s="1108"/>
      <c r="BI51" s="1108"/>
      <c r="BJ51" s="1109"/>
    </row>
    <row r="52" spans="2:62" ht="20.25" customHeight="1" x14ac:dyDescent="0.15">
      <c r="B52" s="1140"/>
      <c r="C52" s="1159"/>
      <c r="D52" s="1160"/>
      <c r="E52" s="320"/>
      <c r="F52" s="321" t="str">
        <f>C51</f>
        <v>看護職員</v>
      </c>
      <c r="G52" s="320"/>
      <c r="H52" s="321" t="str">
        <f>I51</f>
        <v>A</v>
      </c>
      <c r="I52" s="1161"/>
      <c r="J52" s="1162"/>
      <c r="K52" s="1163"/>
      <c r="L52" s="1164"/>
      <c r="M52" s="1164"/>
      <c r="N52" s="1160"/>
      <c r="O52" s="1132"/>
      <c r="P52" s="1133"/>
      <c r="Q52" s="1133"/>
      <c r="R52" s="1133"/>
      <c r="S52" s="1134"/>
      <c r="T52" s="337" t="s">
        <v>1050</v>
      </c>
      <c r="U52" s="338"/>
      <c r="V52" s="339"/>
      <c r="W52" s="325">
        <f>IF(W51="","",VLOOKUP(W51,'【記載例】シフト記号表（勤務時間帯）'!$C$6:$L$47,10,FALSE))</f>
        <v>8</v>
      </c>
      <c r="X52" s="326" t="str">
        <f>IF(X51="","",VLOOKUP(X51,'【記載例】シフト記号表（勤務時間帯）'!$C$6:$L$47,10,FALSE))</f>
        <v/>
      </c>
      <c r="Y52" s="326">
        <f>IF(Y51="","",VLOOKUP(Y51,'【記載例】シフト記号表（勤務時間帯）'!$C$6:$L$47,10,FALSE))</f>
        <v>8</v>
      </c>
      <c r="Z52" s="326">
        <f>IF(Z51="","",VLOOKUP(Z51,'【記載例】シフト記号表（勤務時間帯）'!$C$6:$L$47,10,FALSE))</f>
        <v>8</v>
      </c>
      <c r="AA52" s="326">
        <f>IF(AA51="","",VLOOKUP(AA51,'【記載例】シフト記号表（勤務時間帯）'!$C$6:$L$47,10,FALSE))</f>
        <v>8</v>
      </c>
      <c r="AB52" s="326">
        <f>IF(AB51="","",VLOOKUP(AB51,'【記載例】シフト記号表（勤務時間帯）'!$C$6:$L$47,10,FALSE))</f>
        <v>8</v>
      </c>
      <c r="AC52" s="327" t="str">
        <f>IF(AC51="","",VLOOKUP(AC51,'【記載例】シフト記号表（勤務時間帯）'!$C$6:$L$47,10,FALSE))</f>
        <v/>
      </c>
      <c r="AD52" s="325">
        <f>IF(AD51="","",VLOOKUP(AD51,'【記載例】シフト記号表（勤務時間帯）'!$C$6:$L$47,10,FALSE))</f>
        <v>8</v>
      </c>
      <c r="AE52" s="326">
        <f>IF(AE51="","",VLOOKUP(AE51,'【記載例】シフト記号表（勤務時間帯）'!$C$6:$L$47,10,FALSE))</f>
        <v>8</v>
      </c>
      <c r="AF52" s="326">
        <f>IF(AF51="","",VLOOKUP(AF51,'【記載例】シフト記号表（勤務時間帯）'!$C$6:$L$47,10,FALSE))</f>
        <v>8</v>
      </c>
      <c r="AG52" s="326" t="str">
        <f>IF(AG51="","",VLOOKUP(AG51,'【記載例】シフト記号表（勤務時間帯）'!$C$6:$L$47,10,FALSE))</f>
        <v/>
      </c>
      <c r="AH52" s="326">
        <f>IF(AH51="","",VLOOKUP(AH51,'【記載例】シフト記号表（勤務時間帯）'!$C$6:$L$47,10,FALSE))</f>
        <v>8</v>
      </c>
      <c r="AI52" s="326">
        <f>IF(AI51="","",VLOOKUP(AI51,'【記載例】シフト記号表（勤務時間帯）'!$C$6:$L$47,10,FALSE))</f>
        <v>8</v>
      </c>
      <c r="AJ52" s="327" t="str">
        <f>IF(AJ51="","",VLOOKUP(AJ51,'【記載例】シフト記号表（勤務時間帯）'!$C$6:$L$47,10,FALSE))</f>
        <v/>
      </c>
      <c r="AK52" s="325" t="str">
        <f>IF(AK51="","",VLOOKUP(AK51,'【記載例】シフト記号表（勤務時間帯）'!$C$6:$L$47,10,FALSE))</f>
        <v/>
      </c>
      <c r="AL52" s="326">
        <f>IF(AL51="","",VLOOKUP(AL51,'【記載例】シフト記号表（勤務時間帯）'!$C$6:$L$47,10,FALSE))</f>
        <v>8</v>
      </c>
      <c r="AM52" s="326">
        <f>IF(AM51="","",VLOOKUP(AM51,'【記載例】シフト記号表（勤務時間帯）'!$C$6:$L$47,10,FALSE))</f>
        <v>8</v>
      </c>
      <c r="AN52" s="326">
        <f>IF(AN51="","",VLOOKUP(AN51,'【記載例】シフト記号表（勤務時間帯）'!$C$6:$L$47,10,FALSE))</f>
        <v>8</v>
      </c>
      <c r="AO52" s="326" t="str">
        <f>IF(AO51="","",VLOOKUP(AO51,'【記載例】シフト記号表（勤務時間帯）'!$C$6:$L$47,10,FALSE))</f>
        <v/>
      </c>
      <c r="AP52" s="326">
        <f>IF(AP51="","",VLOOKUP(AP51,'【記載例】シフト記号表（勤務時間帯）'!$C$6:$L$47,10,FALSE))</f>
        <v>8</v>
      </c>
      <c r="AQ52" s="327">
        <f>IF(AQ51="","",VLOOKUP(AQ51,'【記載例】シフト記号表（勤務時間帯）'!$C$6:$L$47,10,FALSE))</f>
        <v>8</v>
      </c>
      <c r="AR52" s="325">
        <f>IF(AR51="","",VLOOKUP(AR51,'【記載例】シフト記号表（勤務時間帯）'!$C$6:$L$47,10,FALSE))</f>
        <v>8</v>
      </c>
      <c r="AS52" s="326" t="str">
        <f>IF(AS51="","",VLOOKUP(AS51,'【記載例】シフト記号表（勤務時間帯）'!$C$6:$L$47,10,FALSE))</f>
        <v/>
      </c>
      <c r="AT52" s="326">
        <f>IF(AT51="","",VLOOKUP(AT51,'【記載例】シフト記号表（勤務時間帯）'!$C$6:$L$47,10,FALSE))</f>
        <v>8</v>
      </c>
      <c r="AU52" s="326">
        <f>IF(AU51="","",VLOOKUP(AU51,'【記載例】シフト記号表（勤務時間帯）'!$C$6:$L$47,10,FALSE))</f>
        <v>8</v>
      </c>
      <c r="AV52" s="326">
        <f>IF(AV51="","",VLOOKUP(AV51,'【記載例】シフト記号表（勤務時間帯）'!$C$6:$L$47,10,FALSE))</f>
        <v>8</v>
      </c>
      <c r="AW52" s="326" t="str">
        <f>IF(AW51="","",VLOOKUP(AW51,'【記載例】シフト記号表（勤務時間帯）'!$C$6:$L$47,10,FALSE))</f>
        <v/>
      </c>
      <c r="AX52" s="327">
        <f>IF(AX51="","",VLOOKUP(AX51,'【記載例】シフト記号表（勤務時間帯）'!$C$6:$L$47,10,FALSE))</f>
        <v>8</v>
      </c>
      <c r="AY52" s="325" t="str">
        <f>IF(AY51="","",VLOOKUP(AY51,'【記載例】シフト記号表（勤務時間帯）'!$C$6:$L$47,10,FALSE))</f>
        <v/>
      </c>
      <c r="AZ52" s="326" t="str">
        <f>IF(AZ51="","",VLOOKUP(AZ51,'【記載例】シフト記号表（勤務時間帯）'!$C$6:$L$47,10,FALSE))</f>
        <v/>
      </c>
      <c r="BA52" s="326" t="str">
        <f>IF(BA51="","",VLOOKUP(BA51,'【記載例】シフト記号表（勤務時間帯）'!$C$6:$L$47,10,FALSE))</f>
        <v/>
      </c>
      <c r="BB52" s="1156">
        <f>IF($BE$3="４週",SUM(W52:AX52),IF($BE$3="暦月",SUM(W52:BA52),""))</f>
        <v>160</v>
      </c>
      <c r="BC52" s="1157"/>
      <c r="BD52" s="1158">
        <f>IF($BE$3="４週",BB52/4,IF($BE$3="暦月",(BB52/($BE$8/7)),""))</f>
        <v>40</v>
      </c>
      <c r="BE52" s="1157"/>
      <c r="BF52" s="1153"/>
      <c r="BG52" s="1154"/>
      <c r="BH52" s="1154"/>
      <c r="BI52" s="1154"/>
      <c r="BJ52" s="1155"/>
    </row>
    <row r="53" spans="2:62" ht="20.25" customHeight="1" x14ac:dyDescent="0.15">
      <c r="B53" s="1118">
        <f>B51+1</f>
        <v>19</v>
      </c>
      <c r="C53" s="1120" t="s">
        <v>721</v>
      </c>
      <c r="D53" s="1121"/>
      <c r="E53" s="328"/>
      <c r="F53" s="329"/>
      <c r="G53" s="328"/>
      <c r="H53" s="329"/>
      <c r="I53" s="1124" t="s">
        <v>718</v>
      </c>
      <c r="J53" s="1125"/>
      <c r="K53" s="1128" t="s">
        <v>700</v>
      </c>
      <c r="L53" s="1129"/>
      <c r="M53" s="1129"/>
      <c r="N53" s="1121"/>
      <c r="O53" s="1132" t="s">
        <v>1063</v>
      </c>
      <c r="P53" s="1133"/>
      <c r="Q53" s="1133"/>
      <c r="R53" s="1133"/>
      <c r="S53" s="1134"/>
      <c r="T53" s="330" t="s">
        <v>696</v>
      </c>
      <c r="U53" s="331"/>
      <c r="V53" s="332"/>
      <c r="W53" s="333" t="s">
        <v>714</v>
      </c>
      <c r="X53" s="334"/>
      <c r="Y53" s="334"/>
      <c r="Z53" s="334" t="s">
        <v>714</v>
      </c>
      <c r="AA53" s="334"/>
      <c r="AB53" s="334" t="s">
        <v>714</v>
      </c>
      <c r="AC53" s="335" t="s">
        <v>714</v>
      </c>
      <c r="AD53" s="333"/>
      <c r="AE53" s="334" t="s">
        <v>714</v>
      </c>
      <c r="AF53" s="334"/>
      <c r="AG53" s="334"/>
      <c r="AH53" s="334" t="s">
        <v>714</v>
      </c>
      <c r="AI53" s="334" t="s">
        <v>713</v>
      </c>
      <c r="AJ53" s="335" t="s">
        <v>713</v>
      </c>
      <c r="AK53" s="333" t="s">
        <v>714</v>
      </c>
      <c r="AL53" s="334"/>
      <c r="AM53" s="334" t="s">
        <v>714</v>
      </c>
      <c r="AN53" s="334"/>
      <c r="AO53" s="334" t="s">
        <v>714</v>
      </c>
      <c r="AP53" s="334"/>
      <c r="AQ53" s="335" t="s">
        <v>713</v>
      </c>
      <c r="AR53" s="333" t="s">
        <v>713</v>
      </c>
      <c r="AS53" s="334" t="s">
        <v>714</v>
      </c>
      <c r="AT53" s="334"/>
      <c r="AU53" s="334" t="s">
        <v>714</v>
      </c>
      <c r="AV53" s="334"/>
      <c r="AW53" s="334" t="s">
        <v>713</v>
      </c>
      <c r="AX53" s="335"/>
      <c r="AY53" s="333"/>
      <c r="AZ53" s="334"/>
      <c r="BA53" s="336"/>
      <c r="BB53" s="1138"/>
      <c r="BC53" s="1139"/>
      <c r="BD53" s="1105"/>
      <c r="BE53" s="1106"/>
      <c r="BF53" s="1107"/>
      <c r="BG53" s="1108"/>
      <c r="BH53" s="1108"/>
      <c r="BI53" s="1108"/>
      <c r="BJ53" s="1109"/>
    </row>
    <row r="54" spans="2:62" ht="20.25" customHeight="1" x14ac:dyDescent="0.15">
      <c r="B54" s="1140"/>
      <c r="C54" s="1159"/>
      <c r="D54" s="1160"/>
      <c r="E54" s="320"/>
      <c r="F54" s="321" t="str">
        <f>C53</f>
        <v>介護職員</v>
      </c>
      <c r="G54" s="320"/>
      <c r="H54" s="321" t="str">
        <f>I53</f>
        <v>C</v>
      </c>
      <c r="I54" s="1161"/>
      <c r="J54" s="1162"/>
      <c r="K54" s="1163"/>
      <c r="L54" s="1164"/>
      <c r="M54" s="1164"/>
      <c r="N54" s="1160"/>
      <c r="O54" s="1132"/>
      <c r="P54" s="1133"/>
      <c r="Q54" s="1133"/>
      <c r="R54" s="1133"/>
      <c r="S54" s="1134"/>
      <c r="T54" s="337" t="s">
        <v>1050</v>
      </c>
      <c r="U54" s="323"/>
      <c r="V54" s="324"/>
      <c r="W54" s="325">
        <f>IF(W53="","",VLOOKUP(W53,'【記載例】シフト記号表（勤務時間帯）'!$C$6:$L$47,10,FALSE))</f>
        <v>8</v>
      </c>
      <c r="X54" s="326" t="str">
        <f>IF(X53="","",VLOOKUP(X53,'【記載例】シフト記号表（勤務時間帯）'!$C$6:$L$47,10,FALSE))</f>
        <v/>
      </c>
      <c r="Y54" s="326" t="str">
        <f>IF(Y53="","",VLOOKUP(Y53,'【記載例】シフト記号表（勤務時間帯）'!$C$6:$L$47,10,FALSE))</f>
        <v/>
      </c>
      <c r="Z54" s="326">
        <f>IF(Z53="","",VLOOKUP(Z53,'【記載例】シフト記号表（勤務時間帯）'!$C$6:$L$47,10,FALSE))</f>
        <v>8</v>
      </c>
      <c r="AA54" s="326" t="str">
        <f>IF(AA53="","",VLOOKUP(AA53,'【記載例】シフト記号表（勤務時間帯）'!$C$6:$L$47,10,FALSE))</f>
        <v/>
      </c>
      <c r="AB54" s="326">
        <f>IF(AB53="","",VLOOKUP(AB53,'【記載例】シフト記号表（勤務時間帯）'!$C$6:$L$47,10,FALSE))</f>
        <v>8</v>
      </c>
      <c r="AC54" s="327">
        <f>IF(AC53="","",VLOOKUP(AC53,'【記載例】シフト記号表（勤務時間帯）'!$C$6:$L$47,10,FALSE))</f>
        <v>8</v>
      </c>
      <c r="AD54" s="325" t="str">
        <f>IF(AD53="","",VLOOKUP(AD53,'【記載例】シフト記号表（勤務時間帯）'!$C$6:$L$47,10,FALSE))</f>
        <v/>
      </c>
      <c r="AE54" s="326">
        <f>IF(AE53="","",VLOOKUP(AE53,'【記載例】シフト記号表（勤務時間帯）'!$C$6:$L$47,10,FALSE))</f>
        <v>8</v>
      </c>
      <c r="AF54" s="326" t="str">
        <f>IF(AF53="","",VLOOKUP(AF53,'【記載例】シフト記号表（勤務時間帯）'!$C$6:$L$47,10,FALSE))</f>
        <v/>
      </c>
      <c r="AG54" s="326" t="str">
        <f>IF(AG53="","",VLOOKUP(AG53,'【記載例】シフト記号表（勤務時間帯）'!$C$6:$L$47,10,FALSE))</f>
        <v/>
      </c>
      <c r="AH54" s="326">
        <f>IF(AH53="","",VLOOKUP(AH53,'【記載例】シフト記号表（勤務時間帯）'!$C$6:$L$47,10,FALSE))</f>
        <v>8</v>
      </c>
      <c r="AI54" s="326">
        <f>IF(AI53="","",VLOOKUP(AI53,'【記載例】シフト記号表（勤務時間帯）'!$C$6:$L$47,10,FALSE))</f>
        <v>8</v>
      </c>
      <c r="AJ54" s="327">
        <f>IF(AJ53="","",VLOOKUP(AJ53,'【記載例】シフト記号表（勤務時間帯）'!$C$6:$L$47,10,FALSE))</f>
        <v>8</v>
      </c>
      <c r="AK54" s="325">
        <f>IF(AK53="","",VLOOKUP(AK53,'【記載例】シフト記号表（勤務時間帯）'!$C$6:$L$47,10,FALSE))</f>
        <v>8</v>
      </c>
      <c r="AL54" s="326" t="str">
        <f>IF(AL53="","",VLOOKUP(AL53,'【記載例】シフト記号表（勤務時間帯）'!$C$6:$L$47,10,FALSE))</f>
        <v/>
      </c>
      <c r="AM54" s="326">
        <f>IF(AM53="","",VLOOKUP(AM53,'【記載例】シフト記号表（勤務時間帯）'!$C$6:$L$47,10,FALSE))</f>
        <v>8</v>
      </c>
      <c r="AN54" s="326" t="str">
        <f>IF(AN53="","",VLOOKUP(AN53,'【記載例】シフト記号表（勤務時間帯）'!$C$6:$L$47,10,FALSE))</f>
        <v/>
      </c>
      <c r="AO54" s="326">
        <f>IF(AO53="","",VLOOKUP(AO53,'【記載例】シフト記号表（勤務時間帯）'!$C$6:$L$47,10,FALSE))</f>
        <v>8</v>
      </c>
      <c r="AP54" s="326" t="str">
        <f>IF(AP53="","",VLOOKUP(AP53,'【記載例】シフト記号表（勤務時間帯）'!$C$6:$L$47,10,FALSE))</f>
        <v/>
      </c>
      <c r="AQ54" s="327">
        <f>IF(AQ53="","",VLOOKUP(AQ53,'【記載例】シフト記号表（勤務時間帯）'!$C$6:$L$47,10,FALSE))</f>
        <v>8</v>
      </c>
      <c r="AR54" s="325">
        <f>IF(AR53="","",VLOOKUP(AR53,'【記載例】シフト記号表（勤務時間帯）'!$C$6:$L$47,10,FALSE))</f>
        <v>8</v>
      </c>
      <c r="AS54" s="326">
        <f>IF(AS53="","",VLOOKUP(AS53,'【記載例】シフト記号表（勤務時間帯）'!$C$6:$L$47,10,FALSE))</f>
        <v>8</v>
      </c>
      <c r="AT54" s="326" t="str">
        <f>IF(AT53="","",VLOOKUP(AT53,'【記載例】シフト記号表（勤務時間帯）'!$C$6:$L$47,10,FALSE))</f>
        <v/>
      </c>
      <c r="AU54" s="326">
        <f>IF(AU53="","",VLOOKUP(AU53,'【記載例】シフト記号表（勤務時間帯）'!$C$6:$L$47,10,FALSE))</f>
        <v>8</v>
      </c>
      <c r="AV54" s="326" t="str">
        <f>IF(AV53="","",VLOOKUP(AV53,'【記載例】シフト記号表（勤務時間帯）'!$C$6:$L$47,10,FALSE))</f>
        <v/>
      </c>
      <c r="AW54" s="326">
        <f>IF(AW53="","",VLOOKUP(AW53,'【記載例】シフト記号表（勤務時間帯）'!$C$6:$L$47,10,FALSE))</f>
        <v>8</v>
      </c>
      <c r="AX54" s="327" t="str">
        <f>IF(AX53="","",VLOOKUP(AX53,'【記載例】シフト記号表（勤務時間帯）'!$C$6:$L$47,10,FALSE))</f>
        <v/>
      </c>
      <c r="AY54" s="325" t="str">
        <f>IF(AY53="","",VLOOKUP(AY53,'【記載例】シフト記号表（勤務時間帯）'!$C$6:$L$47,10,FALSE))</f>
        <v/>
      </c>
      <c r="AZ54" s="326" t="str">
        <f>IF(AZ53="","",VLOOKUP(AZ53,'【記載例】シフト記号表（勤務時間帯）'!$C$6:$L$47,10,FALSE))</f>
        <v/>
      </c>
      <c r="BA54" s="326" t="str">
        <f>IF(BA53="","",VLOOKUP(BA53,'【記載例】シフト記号表（勤務時間帯）'!$C$6:$L$47,10,FALSE))</f>
        <v/>
      </c>
      <c r="BB54" s="1156">
        <f>IF($BE$3="４週",SUM(W54:AX54),IF($BE$3="暦月",SUM(W54:BA54),""))</f>
        <v>128</v>
      </c>
      <c r="BC54" s="1157"/>
      <c r="BD54" s="1158">
        <f>IF($BE$3="４週",BB54/4,IF($BE$3="暦月",(BB54/($BE$8/7)),""))</f>
        <v>32</v>
      </c>
      <c r="BE54" s="1157"/>
      <c r="BF54" s="1153"/>
      <c r="BG54" s="1154"/>
      <c r="BH54" s="1154"/>
      <c r="BI54" s="1154"/>
      <c r="BJ54" s="1155"/>
    </row>
    <row r="55" spans="2:62" ht="20.25" customHeight="1" x14ac:dyDescent="0.15">
      <c r="B55" s="1118">
        <f>B53+1</f>
        <v>20</v>
      </c>
      <c r="C55" s="1120" t="s">
        <v>721</v>
      </c>
      <c r="D55" s="1121"/>
      <c r="E55" s="328"/>
      <c r="F55" s="329"/>
      <c r="G55" s="328"/>
      <c r="H55" s="329"/>
      <c r="I55" s="1124" t="s">
        <v>699</v>
      </c>
      <c r="J55" s="1125"/>
      <c r="K55" s="1128" t="s">
        <v>722</v>
      </c>
      <c r="L55" s="1129"/>
      <c r="M55" s="1129"/>
      <c r="N55" s="1121"/>
      <c r="O55" s="1132" t="s">
        <v>1064</v>
      </c>
      <c r="P55" s="1133"/>
      <c r="Q55" s="1133"/>
      <c r="R55" s="1133"/>
      <c r="S55" s="1134"/>
      <c r="T55" s="330" t="s">
        <v>696</v>
      </c>
      <c r="U55" s="331"/>
      <c r="V55" s="332"/>
      <c r="W55" s="333" t="s">
        <v>777</v>
      </c>
      <c r="X55" s="334" t="s">
        <v>778</v>
      </c>
      <c r="Y55" s="334" t="s">
        <v>713</v>
      </c>
      <c r="Z55" s="334" t="s">
        <v>713</v>
      </c>
      <c r="AA55" s="334"/>
      <c r="AB55" s="334" t="s">
        <v>714</v>
      </c>
      <c r="AC55" s="335"/>
      <c r="AD55" s="333"/>
      <c r="AE55" s="334" t="s">
        <v>777</v>
      </c>
      <c r="AF55" s="334" t="s">
        <v>778</v>
      </c>
      <c r="AG55" s="334" t="s">
        <v>713</v>
      </c>
      <c r="AH55" s="334" t="s">
        <v>713</v>
      </c>
      <c r="AI55" s="334"/>
      <c r="AJ55" s="335" t="s">
        <v>714</v>
      </c>
      <c r="AK55" s="333" t="s">
        <v>714</v>
      </c>
      <c r="AL55" s="334"/>
      <c r="AM55" s="334" t="s">
        <v>777</v>
      </c>
      <c r="AN55" s="334" t="s">
        <v>778</v>
      </c>
      <c r="AO55" s="334" t="s">
        <v>713</v>
      </c>
      <c r="AP55" s="334" t="s">
        <v>713</v>
      </c>
      <c r="AQ55" s="335"/>
      <c r="AR55" s="333" t="s">
        <v>714</v>
      </c>
      <c r="AS55" s="334"/>
      <c r="AT55" s="334"/>
      <c r="AU55" s="334" t="s">
        <v>777</v>
      </c>
      <c r="AV55" s="334" t="s">
        <v>778</v>
      </c>
      <c r="AW55" s="334" t="s">
        <v>713</v>
      </c>
      <c r="AX55" s="335" t="s">
        <v>713</v>
      </c>
      <c r="AY55" s="333"/>
      <c r="AZ55" s="334"/>
      <c r="BA55" s="336"/>
      <c r="BB55" s="1138"/>
      <c r="BC55" s="1139"/>
      <c r="BD55" s="1105"/>
      <c r="BE55" s="1106"/>
      <c r="BF55" s="1107"/>
      <c r="BG55" s="1108"/>
      <c r="BH55" s="1108"/>
      <c r="BI55" s="1108"/>
      <c r="BJ55" s="1109"/>
    </row>
    <row r="56" spans="2:62" ht="20.25" customHeight="1" x14ac:dyDescent="0.15">
      <c r="B56" s="1140"/>
      <c r="C56" s="1159"/>
      <c r="D56" s="1160"/>
      <c r="E56" s="320"/>
      <c r="F56" s="321" t="str">
        <f>C55</f>
        <v>介護職員</v>
      </c>
      <c r="G56" s="320"/>
      <c r="H56" s="321" t="str">
        <f>I55</f>
        <v>A</v>
      </c>
      <c r="I56" s="1161"/>
      <c r="J56" s="1162"/>
      <c r="K56" s="1163"/>
      <c r="L56" s="1164"/>
      <c r="M56" s="1164"/>
      <c r="N56" s="1160"/>
      <c r="O56" s="1132"/>
      <c r="P56" s="1133"/>
      <c r="Q56" s="1133"/>
      <c r="R56" s="1133"/>
      <c r="S56" s="1134"/>
      <c r="T56" s="337" t="s">
        <v>1050</v>
      </c>
      <c r="U56" s="338"/>
      <c r="V56" s="339"/>
      <c r="W56" s="325">
        <f>IF(W55="","",VLOOKUP(W55,'【記載例】シフト記号表（勤務時間帯）'!$C$6:$L$47,10,FALSE))</f>
        <v>8</v>
      </c>
      <c r="X56" s="326">
        <f>IF(X55="","",VLOOKUP(X55,'【記載例】シフト記号表（勤務時間帯）'!$C$6:$L$47,10,FALSE))</f>
        <v>8</v>
      </c>
      <c r="Y56" s="326">
        <f>IF(Y55="","",VLOOKUP(Y55,'【記載例】シフト記号表（勤務時間帯）'!$C$6:$L$47,10,FALSE))</f>
        <v>8</v>
      </c>
      <c r="Z56" s="326">
        <f>IF(Z55="","",VLOOKUP(Z55,'【記載例】シフト記号表（勤務時間帯）'!$C$6:$L$47,10,FALSE))</f>
        <v>8</v>
      </c>
      <c r="AA56" s="326" t="str">
        <f>IF(AA55="","",VLOOKUP(AA55,'【記載例】シフト記号表（勤務時間帯）'!$C$6:$L$47,10,FALSE))</f>
        <v/>
      </c>
      <c r="AB56" s="326">
        <f>IF(AB55="","",VLOOKUP(AB55,'【記載例】シフト記号表（勤務時間帯）'!$C$6:$L$47,10,FALSE))</f>
        <v>8</v>
      </c>
      <c r="AC56" s="327" t="str">
        <f>IF(AC55="","",VLOOKUP(AC55,'【記載例】シフト記号表（勤務時間帯）'!$C$6:$L$47,10,FALSE))</f>
        <v/>
      </c>
      <c r="AD56" s="325" t="str">
        <f>IF(AD55="","",VLOOKUP(AD55,'【記載例】シフト記号表（勤務時間帯）'!$C$6:$L$47,10,FALSE))</f>
        <v/>
      </c>
      <c r="AE56" s="326">
        <f>IF(AE55="","",VLOOKUP(AE55,'【記載例】シフト記号表（勤務時間帯）'!$C$6:$L$47,10,FALSE))</f>
        <v>8</v>
      </c>
      <c r="AF56" s="326">
        <f>IF(AF55="","",VLOOKUP(AF55,'【記載例】シフト記号表（勤務時間帯）'!$C$6:$L$47,10,FALSE))</f>
        <v>8</v>
      </c>
      <c r="AG56" s="326">
        <f>IF(AG55="","",VLOOKUP(AG55,'【記載例】シフト記号表（勤務時間帯）'!$C$6:$L$47,10,FALSE))</f>
        <v>8</v>
      </c>
      <c r="AH56" s="326">
        <f>IF(AH55="","",VLOOKUP(AH55,'【記載例】シフト記号表（勤務時間帯）'!$C$6:$L$47,10,FALSE))</f>
        <v>8</v>
      </c>
      <c r="AI56" s="326" t="str">
        <f>IF(AI55="","",VLOOKUP(AI55,'【記載例】シフト記号表（勤務時間帯）'!$C$6:$L$47,10,FALSE))</f>
        <v/>
      </c>
      <c r="AJ56" s="327">
        <f>IF(AJ55="","",VLOOKUP(AJ55,'【記載例】シフト記号表（勤務時間帯）'!$C$6:$L$47,10,FALSE))</f>
        <v>8</v>
      </c>
      <c r="AK56" s="325">
        <f>IF(AK55="","",VLOOKUP(AK55,'【記載例】シフト記号表（勤務時間帯）'!$C$6:$L$47,10,FALSE))</f>
        <v>8</v>
      </c>
      <c r="AL56" s="326" t="str">
        <f>IF(AL55="","",VLOOKUP(AL55,'【記載例】シフト記号表（勤務時間帯）'!$C$6:$L$47,10,FALSE))</f>
        <v/>
      </c>
      <c r="AM56" s="326">
        <f>IF(AM55="","",VLOOKUP(AM55,'【記載例】シフト記号表（勤務時間帯）'!$C$6:$L$47,10,FALSE))</f>
        <v>8</v>
      </c>
      <c r="AN56" s="326">
        <f>IF(AN55="","",VLOOKUP(AN55,'【記載例】シフト記号表（勤務時間帯）'!$C$6:$L$47,10,FALSE))</f>
        <v>8</v>
      </c>
      <c r="AO56" s="326">
        <f>IF(AO55="","",VLOOKUP(AO55,'【記載例】シフト記号表（勤務時間帯）'!$C$6:$L$47,10,FALSE))</f>
        <v>8</v>
      </c>
      <c r="AP56" s="326">
        <f>IF(AP55="","",VLOOKUP(AP55,'【記載例】シフト記号表（勤務時間帯）'!$C$6:$L$47,10,FALSE))</f>
        <v>8</v>
      </c>
      <c r="AQ56" s="327" t="str">
        <f>IF(AQ55="","",VLOOKUP(AQ55,'【記載例】シフト記号表（勤務時間帯）'!$C$6:$L$47,10,FALSE))</f>
        <v/>
      </c>
      <c r="AR56" s="325">
        <f>IF(AR55="","",VLOOKUP(AR55,'【記載例】シフト記号表（勤務時間帯）'!$C$6:$L$47,10,FALSE))</f>
        <v>8</v>
      </c>
      <c r="AS56" s="326" t="str">
        <f>IF(AS55="","",VLOOKUP(AS55,'【記載例】シフト記号表（勤務時間帯）'!$C$6:$L$47,10,FALSE))</f>
        <v/>
      </c>
      <c r="AT56" s="326" t="str">
        <f>IF(AT55="","",VLOOKUP(AT55,'【記載例】シフト記号表（勤務時間帯）'!$C$6:$L$47,10,FALSE))</f>
        <v/>
      </c>
      <c r="AU56" s="326">
        <f>IF(AU55="","",VLOOKUP(AU55,'【記載例】シフト記号表（勤務時間帯）'!$C$6:$L$47,10,FALSE))</f>
        <v>8</v>
      </c>
      <c r="AV56" s="326">
        <f>IF(AV55="","",VLOOKUP(AV55,'【記載例】シフト記号表（勤務時間帯）'!$C$6:$L$47,10,FALSE))</f>
        <v>8</v>
      </c>
      <c r="AW56" s="326">
        <f>IF(AW55="","",VLOOKUP(AW55,'【記載例】シフト記号表（勤務時間帯）'!$C$6:$L$47,10,FALSE))</f>
        <v>8</v>
      </c>
      <c r="AX56" s="327">
        <f>IF(AX55="","",VLOOKUP(AX55,'【記載例】シフト記号表（勤務時間帯）'!$C$6:$L$47,10,FALSE))</f>
        <v>8</v>
      </c>
      <c r="AY56" s="325" t="str">
        <f>IF(AY55="","",VLOOKUP(AY55,'【記載例】シフト記号表（勤務時間帯）'!$C$6:$L$47,10,FALSE))</f>
        <v/>
      </c>
      <c r="AZ56" s="326" t="str">
        <f>IF(AZ55="","",VLOOKUP(AZ55,'【記載例】シフト記号表（勤務時間帯）'!$C$6:$L$47,10,FALSE))</f>
        <v/>
      </c>
      <c r="BA56" s="326" t="str">
        <f>IF(BA55="","",VLOOKUP(BA55,'【記載例】シフト記号表（勤務時間帯）'!$C$6:$L$47,10,FALSE))</f>
        <v/>
      </c>
      <c r="BB56" s="1156">
        <f>IF($BE$3="４週",SUM(W56:AX56),IF($BE$3="暦月",SUM(W56:BA56),""))</f>
        <v>160</v>
      </c>
      <c r="BC56" s="1157"/>
      <c r="BD56" s="1158">
        <f>IF($BE$3="４週",BB56/4,IF($BE$3="暦月",(BB56/($BE$8/7)),""))</f>
        <v>40</v>
      </c>
      <c r="BE56" s="1157"/>
      <c r="BF56" s="1153"/>
      <c r="BG56" s="1154"/>
      <c r="BH56" s="1154"/>
      <c r="BI56" s="1154"/>
      <c r="BJ56" s="1155"/>
    </row>
    <row r="57" spans="2:62" ht="20.25" customHeight="1" x14ac:dyDescent="0.15">
      <c r="B57" s="1118">
        <f>B55+1</f>
        <v>21</v>
      </c>
      <c r="C57" s="1120" t="s">
        <v>721</v>
      </c>
      <c r="D57" s="1121"/>
      <c r="E57" s="320"/>
      <c r="F57" s="321"/>
      <c r="G57" s="320"/>
      <c r="H57" s="321"/>
      <c r="I57" s="1124" t="s">
        <v>699</v>
      </c>
      <c r="J57" s="1125"/>
      <c r="K57" s="1128" t="s">
        <v>722</v>
      </c>
      <c r="L57" s="1129"/>
      <c r="M57" s="1129"/>
      <c r="N57" s="1121"/>
      <c r="O57" s="1132" t="s">
        <v>1065</v>
      </c>
      <c r="P57" s="1133"/>
      <c r="Q57" s="1133"/>
      <c r="R57" s="1133"/>
      <c r="S57" s="1134"/>
      <c r="T57" s="340" t="s">
        <v>696</v>
      </c>
      <c r="V57" s="341"/>
      <c r="W57" s="333"/>
      <c r="X57" s="334" t="s">
        <v>777</v>
      </c>
      <c r="Y57" s="334" t="s">
        <v>778</v>
      </c>
      <c r="Z57" s="334" t="s">
        <v>714</v>
      </c>
      <c r="AA57" s="334" t="s">
        <v>713</v>
      </c>
      <c r="AB57" s="334"/>
      <c r="AC57" s="335" t="s">
        <v>714</v>
      </c>
      <c r="AD57" s="333" t="s">
        <v>714</v>
      </c>
      <c r="AE57" s="334"/>
      <c r="AF57" s="334" t="s">
        <v>777</v>
      </c>
      <c r="AG57" s="334" t="s">
        <v>778</v>
      </c>
      <c r="AH57" s="334" t="s">
        <v>714</v>
      </c>
      <c r="AI57" s="334" t="s">
        <v>713</v>
      </c>
      <c r="AJ57" s="335"/>
      <c r="AK57" s="333" t="s">
        <v>714</v>
      </c>
      <c r="AL57" s="334" t="s">
        <v>713</v>
      </c>
      <c r="AM57" s="334"/>
      <c r="AN57" s="334" t="s">
        <v>777</v>
      </c>
      <c r="AO57" s="334" t="s">
        <v>778</v>
      </c>
      <c r="AP57" s="334" t="s">
        <v>714</v>
      </c>
      <c r="AQ57" s="335"/>
      <c r="AR57" s="333"/>
      <c r="AS57" s="334" t="s">
        <v>714</v>
      </c>
      <c r="AT57" s="334" t="s">
        <v>713</v>
      </c>
      <c r="AU57" s="334"/>
      <c r="AV57" s="334" t="s">
        <v>777</v>
      </c>
      <c r="AW57" s="334" t="s">
        <v>778</v>
      </c>
      <c r="AX57" s="335" t="s">
        <v>714</v>
      </c>
      <c r="AY57" s="333"/>
      <c r="AZ57" s="334"/>
      <c r="BA57" s="336"/>
      <c r="BB57" s="1138"/>
      <c r="BC57" s="1139"/>
      <c r="BD57" s="1105"/>
      <c r="BE57" s="1106"/>
      <c r="BF57" s="1107"/>
      <c r="BG57" s="1108"/>
      <c r="BH57" s="1108"/>
      <c r="BI57" s="1108"/>
      <c r="BJ57" s="1109"/>
    </row>
    <row r="58" spans="2:62" ht="20.25" customHeight="1" x14ac:dyDescent="0.15">
      <c r="B58" s="1140"/>
      <c r="C58" s="1159"/>
      <c r="D58" s="1160"/>
      <c r="E58" s="320"/>
      <c r="F58" s="321" t="str">
        <f>C57</f>
        <v>介護職員</v>
      </c>
      <c r="G58" s="320"/>
      <c r="H58" s="321" t="str">
        <f>I57</f>
        <v>A</v>
      </c>
      <c r="I58" s="1161"/>
      <c r="J58" s="1162"/>
      <c r="K58" s="1163"/>
      <c r="L58" s="1164"/>
      <c r="M58" s="1164"/>
      <c r="N58" s="1160"/>
      <c r="O58" s="1132"/>
      <c r="P58" s="1133"/>
      <c r="Q58" s="1133"/>
      <c r="R58" s="1133"/>
      <c r="S58" s="1134"/>
      <c r="T58" s="337" t="s">
        <v>1050</v>
      </c>
      <c r="U58" s="338"/>
      <c r="V58" s="339"/>
      <c r="W58" s="325" t="str">
        <f>IF(W57="","",VLOOKUP(W57,'【記載例】シフト記号表（勤務時間帯）'!$C$6:$L$47,10,FALSE))</f>
        <v/>
      </c>
      <c r="X58" s="326">
        <f>IF(X57="","",VLOOKUP(X57,'【記載例】シフト記号表（勤務時間帯）'!$C$6:$L$47,10,FALSE))</f>
        <v>8</v>
      </c>
      <c r="Y58" s="326">
        <f>IF(Y57="","",VLOOKUP(Y57,'【記載例】シフト記号表（勤務時間帯）'!$C$6:$L$47,10,FALSE))</f>
        <v>8</v>
      </c>
      <c r="Z58" s="326">
        <f>IF(Z57="","",VLOOKUP(Z57,'【記載例】シフト記号表（勤務時間帯）'!$C$6:$L$47,10,FALSE))</f>
        <v>8</v>
      </c>
      <c r="AA58" s="326">
        <f>IF(AA57="","",VLOOKUP(AA57,'【記載例】シフト記号表（勤務時間帯）'!$C$6:$L$47,10,FALSE))</f>
        <v>8</v>
      </c>
      <c r="AB58" s="326" t="str">
        <f>IF(AB57="","",VLOOKUP(AB57,'【記載例】シフト記号表（勤務時間帯）'!$C$6:$L$47,10,FALSE))</f>
        <v/>
      </c>
      <c r="AC58" s="327">
        <f>IF(AC57="","",VLOOKUP(AC57,'【記載例】シフト記号表（勤務時間帯）'!$C$6:$L$47,10,FALSE))</f>
        <v>8</v>
      </c>
      <c r="AD58" s="325">
        <f>IF(AD57="","",VLOOKUP(AD57,'【記載例】シフト記号表（勤務時間帯）'!$C$6:$L$47,10,FALSE))</f>
        <v>8</v>
      </c>
      <c r="AE58" s="326" t="str">
        <f>IF(AE57="","",VLOOKUP(AE57,'【記載例】シフト記号表（勤務時間帯）'!$C$6:$L$47,10,FALSE))</f>
        <v/>
      </c>
      <c r="AF58" s="326">
        <f>IF(AF57="","",VLOOKUP(AF57,'【記載例】シフト記号表（勤務時間帯）'!$C$6:$L$47,10,FALSE))</f>
        <v>8</v>
      </c>
      <c r="AG58" s="326">
        <f>IF(AG57="","",VLOOKUP(AG57,'【記載例】シフト記号表（勤務時間帯）'!$C$6:$L$47,10,FALSE))</f>
        <v>8</v>
      </c>
      <c r="AH58" s="326">
        <f>IF(AH57="","",VLOOKUP(AH57,'【記載例】シフト記号表（勤務時間帯）'!$C$6:$L$47,10,FALSE))</f>
        <v>8</v>
      </c>
      <c r="AI58" s="326">
        <f>IF(AI57="","",VLOOKUP(AI57,'【記載例】シフト記号表（勤務時間帯）'!$C$6:$L$47,10,FALSE))</f>
        <v>8</v>
      </c>
      <c r="AJ58" s="327" t="str">
        <f>IF(AJ57="","",VLOOKUP(AJ57,'【記載例】シフト記号表（勤務時間帯）'!$C$6:$L$47,10,FALSE))</f>
        <v/>
      </c>
      <c r="AK58" s="325">
        <f>IF(AK57="","",VLOOKUP(AK57,'【記載例】シフト記号表（勤務時間帯）'!$C$6:$L$47,10,FALSE))</f>
        <v>8</v>
      </c>
      <c r="AL58" s="326">
        <f>IF(AL57="","",VLOOKUP(AL57,'【記載例】シフト記号表（勤務時間帯）'!$C$6:$L$47,10,FALSE))</f>
        <v>8</v>
      </c>
      <c r="AM58" s="326" t="str">
        <f>IF(AM57="","",VLOOKUP(AM57,'【記載例】シフト記号表（勤務時間帯）'!$C$6:$L$47,10,FALSE))</f>
        <v/>
      </c>
      <c r="AN58" s="326">
        <f>IF(AN57="","",VLOOKUP(AN57,'【記載例】シフト記号表（勤務時間帯）'!$C$6:$L$47,10,FALSE))</f>
        <v>8</v>
      </c>
      <c r="AO58" s="326">
        <f>IF(AO57="","",VLOOKUP(AO57,'【記載例】シフト記号表（勤務時間帯）'!$C$6:$L$47,10,FALSE))</f>
        <v>8</v>
      </c>
      <c r="AP58" s="326">
        <f>IF(AP57="","",VLOOKUP(AP57,'【記載例】シフト記号表（勤務時間帯）'!$C$6:$L$47,10,FALSE))</f>
        <v>8</v>
      </c>
      <c r="AQ58" s="327" t="str">
        <f>IF(AQ57="","",VLOOKUP(AQ57,'【記載例】シフト記号表（勤務時間帯）'!$C$6:$L$47,10,FALSE))</f>
        <v/>
      </c>
      <c r="AR58" s="325" t="str">
        <f>IF(AR57="","",VLOOKUP(AR57,'【記載例】シフト記号表（勤務時間帯）'!$C$6:$L$47,10,FALSE))</f>
        <v/>
      </c>
      <c r="AS58" s="326">
        <f>IF(AS57="","",VLOOKUP(AS57,'【記載例】シフト記号表（勤務時間帯）'!$C$6:$L$47,10,FALSE))</f>
        <v>8</v>
      </c>
      <c r="AT58" s="326">
        <f>IF(AT57="","",VLOOKUP(AT57,'【記載例】シフト記号表（勤務時間帯）'!$C$6:$L$47,10,FALSE))</f>
        <v>8</v>
      </c>
      <c r="AU58" s="326" t="str">
        <f>IF(AU57="","",VLOOKUP(AU57,'【記載例】シフト記号表（勤務時間帯）'!$C$6:$L$47,10,FALSE))</f>
        <v/>
      </c>
      <c r="AV58" s="326">
        <f>IF(AV57="","",VLOOKUP(AV57,'【記載例】シフト記号表（勤務時間帯）'!$C$6:$L$47,10,FALSE))</f>
        <v>8</v>
      </c>
      <c r="AW58" s="326">
        <f>IF(AW57="","",VLOOKUP(AW57,'【記載例】シフト記号表（勤務時間帯）'!$C$6:$L$47,10,FALSE))</f>
        <v>8</v>
      </c>
      <c r="AX58" s="327">
        <f>IF(AX57="","",VLOOKUP(AX57,'【記載例】シフト記号表（勤務時間帯）'!$C$6:$L$47,10,FALSE))</f>
        <v>8</v>
      </c>
      <c r="AY58" s="325" t="str">
        <f>IF(AY57="","",VLOOKUP(AY57,'【記載例】シフト記号表（勤務時間帯）'!$C$6:$L$47,10,FALSE))</f>
        <v/>
      </c>
      <c r="AZ58" s="326" t="str">
        <f>IF(AZ57="","",VLOOKUP(AZ57,'【記載例】シフト記号表（勤務時間帯）'!$C$6:$L$47,10,FALSE))</f>
        <v/>
      </c>
      <c r="BA58" s="326" t="str">
        <f>IF(BA57="","",VLOOKUP(BA57,'【記載例】シフト記号表（勤務時間帯）'!$C$6:$L$47,10,FALSE))</f>
        <v/>
      </c>
      <c r="BB58" s="1156">
        <f>IF($BE$3="４週",SUM(W58:AX58),IF($BE$3="暦月",SUM(W58:BA58),""))</f>
        <v>160</v>
      </c>
      <c r="BC58" s="1157"/>
      <c r="BD58" s="1158">
        <f>IF($BE$3="４週",BB58/4,IF($BE$3="暦月",(BB58/($BE$8/7)),""))</f>
        <v>40</v>
      </c>
      <c r="BE58" s="1157"/>
      <c r="BF58" s="1153"/>
      <c r="BG58" s="1154"/>
      <c r="BH58" s="1154"/>
      <c r="BI58" s="1154"/>
      <c r="BJ58" s="1155"/>
    </row>
    <row r="59" spans="2:62" ht="20.25" customHeight="1" x14ac:dyDescent="0.15">
      <c r="B59" s="1118">
        <f>B57+1</f>
        <v>22</v>
      </c>
      <c r="C59" s="1120" t="s">
        <v>721</v>
      </c>
      <c r="D59" s="1121"/>
      <c r="E59" s="320"/>
      <c r="F59" s="321"/>
      <c r="G59" s="320"/>
      <c r="H59" s="321"/>
      <c r="I59" s="1124" t="s">
        <v>699</v>
      </c>
      <c r="J59" s="1125"/>
      <c r="K59" s="1128" t="s">
        <v>700</v>
      </c>
      <c r="L59" s="1129"/>
      <c r="M59" s="1129"/>
      <c r="N59" s="1121"/>
      <c r="O59" s="1132" t="s">
        <v>723</v>
      </c>
      <c r="P59" s="1133"/>
      <c r="Q59" s="1133"/>
      <c r="R59" s="1133"/>
      <c r="S59" s="1134"/>
      <c r="T59" s="340" t="s">
        <v>696</v>
      </c>
      <c r="V59" s="341"/>
      <c r="W59" s="333" t="s">
        <v>714</v>
      </c>
      <c r="X59" s="334"/>
      <c r="Y59" s="334" t="s">
        <v>777</v>
      </c>
      <c r="Z59" s="334" t="s">
        <v>778</v>
      </c>
      <c r="AA59" s="334" t="s">
        <v>714</v>
      </c>
      <c r="AB59" s="334" t="s">
        <v>713</v>
      </c>
      <c r="AC59" s="335"/>
      <c r="AD59" s="333" t="s">
        <v>713</v>
      </c>
      <c r="AE59" s="334" t="s">
        <v>714</v>
      </c>
      <c r="AF59" s="334"/>
      <c r="AG59" s="334" t="s">
        <v>777</v>
      </c>
      <c r="AH59" s="334" t="s">
        <v>778</v>
      </c>
      <c r="AI59" s="334" t="s">
        <v>714</v>
      </c>
      <c r="AJ59" s="335"/>
      <c r="AK59" s="333" t="s">
        <v>713</v>
      </c>
      <c r="AL59" s="334" t="s">
        <v>714</v>
      </c>
      <c r="AM59" s="334"/>
      <c r="AN59" s="334"/>
      <c r="AO59" s="334" t="s">
        <v>777</v>
      </c>
      <c r="AP59" s="334" t="s">
        <v>778</v>
      </c>
      <c r="AQ59" s="335" t="s">
        <v>713</v>
      </c>
      <c r="AR59" s="333" t="s">
        <v>713</v>
      </c>
      <c r="AS59" s="334"/>
      <c r="AT59" s="334" t="s">
        <v>714</v>
      </c>
      <c r="AU59" s="334" t="s">
        <v>713</v>
      </c>
      <c r="AV59" s="334"/>
      <c r="AW59" s="334" t="s">
        <v>777</v>
      </c>
      <c r="AX59" s="335" t="s">
        <v>778</v>
      </c>
      <c r="AY59" s="333"/>
      <c r="AZ59" s="334"/>
      <c r="BA59" s="336"/>
      <c r="BB59" s="1138"/>
      <c r="BC59" s="1139"/>
      <c r="BD59" s="1105"/>
      <c r="BE59" s="1106"/>
      <c r="BF59" s="1107"/>
      <c r="BG59" s="1108"/>
      <c r="BH59" s="1108"/>
      <c r="BI59" s="1108"/>
      <c r="BJ59" s="1109"/>
    </row>
    <row r="60" spans="2:62" ht="20.25" customHeight="1" x14ac:dyDescent="0.15">
      <c r="B60" s="1140"/>
      <c r="C60" s="1159"/>
      <c r="D60" s="1160"/>
      <c r="E60" s="320"/>
      <c r="F60" s="321" t="str">
        <f>C59</f>
        <v>介護職員</v>
      </c>
      <c r="G60" s="320"/>
      <c r="H60" s="321" t="str">
        <f>I59</f>
        <v>A</v>
      </c>
      <c r="I60" s="1161"/>
      <c r="J60" s="1162"/>
      <c r="K60" s="1163"/>
      <c r="L60" s="1164"/>
      <c r="M60" s="1164"/>
      <c r="N60" s="1160"/>
      <c r="O60" s="1132"/>
      <c r="P60" s="1133"/>
      <c r="Q60" s="1133"/>
      <c r="R60" s="1133"/>
      <c r="S60" s="1134"/>
      <c r="T60" s="337" t="s">
        <v>1050</v>
      </c>
      <c r="U60" s="338"/>
      <c r="V60" s="339"/>
      <c r="W60" s="325">
        <f>IF(W59="","",VLOOKUP(W59,'【記載例】シフト記号表（勤務時間帯）'!$C$6:$L$47,10,FALSE))</f>
        <v>8</v>
      </c>
      <c r="X60" s="326" t="str">
        <f>IF(X59="","",VLOOKUP(X59,'【記載例】シフト記号表（勤務時間帯）'!$C$6:$L$47,10,FALSE))</f>
        <v/>
      </c>
      <c r="Y60" s="326">
        <f>IF(Y59="","",VLOOKUP(Y59,'【記載例】シフト記号表（勤務時間帯）'!$C$6:$L$47,10,FALSE))</f>
        <v>8</v>
      </c>
      <c r="Z60" s="326">
        <f>IF(Z59="","",VLOOKUP(Z59,'【記載例】シフト記号表（勤務時間帯）'!$C$6:$L$47,10,FALSE))</f>
        <v>8</v>
      </c>
      <c r="AA60" s="326">
        <f>IF(AA59="","",VLOOKUP(AA59,'【記載例】シフト記号表（勤務時間帯）'!$C$6:$L$47,10,FALSE))</f>
        <v>8</v>
      </c>
      <c r="AB60" s="326">
        <f>IF(AB59="","",VLOOKUP(AB59,'【記載例】シフト記号表（勤務時間帯）'!$C$6:$L$47,10,FALSE))</f>
        <v>8</v>
      </c>
      <c r="AC60" s="327" t="str">
        <f>IF(AC59="","",VLOOKUP(AC59,'【記載例】シフト記号表（勤務時間帯）'!$C$6:$L$47,10,FALSE))</f>
        <v/>
      </c>
      <c r="AD60" s="325">
        <f>IF(AD59="","",VLOOKUP(AD59,'【記載例】シフト記号表（勤務時間帯）'!$C$6:$L$47,10,FALSE))</f>
        <v>8</v>
      </c>
      <c r="AE60" s="326">
        <f>IF(AE59="","",VLOOKUP(AE59,'【記載例】シフト記号表（勤務時間帯）'!$C$6:$L$47,10,FALSE))</f>
        <v>8</v>
      </c>
      <c r="AF60" s="326" t="str">
        <f>IF(AF59="","",VLOOKUP(AF59,'【記載例】シフト記号表（勤務時間帯）'!$C$6:$L$47,10,FALSE))</f>
        <v/>
      </c>
      <c r="AG60" s="326">
        <f>IF(AG59="","",VLOOKUP(AG59,'【記載例】シフト記号表（勤務時間帯）'!$C$6:$L$47,10,FALSE))</f>
        <v>8</v>
      </c>
      <c r="AH60" s="326">
        <f>IF(AH59="","",VLOOKUP(AH59,'【記載例】シフト記号表（勤務時間帯）'!$C$6:$L$47,10,FALSE))</f>
        <v>8</v>
      </c>
      <c r="AI60" s="326">
        <f>IF(AI59="","",VLOOKUP(AI59,'【記載例】シフト記号表（勤務時間帯）'!$C$6:$L$47,10,FALSE))</f>
        <v>8</v>
      </c>
      <c r="AJ60" s="327" t="str">
        <f>IF(AJ59="","",VLOOKUP(AJ59,'【記載例】シフト記号表（勤務時間帯）'!$C$6:$L$47,10,FALSE))</f>
        <v/>
      </c>
      <c r="AK60" s="325">
        <f>IF(AK59="","",VLOOKUP(AK59,'【記載例】シフト記号表（勤務時間帯）'!$C$6:$L$47,10,FALSE))</f>
        <v>8</v>
      </c>
      <c r="AL60" s="326">
        <f>IF(AL59="","",VLOOKUP(AL59,'【記載例】シフト記号表（勤務時間帯）'!$C$6:$L$47,10,FALSE))</f>
        <v>8</v>
      </c>
      <c r="AM60" s="326" t="str">
        <f>IF(AM59="","",VLOOKUP(AM59,'【記載例】シフト記号表（勤務時間帯）'!$C$6:$L$47,10,FALSE))</f>
        <v/>
      </c>
      <c r="AN60" s="326" t="str">
        <f>IF(AN59="","",VLOOKUP(AN59,'【記載例】シフト記号表（勤務時間帯）'!$C$6:$L$47,10,FALSE))</f>
        <v/>
      </c>
      <c r="AO60" s="326">
        <f>IF(AO59="","",VLOOKUP(AO59,'【記載例】シフト記号表（勤務時間帯）'!$C$6:$L$47,10,FALSE))</f>
        <v>8</v>
      </c>
      <c r="AP60" s="326">
        <f>IF(AP59="","",VLOOKUP(AP59,'【記載例】シフト記号表（勤務時間帯）'!$C$6:$L$47,10,FALSE))</f>
        <v>8</v>
      </c>
      <c r="AQ60" s="327">
        <f>IF(AQ59="","",VLOOKUP(AQ59,'【記載例】シフト記号表（勤務時間帯）'!$C$6:$L$47,10,FALSE))</f>
        <v>8</v>
      </c>
      <c r="AR60" s="325">
        <f>IF(AR59="","",VLOOKUP(AR59,'【記載例】シフト記号表（勤務時間帯）'!$C$6:$L$47,10,FALSE))</f>
        <v>8</v>
      </c>
      <c r="AS60" s="326" t="str">
        <f>IF(AS59="","",VLOOKUP(AS59,'【記載例】シフト記号表（勤務時間帯）'!$C$6:$L$47,10,FALSE))</f>
        <v/>
      </c>
      <c r="AT60" s="326">
        <f>IF(AT59="","",VLOOKUP(AT59,'【記載例】シフト記号表（勤務時間帯）'!$C$6:$L$47,10,FALSE))</f>
        <v>8</v>
      </c>
      <c r="AU60" s="326">
        <f>IF(AU59="","",VLOOKUP(AU59,'【記載例】シフト記号表（勤務時間帯）'!$C$6:$L$47,10,FALSE))</f>
        <v>8</v>
      </c>
      <c r="AV60" s="326" t="str">
        <f>IF(AV59="","",VLOOKUP(AV59,'【記載例】シフト記号表（勤務時間帯）'!$C$6:$L$47,10,FALSE))</f>
        <v/>
      </c>
      <c r="AW60" s="326">
        <f>IF(AW59="","",VLOOKUP(AW59,'【記載例】シフト記号表（勤務時間帯）'!$C$6:$L$47,10,FALSE))</f>
        <v>8</v>
      </c>
      <c r="AX60" s="327">
        <f>IF(AX59="","",VLOOKUP(AX59,'【記載例】シフト記号表（勤務時間帯）'!$C$6:$L$47,10,FALSE))</f>
        <v>8</v>
      </c>
      <c r="AY60" s="325" t="str">
        <f>IF(AY59="","",VLOOKUP(AY59,'【記載例】シフト記号表（勤務時間帯）'!$C$6:$L$47,10,FALSE))</f>
        <v/>
      </c>
      <c r="AZ60" s="326" t="str">
        <f>IF(AZ59="","",VLOOKUP(AZ59,'【記載例】シフト記号表（勤務時間帯）'!$C$6:$L$47,10,FALSE))</f>
        <v/>
      </c>
      <c r="BA60" s="326" t="str">
        <f>IF(BA59="","",VLOOKUP(BA59,'【記載例】シフト記号表（勤務時間帯）'!$C$6:$L$47,10,FALSE))</f>
        <v/>
      </c>
      <c r="BB60" s="1156">
        <f>IF($BE$3="４週",SUM(W60:AX60),IF($BE$3="暦月",SUM(W60:BA60),""))</f>
        <v>160</v>
      </c>
      <c r="BC60" s="1157"/>
      <c r="BD60" s="1158">
        <f>IF($BE$3="４週",BB60/4,IF($BE$3="暦月",(BB60/($BE$8/7)),""))</f>
        <v>40</v>
      </c>
      <c r="BE60" s="1157"/>
      <c r="BF60" s="1153"/>
      <c r="BG60" s="1154"/>
      <c r="BH60" s="1154"/>
      <c r="BI60" s="1154"/>
      <c r="BJ60" s="1155"/>
    </row>
    <row r="61" spans="2:62" ht="20.25" customHeight="1" x14ac:dyDescent="0.15">
      <c r="B61" s="1118">
        <f>B59+1</f>
        <v>23</v>
      </c>
      <c r="C61" s="1120" t="s">
        <v>721</v>
      </c>
      <c r="D61" s="1121"/>
      <c r="E61" s="320"/>
      <c r="F61" s="321"/>
      <c r="G61" s="320"/>
      <c r="H61" s="321"/>
      <c r="I61" s="1124" t="s">
        <v>699</v>
      </c>
      <c r="J61" s="1125"/>
      <c r="K61" s="1128" t="s">
        <v>700</v>
      </c>
      <c r="L61" s="1129"/>
      <c r="M61" s="1129"/>
      <c r="N61" s="1121"/>
      <c r="O61" s="1132" t="s">
        <v>1066</v>
      </c>
      <c r="P61" s="1133"/>
      <c r="Q61" s="1133"/>
      <c r="R61" s="1133"/>
      <c r="S61" s="1134"/>
      <c r="T61" s="340" t="s">
        <v>696</v>
      </c>
      <c r="V61" s="341"/>
      <c r="W61" s="333" t="s">
        <v>713</v>
      </c>
      <c r="X61" s="334" t="s">
        <v>714</v>
      </c>
      <c r="Y61" s="334"/>
      <c r="Z61" s="334" t="s">
        <v>777</v>
      </c>
      <c r="AA61" s="334" t="s">
        <v>778</v>
      </c>
      <c r="AB61" s="334"/>
      <c r="AC61" s="335" t="s">
        <v>713</v>
      </c>
      <c r="AD61" s="333" t="s">
        <v>714</v>
      </c>
      <c r="AE61" s="334" t="s">
        <v>714</v>
      </c>
      <c r="AF61" s="334" t="s">
        <v>713</v>
      </c>
      <c r="AG61" s="334"/>
      <c r="AH61" s="334" t="s">
        <v>777</v>
      </c>
      <c r="AI61" s="334" t="s">
        <v>778</v>
      </c>
      <c r="AJ61" s="335"/>
      <c r="AK61" s="333" t="s">
        <v>714</v>
      </c>
      <c r="AL61" s="334"/>
      <c r="AM61" s="334" t="s">
        <v>714</v>
      </c>
      <c r="AN61" s="334" t="s">
        <v>714</v>
      </c>
      <c r="AO61" s="334"/>
      <c r="AP61" s="334" t="s">
        <v>777</v>
      </c>
      <c r="AQ61" s="335" t="s">
        <v>778</v>
      </c>
      <c r="AR61" s="333" t="s">
        <v>714</v>
      </c>
      <c r="AS61" s="334" t="s">
        <v>713</v>
      </c>
      <c r="AT61" s="334"/>
      <c r="AU61" s="334" t="s">
        <v>714</v>
      </c>
      <c r="AV61" s="334" t="s">
        <v>1057</v>
      </c>
      <c r="AW61" s="334"/>
      <c r="AX61" s="335" t="s">
        <v>777</v>
      </c>
      <c r="AY61" s="333"/>
      <c r="AZ61" s="334"/>
      <c r="BA61" s="336"/>
      <c r="BB61" s="1138"/>
      <c r="BC61" s="1139"/>
      <c r="BD61" s="1105"/>
      <c r="BE61" s="1106"/>
      <c r="BF61" s="1107"/>
      <c r="BG61" s="1108"/>
      <c r="BH61" s="1108"/>
      <c r="BI61" s="1108"/>
      <c r="BJ61" s="1109"/>
    </row>
    <row r="62" spans="2:62" ht="20.25" customHeight="1" x14ac:dyDescent="0.15">
      <c r="B62" s="1140"/>
      <c r="C62" s="1159"/>
      <c r="D62" s="1160"/>
      <c r="E62" s="320"/>
      <c r="F62" s="321" t="str">
        <f>C61</f>
        <v>介護職員</v>
      </c>
      <c r="G62" s="320"/>
      <c r="H62" s="321" t="str">
        <f>I61</f>
        <v>A</v>
      </c>
      <c r="I62" s="1161"/>
      <c r="J62" s="1162"/>
      <c r="K62" s="1163"/>
      <c r="L62" s="1164"/>
      <c r="M62" s="1164"/>
      <c r="N62" s="1160"/>
      <c r="O62" s="1132"/>
      <c r="P62" s="1133"/>
      <c r="Q62" s="1133"/>
      <c r="R62" s="1133"/>
      <c r="S62" s="1134"/>
      <c r="T62" s="337" t="s">
        <v>1050</v>
      </c>
      <c r="U62" s="338"/>
      <c r="V62" s="339"/>
      <c r="W62" s="325">
        <f>IF(W61="","",VLOOKUP(W61,'【記載例】シフト記号表（勤務時間帯）'!$C$6:$L$47,10,FALSE))</f>
        <v>8</v>
      </c>
      <c r="X62" s="326">
        <f>IF(X61="","",VLOOKUP(X61,'【記載例】シフト記号表（勤務時間帯）'!$C$6:$L$47,10,FALSE))</f>
        <v>8</v>
      </c>
      <c r="Y62" s="326" t="str">
        <f>IF(Y61="","",VLOOKUP(Y61,'【記載例】シフト記号表（勤務時間帯）'!$C$6:$L$47,10,FALSE))</f>
        <v/>
      </c>
      <c r="Z62" s="326">
        <f>IF(Z61="","",VLOOKUP(Z61,'【記載例】シフト記号表（勤務時間帯）'!$C$6:$L$47,10,FALSE))</f>
        <v>8</v>
      </c>
      <c r="AA62" s="326">
        <f>IF(AA61="","",VLOOKUP(AA61,'【記載例】シフト記号表（勤務時間帯）'!$C$6:$L$47,10,FALSE))</f>
        <v>8</v>
      </c>
      <c r="AB62" s="326" t="str">
        <f>IF(AB61="","",VLOOKUP(AB61,'【記載例】シフト記号表（勤務時間帯）'!$C$6:$L$47,10,FALSE))</f>
        <v/>
      </c>
      <c r="AC62" s="327">
        <f>IF(AC61="","",VLOOKUP(AC61,'【記載例】シフト記号表（勤務時間帯）'!$C$6:$L$47,10,FALSE))</f>
        <v>8</v>
      </c>
      <c r="AD62" s="325">
        <f>IF(AD61="","",VLOOKUP(AD61,'【記載例】シフト記号表（勤務時間帯）'!$C$6:$L$47,10,FALSE))</f>
        <v>8</v>
      </c>
      <c r="AE62" s="326">
        <f>IF(AE61="","",VLOOKUP(AE61,'【記載例】シフト記号表（勤務時間帯）'!$C$6:$L$47,10,FALSE))</f>
        <v>8</v>
      </c>
      <c r="AF62" s="326">
        <f>IF(AF61="","",VLOOKUP(AF61,'【記載例】シフト記号表（勤務時間帯）'!$C$6:$L$47,10,FALSE))</f>
        <v>8</v>
      </c>
      <c r="AG62" s="326" t="str">
        <f>IF(AG61="","",VLOOKUP(AG61,'【記載例】シフト記号表（勤務時間帯）'!$C$6:$L$47,10,FALSE))</f>
        <v/>
      </c>
      <c r="AH62" s="326">
        <f>IF(AH61="","",VLOOKUP(AH61,'【記載例】シフト記号表（勤務時間帯）'!$C$6:$L$47,10,FALSE))</f>
        <v>8</v>
      </c>
      <c r="AI62" s="326">
        <f>IF(AI61="","",VLOOKUP(AI61,'【記載例】シフト記号表（勤務時間帯）'!$C$6:$L$47,10,FALSE))</f>
        <v>8</v>
      </c>
      <c r="AJ62" s="327" t="str">
        <f>IF(AJ61="","",VLOOKUP(AJ61,'【記載例】シフト記号表（勤務時間帯）'!$C$6:$L$47,10,FALSE))</f>
        <v/>
      </c>
      <c r="AK62" s="325">
        <f>IF(AK61="","",VLOOKUP(AK61,'【記載例】シフト記号表（勤務時間帯）'!$C$6:$L$47,10,FALSE))</f>
        <v>8</v>
      </c>
      <c r="AL62" s="326" t="str">
        <f>IF(AL61="","",VLOOKUP(AL61,'【記載例】シフト記号表（勤務時間帯）'!$C$6:$L$47,10,FALSE))</f>
        <v/>
      </c>
      <c r="AM62" s="326">
        <f>IF(AM61="","",VLOOKUP(AM61,'【記載例】シフト記号表（勤務時間帯）'!$C$6:$L$47,10,FALSE))</f>
        <v>8</v>
      </c>
      <c r="AN62" s="326">
        <f>IF(AN61="","",VLOOKUP(AN61,'【記載例】シフト記号表（勤務時間帯）'!$C$6:$L$47,10,FALSE))</f>
        <v>8</v>
      </c>
      <c r="AO62" s="326" t="str">
        <f>IF(AO61="","",VLOOKUP(AO61,'【記載例】シフト記号表（勤務時間帯）'!$C$6:$L$47,10,FALSE))</f>
        <v/>
      </c>
      <c r="AP62" s="326">
        <f>IF(AP61="","",VLOOKUP(AP61,'【記載例】シフト記号表（勤務時間帯）'!$C$6:$L$47,10,FALSE))</f>
        <v>8</v>
      </c>
      <c r="AQ62" s="327">
        <f>IF(AQ61="","",VLOOKUP(AQ61,'【記載例】シフト記号表（勤務時間帯）'!$C$6:$L$47,10,FALSE))</f>
        <v>8</v>
      </c>
      <c r="AR62" s="325">
        <f>IF(AR61="","",VLOOKUP(AR61,'【記載例】シフト記号表（勤務時間帯）'!$C$6:$L$47,10,FALSE))</f>
        <v>8</v>
      </c>
      <c r="AS62" s="326">
        <f>IF(AS61="","",VLOOKUP(AS61,'【記載例】シフト記号表（勤務時間帯）'!$C$6:$L$47,10,FALSE))</f>
        <v>8</v>
      </c>
      <c r="AT62" s="326" t="str">
        <f>IF(AT61="","",VLOOKUP(AT61,'【記載例】シフト記号表（勤務時間帯）'!$C$6:$L$47,10,FALSE))</f>
        <v/>
      </c>
      <c r="AU62" s="326">
        <f>IF(AU61="","",VLOOKUP(AU61,'【記載例】シフト記号表（勤務時間帯）'!$C$6:$L$47,10,FALSE))</f>
        <v>8</v>
      </c>
      <c r="AV62" s="326">
        <f>IF(AV61="","",VLOOKUP(AV61,'【記載例】シフト記号表（勤務時間帯）'!$C$6:$L$47,10,FALSE))</f>
        <v>8</v>
      </c>
      <c r="AW62" s="326" t="str">
        <f>IF(AW61="","",VLOOKUP(AW61,'【記載例】シフト記号表（勤務時間帯）'!$C$6:$L$47,10,FALSE))</f>
        <v/>
      </c>
      <c r="AX62" s="327">
        <f>IF(AX61="","",VLOOKUP(AX61,'【記載例】シフト記号表（勤務時間帯）'!$C$6:$L$47,10,FALSE))</f>
        <v>8</v>
      </c>
      <c r="AY62" s="325" t="str">
        <f>IF(AY61="","",VLOOKUP(AY61,'【記載例】シフト記号表（勤務時間帯）'!$C$6:$L$47,10,FALSE))</f>
        <v/>
      </c>
      <c r="AZ62" s="326" t="str">
        <f>IF(AZ61="","",VLOOKUP(AZ61,'【記載例】シフト記号表（勤務時間帯）'!$C$6:$L$47,10,FALSE))</f>
        <v/>
      </c>
      <c r="BA62" s="326" t="str">
        <f>IF(BA61="","",VLOOKUP(BA61,'【記載例】シフト記号表（勤務時間帯）'!$C$6:$L$47,10,FALSE))</f>
        <v/>
      </c>
      <c r="BB62" s="1156">
        <f>IF($BE$3="４週",SUM(W62:AX62),IF($BE$3="暦月",SUM(W62:BA62),""))</f>
        <v>160</v>
      </c>
      <c r="BC62" s="1157"/>
      <c r="BD62" s="1158">
        <f>IF($BE$3="４週",BB62/4,IF($BE$3="暦月",(BB62/($BE$8/7)),""))</f>
        <v>40</v>
      </c>
      <c r="BE62" s="1157"/>
      <c r="BF62" s="1153"/>
      <c r="BG62" s="1154"/>
      <c r="BH62" s="1154"/>
      <c r="BI62" s="1154"/>
      <c r="BJ62" s="1155"/>
    </row>
    <row r="63" spans="2:62" ht="20.25" customHeight="1" x14ac:dyDescent="0.15">
      <c r="B63" s="1118">
        <f>B61+1</f>
        <v>24</v>
      </c>
      <c r="C63" s="1120" t="s">
        <v>721</v>
      </c>
      <c r="D63" s="1121"/>
      <c r="E63" s="320"/>
      <c r="F63" s="321"/>
      <c r="G63" s="320"/>
      <c r="H63" s="321"/>
      <c r="I63" s="1124" t="s">
        <v>718</v>
      </c>
      <c r="J63" s="1125"/>
      <c r="K63" s="1128" t="s">
        <v>700</v>
      </c>
      <c r="L63" s="1129"/>
      <c r="M63" s="1129"/>
      <c r="N63" s="1121"/>
      <c r="O63" s="1132" t="s">
        <v>724</v>
      </c>
      <c r="P63" s="1133"/>
      <c r="Q63" s="1133"/>
      <c r="R63" s="1133"/>
      <c r="S63" s="1134"/>
      <c r="T63" s="340" t="s">
        <v>696</v>
      </c>
      <c r="V63" s="341"/>
      <c r="W63" s="333"/>
      <c r="X63" s="334" t="s">
        <v>713</v>
      </c>
      <c r="Y63" s="334" t="s">
        <v>714</v>
      </c>
      <c r="Z63" s="334"/>
      <c r="AA63" s="334" t="s">
        <v>714</v>
      </c>
      <c r="AB63" s="334" t="s">
        <v>714</v>
      </c>
      <c r="AC63" s="335"/>
      <c r="AD63" s="333"/>
      <c r="AE63" s="334" t="s">
        <v>713</v>
      </c>
      <c r="AF63" s="334" t="s">
        <v>714</v>
      </c>
      <c r="AG63" s="334" t="s">
        <v>714</v>
      </c>
      <c r="AH63" s="334"/>
      <c r="AI63" s="334"/>
      <c r="AJ63" s="335" t="s">
        <v>713</v>
      </c>
      <c r="AK63" s="333"/>
      <c r="AL63" s="334"/>
      <c r="AM63" s="334" t="s">
        <v>713</v>
      </c>
      <c r="AN63" s="334" t="s">
        <v>713</v>
      </c>
      <c r="AO63" s="334" t="s">
        <v>714</v>
      </c>
      <c r="AP63" s="334"/>
      <c r="AQ63" s="335" t="s">
        <v>714</v>
      </c>
      <c r="AR63" s="333"/>
      <c r="AS63" s="334" t="s">
        <v>714</v>
      </c>
      <c r="AT63" s="334" t="s">
        <v>714</v>
      </c>
      <c r="AU63" s="334"/>
      <c r="AV63" s="334" t="s">
        <v>714</v>
      </c>
      <c r="AW63" s="334" t="s">
        <v>713</v>
      </c>
      <c r="AX63" s="335"/>
      <c r="AY63" s="333"/>
      <c r="AZ63" s="334"/>
      <c r="BA63" s="336"/>
      <c r="BB63" s="1138"/>
      <c r="BC63" s="1139"/>
      <c r="BD63" s="1105"/>
      <c r="BE63" s="1106"/>
      <c r="BF63" s="1107"/>
      <c r="BG63" s="1108"/>
      <c r="BH63" s="1108"/>
      <c r="BI63" s="1108"/>
      <c r="BJ63" s="1109"/>
    </row>
    <row r="64" spans="2:62" ht="20.25" customHeight="1" x14ac:dyDescent="0.15">
      <c r="B64" s="1140"/>
      <c r="C64" s="1159"/>
      <c r="D64" s="1160"/>
      <c r="E64" s="320"/>
      <c r="F64" s="321" t="str">
        <f>C63</f>
        <v>介護職員</v>
      </c>
      <c r="G64" s="320"/>
      <c r="H64" s="321" t="str">
        <f>I63</f>
        <v>C</v>
      </c>
      <c r="I64" s="1161"/>
      <c r="J64" s="1162"/>
      <c r="K64" s="1163"/>
      <c r="L64" s="1164"/>
      <c r="M64" s="1164"/>
      <c r="N64" s="1160"/>
      <c r="O64" s="1132"/>
      <c r="P64" s="1133"/>
      <c r="Q64" s="1133"/>
      <c r="R64" s="1133"/>
      <c r="S64" s="1134"/>
      <c r="T64" s="337" t="s">
        <v>1050</v>
      </c>
      <c r="U64" s="338"/>
      <c r="V64" s="339"/>
      <c r="W64" s="325" t="str">
        <f>IF(W63="","",VLOOKUP(W63,'【記載例】シフト記号表（勤務時間帯）'!$C$6:$L$47,10,FALSE))</f>
        <v/>
      </c>
      <c r="X64" s="326">
        <f>IF(X63="","",VLOOKUP(X63,'【記載例】シフト記号表（勤務時間帯）'!$C$6:$L$47,10,FALSE))</f>
        <v>8</v>
      </c>
      <c r="Y64" s="326">
        <f>IF(Y63="","",VLOOKUP(Y63,'【記載例】シフト記号表（勤務時間帯）'!$C$6:$L$47,10,FALSE))</f>
        <v>8</v>
      </c>
      <c r="Z64" s="326" t="str">
        <f>IF(Z63="","",VLOOKUP(Z63,'【記載例】シフト記号表（勤務時間帯）'!$C$6:$L$47,10,FALSE))</f>
        <v/>
      </c>
      <c r="AA64" s="326">
        <f>IF(AA63="","",VLOOKUP(AA63,'【記載例】シフト記号表（勤務時間帯）'!$C$6:$L$47,10,FALSE))</f>
        <v>8</v>
      </c>
      <c r="AB64" s="326">
        <f>IF(AB63="","",VLOOKUP(AB63,'【記載例】シフト記号表（勤務時間帯）'!$C$6:$L$47,10,FALSE))</f>
        <v>8</v>
      </c>
      <c r="AC64" s="327" t="str">
        <f>IF(AC63="","",VLOOKUP(AC63,'【記載例】シフト記号表（勤務時間帯）'!$C$6:$L$47,10,FALSE))</f>
        <v/>
      </c>
      <c r="AD64" s="325" t="str">
        <f>IF(AD63="","",VLOOKUP(AD63,'【記載例】シフト記号表（勤務時間帯）'!$C$6:$L$47,10,FALSE))</f>
        <v/>
      </c>
      <c r="AE64" s="326">
        <f>IF(AE63="","",VLOOKUP(AE63,'【記載例】シフト記号表（勤務時間帯）'!$C$6:$L$47,10,FALSE))</f>
        <v>8</v>
      </c>
      <c r="AF64" s="326">
        <f>IF(AF63="","",VLOOKUP(AF63,'【記載例】シフト記号表（勤務時間帯）'!$C$6:$L$47,10,FALSE))</f>
        <v>8</v>
      </c>
      <c r="AG64" s="326">
        <f>IF(AG63="","",VLOOKUP(AG63,'【記載例】シフト記号表（勤務時間帯）'!$C$6:$L$47,10,FALSE))</f>
        <v>8</v>
      </c>
      <c r="AH64" s="326" t="str">
        <f>IF(AH63="","",VLOOKUP(AH63,'【記載例】シフト記号表（勤務時間帯）'!$C$6:$L$47,10,FALSE))</f>
        <v/>
      </c>
      <c r="AI64" s="326" t="str">
        <f>IF(AI63="","",VLOOKUP(AI63,'【記載例】シフト記号表（勤務時間帯）'!$C$6:$L$47,10,FALSE))</f>
        <v/>
      </c>
      <c r="AJ64" s="327">
        <f>IF(AJ63="","",VLOOKUP(AJ63,'【記載例】シフト記号表（勤務時間帯）'!$C$6:$L$47,10,FALSE))</f>
        <v>8</v>
      </c>
      <c r="AK64" s="325" t="str">
        <f>IF(AK63="","",VLOOKUP(AK63,'【記載例】シフト記号表（勤務時間帯）'!$C$6:$L$47,10,FALSE))</f>
        <v/>
      </c>
      <c r="AL64" s="326" t="str">
        <f>IF(AL63="","",VLOOKUP(AL63,'【記載例】シフト記号表（勤務時間帯）'!$C$6:$L$47,10,FALSE))</f>
        <v/>
      </c>
      <c r="AM64" s="326">
        <f>IF(AM63="","",VLOOKUP(AM63,'【記載例】シフト記号表（勤務時間帯）'!$C$6:$L$47,10,FALSE))</f>
        <v>8</v>
      </c>
      <c r="AN64" s="326">
        <f>IF(AN63="","",VLOOKUP(AN63,'【記載例】シフト記号表（勤務時間帯）'!$C$6:$L$47,10,FALSE))</f>
        <v>8</v>
      </c>
      <c r="AO64" s="326">
        <f>IF(AO63="","",VLOOKUP(AO63,'【記載例】シフト記号表（勤務時間帯）'!$C$6:$L$47,10,FALSE))</f>
        <v>8</v>
      </c>
      <c r="AP64" s="326" t="str">
        <f>IF(AP63="","",VLOOKUP(AP63,'【記載例】シフト記号表（勤務時間帯）'!$C$6:$L$47,10,FALSE))</f>
        <v/>
      </c>
      <c r="AQ64" s="327">
        <f>IF(AQ63="","",VLOOKUP(AQ63,'【記載例】シフト記号表（勤務時間帯）'!$C$6:$L$47,10,FALSE))</f>
        <v>8</v>
      </c>
      <c r="AR64" s="325" t="str">
        <f>IF(AR63="","",VLOOKUP(AR63,'【記載例】シフト記号表（勤務時間帯）'!$C$6:$L$47,10,FALSE))</f>
        <v/>
      </c>
      <c r="AS64" s="326">
        <f>IF(AS63="","",VLOOKUP(AS63,'【記載例】シフト記号表（勤務時間帯）'!$C$6:$L$47,10,FALSE))</f>
        <v>8</v>
      </c>
      <c r="AT64" s="326">
        <f>IF(AT63="","",VLOOKUP(AT63,'【記載例】シフト記号表（勤務時間帯）'!$C$6:$L$47,10,FALSE))</f>
        <v>8</v>
      </c>
      <c r="AU64" s="326" t="str">
        <f>IF(AU63="","",VLOOKUP(AU63,'【記載例】シフト記号表（勤務時間帯）'!$C$6:$L$47,10,FALSE))</f>
        <v/>
      </c>
      <c r="AV64" s="326">
        <f>IF(AV63="","",VLOOKUP(AV63,'【記載例】シフト記号表（勤務時間帯）'!$C$6:$L$47,10,FALSE))</f>
        <v>8</v>
      </c>
      <c r="AW64" s="326">
        <f>IF(AW63="","",VLOOKUP(AW63,'【記載例】シフト記号表（勤務時間帯）'!$C$6:$L$47,10,FALSE))</f>
        <v>8</v>
      </c>
      <c r="AX64" s="327" t="str">
        <f>IF(AX63="","",VLOOKUP(AX63,'【記載例】シフト記号表（勤務時間帯）'!$C$6:$L$47,10,FALSE))</f>
        <v/>
      </c>
      <c r="AY64" s="325" t="str">
        <f>IF(AY63="","",VLOOKUP(AY63,'【記載例】シフト記号表（勤務時間帯）'!$C$6:$L$47,10,FALSE))</f>
        <v/>
      </c>
      <c r="AZ64" s="326" t="str">
        <f>IF(AZ63="","",VLOOKUP(AZ63,'【記載例】シフト記号表（勤務時間帯）'!$C$6:$L$47,10,FALSE))</f>
        <v/>
      </c>
      <c r="BA64" s="326" t="str">
        <f>IF(BA63="","",VLOOKUP(BA63,'【記載例】シフト記号表（勤務時間帯）'!$C$6:$L$47,10,FALSE))</f>
        <v/>
      </c>
      <c r="BB64" s="1156">
        <f>IF($BE$3="４週",SUM(W64:AX64),IF($BE$3="暦月",SUM(W64:BA64),""))</f>
        <v>128</v>
      </c>
      <c r="BC64" s="1157"/>
      <c r="BD64" s="1158">
        <f>IF($BE$3="４週",BB64/4,IF($BE$3="暦月",(BB64/($BE$8/7)),""))</f>
        <v>32</v>
      </c>
      <c r="BE64" s="1157"/>
      <c r="BF64" s="1153"/>
      <c r="BG64" s="1154"/>
      <c r="BH64" s="1154"/>
      <c r="BI64" s="1154"/>
      <c r="BJ64" s="1155"/>
    </row>
    <row r="65" spans="2:62" ht="20.25" customHeight="1" x14ac:dyDescent="0.15">
      <c r="B65" s="1118">
        <f>B63+1</f>
        <v>25</v>
      </c>
      <c r="C65" s="1120" t="s">
        <v>721</v>
      </c>
      <c r="D65" s="1121"/>
      <c r="E65" s="320"/>
      <c r="F65" s="321"/>
      <c r="G65" s="320"/>
      <c r="H65" s="321"/>
      <c r="I65" s="1124" t="s">
        <v>699</v>
      </c>
      <c r="J65" s="1125"/>
      <c r="K65" s="1128" t="s">
        <v>722</v>
      </c>
      <c r="L65" s="1129"/>
      <c r="M65" s="1129"/>
      <c r="N65" s="1121"/>
      <c r="O65" s="1132" t="s">
        <v>725</v>
      </c>
      <c r="P65" s="1133"/>
      <c r="Q65" s="1133"/>
      <c r="R65" s="1133"/>
      <c r="S65" s="1134"/>
      <c r="T65" s="340" t="s">
        <v>696</v>
      </c>
      <c r="V65" s="341"/>
      <c r="W65" s="333" t="s">
        <v>714</v>
      </c>
      <c r="X65" s="334" t="s">
        <v>714</v>
      </c>
      <c r="Y65" s="334"/>
      <c r="Z65" s="334"/>
      <c r="AA65" s="334" t="s">
        <v>777</v>
      </c>
      <c r="AB65" s="334" t="s">
        <v>778</v>
      </c>
      <c r="AC65" s="335" t="s">
        <v>713</v>
      </c>
      <c r="AD65" s="333" t="s">
        <v>713</v>
      </c>
      <c r="AE65" s="334"/>
      <c r="AF65" s="334" t="s">
        <v>714</v>
      </c>
      <c r="AG65" s="334" t="s">
        <v>714</v>
      </c>
      <c r="AH65" s="334"/>
      <c r="AI65" s="334" t="s">
        <v>777</v>
      </c>
      <c r="AJ65" s="335" t="s">
        <v>778</v>
      </c>
      <c r="AK65" s="333" t="s">
        <v>713</v>
      </c>
      <c r="AL65" s="334" t="s">
        <v>713</v>
      </c>
      <c r="AM65" s="334"/>
      <c r="AN65" s="334" t="s">
        <v>714</v>
      </c>
      <c r="AO65" s="334"/>
      <c r="AP65" s="334"/>
      <c r="AQ65" s="335" t="s">
        <v>777</v>
      </c>
      <c r="AR65" s="333" t="s">
        <v>778</v>
      </c>
      <c r="AS65" s="334" t="s">
        <v>713</v>
      </c>
      <c r="AT65" s="334" t="s">
        <v>713</v>
      </c>
      <c r="AU65" s="334"/>
      <c r="AV65" s="334" t="s">
        <v>713</v>
      </c>
      <c r="AW65" s="334" t="s">
        <v>714</v>
      </c>
      <c r="AX65" s="335" t="s">
        <v>714</v>
      </c>
      <c r="AY65" s="333"/>
      <c r="AZ65" s="334"/>
      <c r="BA65" s="336"/>
      <c r="BB65" s="1138"/>
      <c r="BC65" s="1139"/>
      <c r="BD65" s="1105"/>
      <c r="BE65" s="1106"/>
      <c r="BF65" s="1107"/>
      <c r="BG65" s="1108"/>
      <c r="BH65" s="1108"/>
      <c r="BI65" s="1108"/>
      <c r="BJ65" s="1109"/>
    </row>
    <row r="66" spans="2:62" ht="20.25" customHeight="1" x14ac:dyDescent="0.15">
      <c r="B66" s="1140"/>
      <c r="C66" s="1159"/>
      <c r="D66" s="1160"/>
      <c r="E66" s="320"/>
      <c r="F66" s="321" t="str">
        <f>C65</f>
        <v>介護職員</v>
      </c>
      <c r="G66" s="320"/>
      <c r="H66" s="321" t="str">
        <f>I65</f>
        <v>A</v>
      </c>
      <c r="I66" s="1161"/>
      <c r="J66" s="1162"/>
      <c r="K66" s="1163"/>
      <c r="L66" s="1164"/>
      <c r="M66" s="1164"/>
      <c r="N66" s="1160"/>
      <c r="O66" s="1132"/>
      <c r="P66" s="1133"/>
      <c r="Q66" s="1133"/>
      <c r="R66" s="1133"/>
      <c r="S66" s="1134"/>
      <c r="T66" s="337" t="s">
        <v>1050</v>
      </c>
      <c r="U66" s="338"/>
      <c r="V66" s="339"/>
      <c r="W66" s="325">
        <f>IF(W65="","",VLOOKUP(W65,'【記載例】シフト記号表（勤務時間帯）'!$C$6:$L$47,10,FALSE))</f>
        <v>8</v>
      </c>
      <c r="X66" s="326">
        <f>IF(X65="","",VLOOKUP(X65,'【記載例】シフト記号表（勤務時間帯）'!$C$6:$L$47,10,FALSE))</f>
        <v>8</v>
      </c>
      <c r="Y66" s="326" t="str">
        <f>IF(Y65="","",VLOOKUP(Y65,'【記載例】シフト記号表（勤務時間帯）'!$C$6:$L$47,10,FALSE))</f>
        <v/>
      </c>
      <c r="Z66" s="326" t="str">
        <f>IF(Z65="","",VLOOKUP(Z65,'【記載例】シフト記号表（勤務時間帯）'!$C$6:$L$47,10,FALSE))</f>
        <v/>
      </c>
      <c r="AA66" s="326">
        <f>IF(AA65="","",VLOOKUP(AA65,'【記載例】シフト記号表（勤務時間帯）'!$C$6:$L$47,10,FALSE))</f>
        <v>8</v>
      </c>
      <c r="AB66" s="326">
        <f>IF(AB65="","",VLOOKUP(AB65,'【記載例】シフト記号表（勤務時間帯）'!$C$6:$L$47,10,FALSE))</f>
        <v>8</v>
      </c>
      <c r="AC66" s="327">
        <f>IF(AC65="","",VLOOKUP(AC65,'【記載例】シフト記号表（勤務時間帯）'!$C$6:$L$47,10,FALSE))</f>
        <v>8</v>
      </c>
      <c r="AD66" s="325">
        <f>IF(AD65="","",VLOOKUP(AD65,'【記載例】シフト記号表（勤務時間帯）'!$C$6:$L$47,10,FALSE))</f>
        <v>8</v>
      </c>
      <c r="AE66" s="326" t="str">
        <f>IF(AE65="","",VLOOKUP(AE65,'【記載例】シフト記号表（勤務時間帯）'!$C$6:$L$47,10,FALSE))</f>
        <v/>
      </c>
      <c r="AF66" s="326">
        <f>IF(AF65="","",VLOOKUP(AF65,'【記載例】シフト記号表（勤務時間帯）'!$C$6:$L$47,10,FALSE))</f>
        <v>8</v>
      </c>
      <c r="AG66" s="326">
        <f>IF(AG65="","",VLOOKUP(AG65,'【記載例】シフト記号表（勤務時間帯）'!$C$6:$L$47,10,FALSE))</f>
        <v>8</v>
      </c>
      <c r="AH66" s="326" t="str">
        <f>IF(AH65="","",VLOOKUP(AH65,'【記載例】シフト記号表（勤務時間帯）'!$C$6:$L$47,10,FALSE))</f>
        <v/>
      </c>
      <c r="AI66" s="326">
        <f>IF(AI65="","",VLOOKUP(AI65,'【記載例】シフト記号表（勤務時間帯）'!$C$6:$L$47,10,FALSE))</f>
        <v>8</v>
      </c>
      <c r="AJ66" s="327">
        <f>IF(AJ65="","",VLOOKUP(AJ65,'【記載例】シフト記号表（勤務時間帯）'!$C$6:$L$47,10,FALSE))</f>
        <v>8</v>
      </c>
      <c r="AK66" s="325">
        <f>IF(AK65="","",VLOOKUP(AK65,'【記載例】シフト記号表（勤務時間帯）'!$C$6:$L$47,10,FALSE))</f>
        <v>8</v>
      </c>
      <c r="AL66" s="326">
        <f>IF(AL65="","",VLOOKUP(AL65,'【記載例】シフト記号表（勤務時間帯）'!$C$6:$L$47,10,FALSE))</f>
        <v>8</v>
      </c>
      <c r="AM66" s="326" t="str">
        <f>IF(AM65="","",VLOOKUP(AM65,'【記載例】シフト記号表（勤務時間帯）'!$C$6:$L$47,10,FALSE))</f>
        <v/>
      </c>
      <c r="AN66" s="326">
        <f>IF(AN65="","",VLOOKUP(AN65,'【記載例】シフト記号表（勤務時間帯）'!$C$6:$L$47,10,FALSE))</f>
        <v>8</v>
      </c>
      <c r="AO66" s="326" t="str">
        <f>IF(AO65="","",VLOOKUP(AO65,'【記載例】シフト記号表（勤務時間帯）'!$C$6:$L$47,10,FALSE))</f>
        <v/>
      </c>
      <c r="AP66" s="326" t="str">
        <f>IF(AP65="","",VLOOKUP(AP65,'【記載例】シフト記号表（勤務時間帯）'!$C$6:$L$47,10,FALSE))</f>
        <v/>
      </c>
      <c r="AQ66" s="327">
        <f>IF(AQ65="","",VLOOKUP(AQ65,'【記載例】シフト記号表（勤務時間帯）'!$C$6:$L$47,10,FALSE))</f>
        <v>8</v>
      </c>
      <c r="AR66" s="325">
        <f>IF(AR65="","",VLOOKUP(AR65,'【記載例】シフト記号表（勤務時間帯）'!$C$6:$L$47,10,FALSE))</f>
        <v>8</v>
      </c>
      <c r="AS66" s="326">
        <f>IF(AS65="","",VLOOKUP(AS65,'【記載例】シフト記号表（勤務時間帯）'!$C$6:$L$47,10,FALSE))</f>
        <v>8</v>
      </c>
      <c r="AT66" s="326">
        <f>IF(AT65="","",VLOOKUP(AT65,'【記載例】シフト記号表（勤務時間帯）'!$C$6:$L$47,10,FALSE))</f>
        <v>8</v>
      </c>
      <c r="AU66" s="326" t="str">
        <f>IF(AU65="","",VLOOKUP(AU65,'【記載例】シフト記号表（勤務時間帯）'!$C$6:$L$47,10,FALSE))</f>
        <v/>
      </c>
      <c r="AV66" s="326">
        <f>IF(AV65="","",VLOOKUP(AV65,'【記載例】シフト記号表（勤務時間帯）'!$C$6:$L$47,10,FALSE))</f>
        <v>8</v>
      </c>
      <c r="AW66" s="326">
        <f>IF(AW65="","",VLOOKUP(AW65,'【記載例】シフト記号表（勤務時間帯）'!$C$6:$L$47,10,FALSE))</f>
        <v>8</v>
      </c>
      <c r="AX66" s="327">
        <f>IF(AX65="","",VLOOKUP(AX65,'【記載例】シフト記号表（勤務時間帯）'!$C$6:$L$47,10,FALSE))</f>
        <v>8</v>
      </c>
      <c r="AY66" s="325" t="str">
        <f>IF(AY65="","",VLOOKUP(AY65,'【記載例】シフト記号表（勤務時間帯）'!$C$6:$L$47,10,FALSE))</f>
        <v/>
      </c>
      <c r="AZ66" s="326" t="str">
        <f>IF(AZ65="","",VLOOKUP(AZ65,'【記載例】シフト記号表（勤務時間帯）'!$C$6:$L$47,10,FALSE))</f>
        <v/>
      </c>
      <c r="BA66" s="326" t="str">
        <f>IF(BA65="","",VLOOKUP(BA65,'【記載例】シフト記号表（勤務時間帯）'!$C$6:$L$47,10,FALSE))</f>
        <v/>
      </c>
      <c r="BB66" s="1156">
        <f>IF($BE$3="４週",SUM(W66:AX66),IF($BE$3="暦月",SUM(W66:BA66),""))</f>
        <v>160</v>
      </c>
      <c r="BC66" s="1157"/>
      <c r="BD66" s="1158">
        <f>IF($BE$3="４週",BB66/4,IF($BE$3="暦月",(BB66/($BE$8/7)),""))</f>
        <v>40</v>
      </c>
      <c r="BE66" s="1157"/>
      <c r="BF66" s="1153"/>
      <c r="BG66" s="1154"/>
      <c r="BH66" s="1154"/>
      <c r="BI66" s="1154"/>
      <c r="BJ66" s="1155"/>
    </row>
    <row r="67" spans="2:62" ht="20.25" customHeight="1" x14ac:dyDescent="0.15">
      <c r="B67" s="1118">
        <f>B65+1</f>
        <v>26</v>
      </c>
      <c r="C67" s="1120" t="s">
        <v>721</v>
      </c>
      <c r="D67" s="1121"/>
      <c r="E67" s="320"/>
      <c r="F67" s="321"/>
      <c r="G67" s="320"/>
      <c r="H67" s="321"/>
      <c r="I67" s="1124" t="s">
        <v>699</v>
      </c>
      <c r="J67" s="1125"/>
      <c r="K67" s="1128" t="s">
        <v>722</v>
      </c>
      <c r="L67" s="1129"/>
      <c r="M67" s="1129"/>
      <c r="N67" s="1121"/>
      <c r="O67" s="1132" t="s">
        <v>726</v>
      </c>
      <c r="P67" s="1133"/>
      <c r="Q67" s="1133"/>
      <c r="R67" s="1133"/>
      <c r="S67" s="1134"/>
      <c r="T67" s="340" t="s">
        <v>696</v>
      </c>
      <c r="V67" s="341"/>
      <c r="W67" s="333"/>
      <c r="X67" s="334" t="s">
        <v>713</v>
      </c>
      <c r="Y67" s="334" t="s">
        <v>714</v>
      </c>
      <c r="Z67" s="334" t="s">
        <v>714</v>
      </c>
      <c r="AA67" s="334"/>
      <c r="AB67" s="334" t="s">
        <v>777</v>
      </c>
      <c r="AC67" s="335" t="s">
        <v>778</v>
      </c>
      <c r="AD67" s="333" t="s">
        <v>714</v>
      </c>
      <c r="AE67" s="334"/>
      <c r="AF67" s="334" t="s">
        <v>714</v>
      </c>
      <c r="AG67" s="334" t="s">
        <v>714</v>
      </c>
      <c r="AH67" s="334"/>
      <c r="AI67" s="334"/>
      <c r="AJ67" s="335" t="s">
        <v>777</v>
      </c>
      <c r="AK67" s="333" t="s">
        <v>778</v>
      </c>
      <c r="AL67" s="334" t="s">
        <v>714</v>
      </c>
      <c r="AM67" s="334" t="s">
        <v>714</v>
      </c>
      <c r="AN67" s="334" t="s">
        <v>714</v>
      </c>
      <c r="AO67" s="334" t="s">
        <v>713</v>
      </c>
      <c r="AP67" s="334" t="s">
        <v>713</v>
      </c>
      <c r="AQ67" s="335"/>
      <c r="AR67" s="333" t="s">
        <v>777</v>
      </c>
      <c r="AS67" s="334" t="s">
        <v>778</v>
      </c>
      <c r="AT67" s="334" t="s">
        <v>713</v>
      </c>
      <c r="AU67" s="334" t="s">
        <v>714</v>
      </c>
      <c r="AV67" s="334"/>
      <c r="AW67" s="334"/>
      <c r="AX67" s="335" t="s">
        <v>713</v>
      </c>
      <c r="AY67" s="333"/>
      <c r="AZ67" s="334"/>
      <c r="BA67" s="336"/>
      <c r="BB67" s="1138"/>
      <c r="BC67" s="1139"/>
      <c r="BD67" s="1105"/>
      <c r="BE67" s="1106"/>
      <c r="BF67" s="1107"/>
      <c r="BG67" s="1108"/>
      <c r="BH67" s="1108"/>
      <c r="BI67" s="1108"/>
      <c r="BJ67" s="1109"/>
    </row>
    <row r="68" spans="2:62" ht="20.25" customHeight="1" x14ac:dyDescent="0.15">
      <c r="B68" s="1140"/>
      <c r="C68" s="1159"/>
      <c r="D68" s="1160"/>
      <c r="E68" s="320"/>
      <c r="F68" s="321" t="str">
        <f>C67</f>
        <v>介護職員</v>
      </c>
      <c r="G68" s="320"/>
      <c r="H68" s="321" t="str">
        <f>I67</f>
        <v>A</v>
      </c>
      <c r="I68" s="1161"/>
      <c r="J68" s="1162"/>
      <c r="K68" s="1163"/>
      <c r="L68" s="1164"/>
      <c r="M68" s="1164"/>
      <c r="N68" s="1160"/>
      <c r="O68" s="1132"/>
      <c r="P68" s="1133"/>
      <c r="Q68" s="1133"/>
      <c r="R68" s="1133"/>
      <c r="S68" s="1134"/>
      <c r="T68" s="337" t="s">
        <v>1050</v>
      </c>
      <c r="U68" s="338"/>
      <c r="V68" s="339"/>
      <c r="W68" s="325" t="str">
        <f>IF(W67="","",VLOOKUP(W67,'【記載例】シフト記号表（勤務時間帯）'!$C$6:$L$47,10,FALSE))</f>
        <v/>
      </c>
      <c r="X68" s="326">
        <f>IF(X67="","",VLOOKUP(X67,'【記載例】シフト記号表（勤務時間帯）'!$C$6:$L$47,10,FALSE))</f>
        <v>8</v>
      </c>
      <c r="Y68" s="326">
        <f>IF(Y67="","",VLOOKUP(Y67,'【記載例】シフト記号表（勤務時間帯）'!$C$6:$L$47,10,FALSE))</f>
        <v>8</v>
      </c>
      <c r="Z68" s="326">
        <f>IF(Z67="","",VLOOKUP(Z67,'【記載例】シフト記号表（勤務時間帯）'!$C$6:$L$47,10,FALSE))</f>
        <v>8</v>
      </c>
      <c r="AA68" s="326" t="str">
        <f>IF(AA67="","",VLOOKUP(AA67,'【記載例】シフト記号表（勤務時間帯）'!$C$6:$L$47,10,FALSE))</f>
        <v/>
      </c>
      <c r="AB68" s="326">
        <f>IF(AB67="","",VLOOKUP(AB67,'【記載例】シフト記号表（勤務時間帯）'!$C$6:$L$47,10,FALSE))</f>
        <v>8</v>
      </c>
      <c r="AC68" s="327">
        <f>IF(AC67="","",VLOOKUP(AC67,'【記載例】シフト記号表（勤務時間帯）'!$C$6:$L$47,10,FALSE))</f>
        <v>8</v>
      </c>
      <c r="AD68" s="325">
        <f>IF(AD67="","",VLOOKUP(AD67,'【記載例】シフト記号表（勤務時間帯）'!$C$6:$L$47,10,FALSE))</f>
        <v>8</v>
      </c>
      <c r="AE68" s="326" t="str">
        <f>IF(AE67="","",VLOOKUP(AE67,'【記載例】シフト記号表（勤務時間帯）'!$C$6:$L$47,10,FALSE))</f>
        <v/>
      </c>
      <c r="AF68" s="326">
        <f>IF(AF67="","",VLOOKUP(AF67,'【記載例】シフト記号表（勤務時間帯）'!$C$6:$L$47,10,FALSE))</f>
        <v>8</v>
      </c>
      <c r="AG68" s="326">
        <f>IF(AG67="","",VLOOKUP(AG67,'【記載例】シフト記号表（勤務時間帯）'!$C$6:$L$47,10,FALSE))</f>
        <v>8</v>
      </c>
      <c r="AH68" s="326" t="str">
        <f>IF(AH67="","",VLOOKUP(AH67,'【記載例】シフト記号表（勤務時間帯）'!$C$6:$L$47,10,FALSE))</f>
        <v/>
      </c>
      <c r="AI68" s="326" t="str">
        <f>IF(AI67="","",VLOOKUP(AI67,'【記載例】シフト記号表（勤務時間帯）'!$C$6:$L$47,10,FALSE))</f>
        <v/>
      </c>
      <c r="AJ68" s="327">
        <f>IF(AJ67="","",VLOOKUP(AJ67,'【記載例】シフト記号表（勤務時間帯）'!$C$6:$L$47,10,FALSE))</f>
        <v>8</v>
      </c>
      <c r="AK68" s="325">
        <f>IF(AK67="","",VLOOKUP(AK67,'【記載例】シフト記号表（勤務時間帯）'!$C$6:$L$47,10,FALSE))</f>
        <v>8</v>
      </c>
      <c r="AL68" s="326">
        <f>IF(AL67="","",VLOOKUP(AL67,'【記載例】シフト記号表（勤務時間帯）'!$C$6:$L$47,10,FALSE))</f>
        <v>8</v>
      </c>
      <c r="AM68" s="326">
        <f>IF(AM67="","",VLOOKUP(AM67,'【記載例】シフト記号表（勤務時間帯）'!$C$6:$L$47,10,FALSE))</f>
        <v>8</v>
      </c>
      <c r="AN68" s="326">
        <f>IF(AN67="","",VLOOKUP(AN67,'【記載例】シフト記号表（勤務時間帯）'!$C$6:$L$47,10,FALSE))</f>
        <v>8</v>
      </c>
      <c r="AO68" s="326">
        <f>IF(AO67="","",VLOOKUP(AO67,'【記載例】シフト記号表（勤務時間帯）'!$C$6:$L$47,10,FALSE))</f>
        <v>8</v>
      </c>
      <c r="AP68" s="326">
        <f>IF(AP67="","",VLOOKUP(AP67,'【記載例】シフト記号表（勤務時間帯）'!$C$6:$L$47,10,FALSE))</f>
        <v>8</v>
      </c>
      <c r="AQ68" s="327" t="str">
        <f>IF(AQ67="","",VLOOKUP(AQ67,'【記載例】シフト記号表（勤務時間帯）'!$C$6:$L$47,10,FALSE))</f>
        <v/>
      </c>
      <c r="AR68" s="325">
        <f>IF(AR67="","",VLOOKUP(AR67,'【記載例】シフト記号表（勤務時間帯）'!$C$6:$L$47,10,FALSE))</f>
        <v>8</v>
      </c>
      <c r="AS68" s="326">
        <f>IF(AS67="","",VLOOKUP(AS67,'【記載例】シフト記号表（勤務時間帯）'!$C$6:$L$47,10,FALSE))</f>
        <v>8</v>
      </c>
      <c r="AT68" s="326">
        <f>IF(AT67="","",VLOOKUP(AT67,'【記載例】シフト記号表（勤務時間帯）'!$C$6:$L$47,10,FALSE))</f>
        <v>8</v>
      </c>
      <c r="AU68" s="326">
        <f>IF(AU67="","",VLOOKUP(AU67,'【記載例】シフト記号表（勤務時間帯）'!$C$6:$L$47,10,FALSE))</f>
        <v>8</v>
      </c>
      <c r="AV68" s="326" t="str">
        <f>IF(AV67="","",VLOOKUP(AV67,'【記載例】シフト記号表（勤務時間帯）'!$C$6:$L$47,10,FALSE))</f>
        <v/>
      </c>
      <c r="AW68" s="326" t="str">
        <f>IF(AW67="","",VLOOKUP(AW67,'【記載例】シフト記号表（勤務時間帯）'!$C$6:$L$47,10,FALSE))</f>
        <v/>
      </c>
      <c r="AX68" s="327">
        <f>IF(AX67="","",VLOOKUP(AX67,'【記載例】シフト記号表（勤務時間帯）'!$C$6:$L$47,10,FALSE))</f>
        <v>8</v>
      </c>
      <c r="AY68" s="325" t="str">
        <f>IF(AY67="","",VLOOKUP(AY67,'【記載例】シフト記号表（勤務時間帯）'!$C$6:$L$47,10,FALSE))</f>
        <v/>
      </c>
      <c r="AZ68" s="326" t="str">
        <f>IF(AZ67="","",VLOOKUP(AZ67,'【記載例】シフト記号表（勤務時間帯）'!$C$6:$L$47,10,FALSE))</f>
        <v/>
      </c>
      <c r="BA68" s="326" t="str">
        <f>IF(BA67="","",VLOOKUP(BA67,'【記載例】シフト記号表（勤務時間帯）'!$C$6:$L$47,10,FALSE))</f>
        <v/>
      </c>
      <c r="BB68" s="1156">
        <f>IF($BE$3="４週",SUM(W68:AX68),IF($BE$3="暦月",SUM(W68:BA68),""))</f>
        <v>160</v>
      </c>
      <c r="BC68" s="1157"/>
      <c r="BD68" s="1158">
        <f>IF($BE$3="４週",BB68/4,IF($BE$3="暦月",(BB68/($BE$8/7)),""))</f>
        <v>40</v>
      </c>
      <c r="BE68" s="1157"/>
      <c r="BF68" s="1153"/>
      <c r="BG68" s="1154"/>
      <c r="BH68" s="1154"/>
      <c r="BI68" s="1154"/>
      <c r="BJ68" s="1155"/>
    </row>
    <row r="69" spans="2:62" ht="20.25" customHeight="1" x14ac:dyDescent="0.15">
      <c r="B69" s="1118">
        <f>B67+1</f>
        <v>27</v>
      </c>
      <c r="C69" s="1120" t="s">
        <v>721</v>
      </c>
      <c r="D69" s="1121"/>
      <c r="E69" s="320"/>
      <c r="F69" s="321"/>
      <c r="G69" s="320"/>
      <c r="H69" s="321"/>
      <c r="I69" s="1124" t="s">
        <v>699</v>
      </c>
      <c r="J69" s="1125"/>
      <c r="K69" s="1128" t="s">
        <v>700</v>
      </c>
      <c r="L69" s="1129"/>
      <c r="M69" s="1129"/>
      <c r="N69" s="1121"/>
      <c r="O69" s="1132" t="s">
        <v>1067</v>
      </c>
      <c r="P69" s="1133"/>
      <c r="Q69" s="1133"/>
      <c r="R69" s="1133"/>
      <c r="S69" s="1134"/>
      <c r="T69" s="340" t="s">
        <v>696</v>
      </c>
      <c r="V69" s="341"/>
      <c r="W69" s="333" t="s">
        <v>713</v>
      </c>
      <c r="X69" s="334"/>
      <c r="Y69" s="334" t="s">
        <v>713</v>
      </c>
      <c r="Z69" s="334"/>
      <c r="AA69" s="334" t="s">
        <v>714</v>
      </c>
      <c r="AB69" s="334"/>
      <c r="AC69" s="335" t="s">
        <v>777</v>
      </c>
      <c r="AD69" s="333" t="s">
        <v>778</v>
      </c>
      <c r="AE69" s="334" t="s">
        <v>714</v>
      </c>
      <c r="AF69" s="334" t="s">
        <v>714</v>
      </c>
      <c r="AG69" s="334" t="s">
        <v>713</v>
      </c>
      <c r="AH69" s="334" t="s">
        <v>713</v>
      </c>
      <c r="AI69" s="334"/>
      <c r="AJ69" s="335" t="s">
        <v>714</v>
      </c>
      <c r="AK69" s="333" t="s">
        <v>777</v>
      </c>
      <c r="AL69" s="334" t="s">
        <v>778</v>
      </c>
      <c r="AM69" s="334" t="s">
        <v>713</v>
      </c>
      <c r="AN69" s="334"/>
      <c r="AO69" s="334" t="s">
        <v>714</v>
      </c>
      <c r="AP69" s="334" t="s">
        <v>714</v>
      </c>
      <c r="AQ69" s="335"/>
      <c r="AR69" s="333"/>
      <c r="AS69" s="334" t="s">
        <v>777</v>
      </c>
      <c r="AT69" s="334" t="s">
        <v>778</v>
      </c>
      <c r="AU69" s="334" t="s">
        <v>713</v>
      </c>
      <c r="AV69" s="334" t="s">
        <v>714</v>
      </c>
      <c r="AW69" s="334" t="s">
        <v>714</v>
      </c>
      <c r="AX69" s="335"/>
      <c r="AY69" s="333"/>
      <c r="AZ69" s="334"/>
      <c r="BA69" s="336"/>
      <c r="BB69" s="1138"/>
      <c r="BC69" s="1139"/>
      <c r="BD69" s="1105"/>
      <c r="BE69" s="1106"/>
      <c r="BF69" s="1107"/>
      <c r="BG69" s="1108"/>
      <c r="BH69" s="1108"/>
      <c r="BI69" s="1108"/>
      <c r="BJ69" s="1109"/>
    </row>
    <row r="70" spans="2:62" ht="20.25" customHeight="1" x14ac:dyDescent="0.15">
      <c r="B70" s="1140"/>
      <c r="C70" s="1159"/>
      <c r="D70" s="1160"/>
      <c r="E70" s="320"/>
      <c r="F70" s="321" t="str">
        <f>C69</f>
        <v>介護職員</v>
      </c>
      <c r="G70" s="320"/>
      <c r="H70" s="321" t="str">
        <f>I69</f>
        <v>A</v>
      </c>
      <c r="I70" s="1161"/>
      <c r="J70" s="1162"/>
      <c r="K70" s="1163"/>
      <c r="L70" s="1164"/>
      <c r="M70" s="1164"/>
      <c r="N70" s="1160"/>
      <c r="O70" s="1132"/>
      <c r="P70" s="1133"/>
      <c r="Q70" s="1133"/>
      <c r="R70" s="1133"/>
      <c r="S70" s="1134"/>
      <c r="T70" s="337" t="s">
        <v>1050</v>
      </c>
      <c r="U70" s="338"/>
      <c r="V70" s="339"/>
      <c r="W70" s="325">
        <f>IF(W69="","",VLOOKUP(W69,'【記載例】シフト記号表（勤務時間帯）'!$C$6:$L$47,10,FALSE))</f>
        <v>8</v>
      </c>
      <c r="X70" s="326" t="str">
        <f>IF(X69="","",VLOOKUP(X69,'【記載例】シフト記号表（勤務時間帯）'!$C$6:$L$47,10,FALSE))</f>
        <v/>
      </c>
      <c r="Y70" s="326">
        <f>IF(Y69="","",VLOOKUP(Y69,'【記載例】シフト記号表（勤務時間帯）'!$C$6:$L$47,10,FALSE))</f>
        <v>8</v>
      </c>
      <c r="Z70" s="326" t="str">
        <f>IF(Z69="","",VLOOKUP(Z69,'【記載例】シフト記号表（勤務時間帯）'!$C$6:$L$47,10,FALSE))</f>
        <v/>
      </c>
      <c r="AA70" s="326">
        <f>IF(AA69="","",VLOOKUP(AA69,'【記載例】シフト記号表（勤務時間帯）'!$C$6:$L$47,10,FALSE))</f>
        <v>8</v>
      </c>
      <c r="AB70" s="326" t="str">
        <f>IF(AB69="","",VLOOKUP(AB69,'【記載例】シフト記号表（勤務時間帯）'!$C$6:$L$47,10,FALSE))</f>
        <v/>
      </c>
      <c r="AC70" s="327">
        <f>IF(AC69="","",VLOOKUP(AC69,'【記載例】シフト記号表（勤務時間帯）'!$C$6:$L$47,10,FALSE))</f>
        <v>8</v>
      </c>
      <c r="AD70" s="325">
        <f>IF(AD69="","",VLOOKUP(AD69,'【記載例】シフト記号表（勤務時間帯）'!$C$6:$L$47,10,FALSE))</f>
        <v>8</v>
      </c>
      <c r="AE70" s="326">
        <f>IF(AE69="","",VLOOKUP(AE69,'【記載例】シフト記号表（勤務時間帯）'!$C$6:$L$47,10,FALSE))</f>
        <v>8</v>
      </c>
      <c r="AF70" s="326">
        <f>IF(AF69="","",VLOOKUP(AF69,'【記載例】シフト記号表（勤務時間帯）'!$C$6:$L$47,10,FALSE))</f>
        <v>8</v>
      </c>
      <c r="AG70" s="326">
        <f>IF(AG69="","",VLOOKUP(AG69,'【記載例】シフト記号表（勤務時間帯）'!$C$6:$L$47,10,FALSE))</f>
        <v>8</v>
      </c>
      <c r="AH70" s="326">
        <f>IF(AH69="","",VLOOKUP(AH69,'【記載例】シフト記号表（勤務時間帯）'!$C$6:$L$47,10,FALSE))</f>
        <v>8</v>
      </c>
      <c r="AI70" s="326" t="str">
        <f>IF(AI69="","",VLOOKUP(AI69,'【記載例】シフト記号表（勤務時間帯）'!$C$6:$L$47,10,FALSE))</f>
        <v/>
      </c>
      <c r="AJ70" s="327">
        <f>IF(AJ69="","",VLOOKUP(AJ69,'【記載例】シフト記号表（勤務時間帯）'!$C$6:$L$47,10,FALSE))</f>
        <v>8</v>
      </c>
      <c r="AK70" s="325">
        <f>IF(AK69="","",VLOOKUP(AK69,'【記載例】シフト記号表（勤務時間帯）'!$C$6:$L$47,10,FALSE))</f>
        <v>8</v>
      </c>
      <c r="AL70" s="326">
        <f>IF(AL69="","",VLOOKUP(AL69,'【記載例】シフト記号表（勤務時間帯）'!$C$6:$L$47,10,FALSE))</f>
        <v>8</v>
      </c>
      <c r="AM70" s="326">
        <f>IF(AM69="","",VLOOKUP(AM69,'【記載例】シフト記号表（勤務時間帯）'!$C$6:$L$47,10,FALSE))</f>
        <v>8</v>
      </c>
      <c r="AN70" s="326" t="str">
        <f>IF(AN69="","",VLOOKUP(AN69,'【記載例】シフト記号表（勤務時間帯）'!$C$6:$L$47,10,FALSE))</f>
        <v/>
      </c>
      <c r="AO70" s="326">
        <f>IF(AO69="","",VLOOKUP(AO69,'【記載例】シフト記号表（勤務時間帯）'!$C$6:$L$47,10,FALSE))</f>
        <v>8</v>
      </c>
      <c r="AP70" s="326">
        <f>IF(AP69="","",VLOOKUP(AP69,'【記載例】シフト記号表（勤務時間帯）'!$C$6:$L$47,10,FALSE))</f>
        <v>8</v>
      </c>
      <c r="AQ70" s="327" t="str">
        <f>IF(AQ69="","",VLOOKUP(AQ69,'【記載例】シフト記号表（勤務時間帯）'!$C$6:$L$47,10,FALSE))</f>
        <v/>
      </c>
      <c r="AR70" s="325" t="str">
        <f>IF(AR69="","",VLOOKUP(AR69,'【記載例】シフト記号表（勤務時間帯）'!$C$6:$L$47,10,FALSE))</f>
        <v/>
      </c>
      <c r="AS70" s="326">
        <f>IF(AS69="","",VLOOKUP(AS69,'【記載例】シフト記号表（勤務時間帯）'!$C$6:$L$47,10,FALSE))</f>
        <v>8</v>
      </c>
      <c r="AT70" s="326">
        <f>IF(AT69="","",VLOOKUP(AT69,'【記載例】シフト記号表（勤務時間帯）'!$C$6:$L$47,10,FALSE))</f>
        <v>8</v>
      </c>
      <c r="AU70" s="326">
        <f>IF(AU69="","",VLOOKUP(AU69,'【記載例】シフト記号表（勤務時間帯）'!$C$6:$L$47,10,FALSE))</f>
        <v>8</v>
      </c>
      <c r="AV70" s="326">
        <f>IF(AV69="","",VLOOKUP(AV69,'【記載例】シフト記号表（勤務時間帯）'!$C$6:$L$47,10,FALSE))</f>
        <v>8</v>
      </c>
      <c r="AW70" s="326">
        <f>IF(AW69="","",VLOOKUP(AW69,'【記載例】シフト記号表（勤務時間帯）'!$C$6:$L$47,10,FALSE))</f>
        <v>8</v>
      </c>
      <c r="AX70" s="327" t="str">
        <f>IF(AX69="","",VLOOKUP(AX69,'【記載例】シフト記号表（勤務時間帯）'!$C$6:$L$47,10,FALSE))</f>
        <v/>
      </c>
      <c r="AY70" s="325" t="str">
        <f>IF(AY69="","",VLOOKUP(AY69,'【記載例】シフト記号表（勤務時間帯）'!$C$6:$L$47,10,FALSE))</f>
        <v/>
      </c>
      <c r="AZ70" s="326" t="str">
        <f>IF(AZ69="","",VLOOKUP(AZ69,'【記載例】シフト記号表（勤務時間帯）'!$C$6:$L$47,10,FALSE))</f>
        <v/>
      </c>
      <c r="BA70" s="326" t="str">
        <f>IF(BA69="","",VLOOKUP(BA69,'【記載例】シフト記号表（勤務時間帯）'!$C$6:$L$47,10,FALSE))</f>
        <v/>
      </c>
      <c r="BB70" s="1156">
        <f>IF($BE$3="４週",SUM(W70:AX70),IF($BE$3="暦月",SUM(W70:BA70),""))</f>
        <v>160</v>
      </c>
      <c r="BC70" s="1157"/>
      <c r="BD70" s="1158">
        <f>IF($BE$3="４週",BB70/4,IF($BE$3="暦月",(BB70/($BE$8/7)),""))</f>
        <v>40</v>
      </c>
      <c r="BE70" s="1157"/>
      <c r="BF70" s="1153"/>
      <c r="BG70" s="1154"/>
      <c r="BH70" s="1154"/>
      <c r="BI70" s="1154"/>
      <c r="BJ70" s="1155"/>
    </row>
    <row r="71" spans="2:62" ht="20.25" customHeight="1" x14ac:dyDescent="0.15">
      <c r="B71" s="1118">
        <f>B69+1</f>
        <v>28</v>
      </c>
      <c r="C71" s="1120" t="s">
        <v>721</v>
      </c>
      <c r="D71" s="1121"/>
      <c r="E71" s="320"/>
      <c r="F71" s="321"/>
      <c r="G71" s="320"/>
      <c r="H71" s="321"/>
      <c r="I71" s="1124" t="s">
        <v>699</v>
      </c>
      <c r="J71" s="1125"/>
      <c r="K71" s="1128" t="s">
        <v>700</v>
      </c>
      <c r="L71" s="1129"/>
      <c r="M71" s="1129"/>
      <c r="N71" s="1121"/>
      <c r="O71" s="1132" t="s">
        <v>1068</v>
      </c>
      <c r="P71" s="1133"/>
      <c r="Q71" s="1133"/>
      <c r="R71" s="1133"/>
      <c r="S71" s="1134"/>
      <c r="T71" s="340" t="s">
        <v>696</v>
      </c>
      <c r="V71" s="341"/>
      <c r="W71" s="333" t="s">
        <v>1062</v>
      </c>
      <c r="X71" s="334"/>
      <c r="Y71" s="334" t="s">
        <v>714</v>
      </c>
      <c r="Z71" s="334" t="s">
        <v>713</v>
      </c>
      <c r="AA71" s="334" t="s">
        <v>713</v>
      </c>
      <c r="AB71" s="334" t="s">
        <v>713</v>
      </c>
      <c r="AC71" s="335"/>
      <c r="AD71" s="333" t="s">
        <v>777</v>
      </c>
      <c r="AE71" s="334" t="s">
        <v>778</v>
      </c>
      <c r="AF71" s="334" t="s">
        <v>713</v>
      </c>
      <c r="AG71" s="334"/>
      <c r="AH71" s="334" t="s">
        <v>714</v>
      </c>
      <c r="AI71" s="334" t="s">
        <v>714</v>
      </c>
      <c r="AJ71" s="335"/>
      <c r="AK71" s="333"/>
      <c r="AL71" s="334" t="s">
        <v>777</v>
      </c>
      <c r="AM71" s="334" t="s">
        <v>778</v>
      </c>
      <c r="AN71" s="334" t="s">
        <v>713</v>
      </c>
      <c r="AO71" s="334"/>
      <c r="AP71" s="334" t="s">
        <v>714</v>
      </c>
      <c r="AQ71" s="335" t="s">
        <v>714</v>
      </c>
      <c r="AR71" s="333" t="s">
        <v>714</v>
      </c>
      <c r="AS71" s="334"/>
      <c r="AT71" s="334" t="s">
        <v>777</v>
      </c>
      <c r="AU71" s="334" t="s">
        <v>778</v>
      </c>
      <c r="AV71" s="334" t="s">
        <v>713</v>
      </c>
      <c r="AW71" s="334"/>
      <c r="AX71" s="335" t="s">
        <v>714</v>
      </c>
      <c r="AY71" s="333"/>
      <c r="AZ71" s="334"/>
      <c r="BA71" s="336"/>
      <c r="BB71" s="1138"/>
      <c r="BC71" s="1139"/>
      <c r="BD71" s="1105"/>
      <c r="BE71" s="1106"/>
      <c r="BF71" s="1107"/>
      <c r="BG71" s="1108"/>
      <c r="BH71" s="1108"/>
      <c r="BI71" s="1108"/>
      <c r="BJ71" s="1109"/>
    </row>
    <row r="72" spans="2:62" ht="20.25" customHeight="1" x14ac:dyDescent="0.15">
      <c r="B72" s="1140"/>
      <c r="C72" s="1159"/>
      <c r="D72" s="1160"/>
      <c r="E72" s="320"/>
      <c r="F72" s="321" t="str">
        <f>C71</f>
        <v>介護職員</v>
      </c>
      <c r="G72" s="320"/>
      <c r="H72" s="321" t="str">
        <f>I71</f>
        <v>A</v>
      </c>
      <c r="I72" s="1161"/>
      <c r="J72" s="1162"/>
      <c r="K72" s="1163"/>
      <c r="L72" s="1164"/>
      <c r="M72" s="1164"/>
      <c r="N72" s="1160"/>
      <c r="O72" s="1132"/>
      <c r="P72" s="1133"/>
      <c r="Q72" s="1133"/>
      <c r="R72" s="1133"/>
      <c r="S72" s="1134"/>
      <c r="T72" s="337" t="s">
        <v>1050</v>
      </c>
      <c r="U72" s="338"/>
      <c r="V72" s="339"/>
      <c r="W72" s="325">
        <f>IF(W71="","",VLOOKUP(W71,'【記載例】シフト記号表（勤務時間帯）'!$C$6:$L$47,10,FALSE))</f>
        <v>8</v>
      </c>
      <c r="X72" s="326" t="str">
        <f>IF(X71="","",VLOOKUP(X71,'【記載例】シフト記号表（勤務時間帯）'!$C$6:$L$47,10,FALSE))</f>
        <v/>
      </c>
      <c r="Y72" s="326">
        <f>IF(Y71="","",VLOOKUP(Y71,'【記載例】シフト記号表（勤務時間帯）'!$C$6:$L$47,10,FALSE))</f>
        <v>8</v>
      </c>
      <c r="Z72" s="326">
        <f>IF(Z71="","",VLOOKUP(Z71,'【記載例】シフト記号表（勤務時間帯）'!$C$6:$L$47,10,FALSE))</f>
        <v>8</v>
      </c>
      <c r="AA72" s="326">
        <f>IF(AA71="","",VLOOKUP(AA71,'【記載例】シフト記号表（勤務時間帯）'!$C$6:$L$47,10,FALSE))</f>
        <v>8</v>
      </c>
      <c r="AB72" s="326">
        <f>IF(AB71="","",VLOOKUP(AB71,'【記載例】シフト記号表（勤務時間帯）'!$C$6:$L$47,10,FALSE))</f>
        <v>8</v>
      </c>
      <c r="AC72" s="327" t="str">
        <f>IF(AC71="","",VLOOKUP(AC71,'【記載例】シフト記号表（勤務時間帯）'!$C$6:$L$47,10,FALSE))</f>
        <v/>
      </c>
      <c r="AD72" s="325">
        <f>IF(AD71="","",VLOOKUP(AD71,'【記載例】シフト記号表（勤務時間帯）'!$C$6:$L$47,10,FALSE))</f>
        <v>8</v>
      </c>
      <c r="AE72" s="326">
        <f>IF(AE71="","",VLOOKUP(AE71,'【記載例】シフト記号表（勤務時間帯）'!$C$6:$L$47,10,FALSE))</f>
        <v>8</v>
      </c>
      <c r="AF72" s="326">
        <f>IF(AF71="","",VLOOKUP(AF71,'【記載例】シフト記号表（勤務時間帯）'!$C$6:$L$47,10,FALSE))</f>
        <v>8</v>
      </c>
      <c r="AG72" s="326" t="str">
        <f>IF(AG71="","",VLOOKUP(AG71,'【記載例】シフト記号表（勤務時間帯）'!$C$6:$L$47,10,FALSE))</f>
        <v/>
      </c>
      <c r="AH72" s="326">
        <f>IF(AH71="","",VLOOKUP(AH71,'【記載例】シフト記号表（勤務時間帯）'!$C$6:$L$47,10,FALSE))</f>
        <v>8</v>
      </c>
      <c r="AI72" s="326">
        <f>IF(AI71="","",VLOOKUP(AI71,'【記載例】シフト記号表（勤務時間帯）'!$C$6:$L$47,10,FALSE))</f>
        <v>8</v>
      </c>
      <c r="AJ72" s="327" t="str">
        <f>IF(AJ71="","",VLOOKUP(AJ71,'【記載例】シフト記号表（勤務時間帯）'!$C$6:$L$47,10,FALSE))</f>
        <v/>
      </c>
      <c r="AK72" s="325" t="str">
        <f>IF(AK71="","",VLOOKUP(AK71,'【記載例】シフト記号表（勤務時間帯）'!$C$6:$L$47,10,FALSE))</f>
        <v/>
      </c>
      <c r="AL72" s="326">
        <f>IF(AL71="","",VLOOKUP(AL71,'【記載例】シフト記号表（勤務時間帯）'!$C$6:$L$47,10,FALSE))</f>
        <v>8</v>
      </c>
      <c r="AM72" s="326">
        <f>IF(AM71="","",VLOOKUP(AM71,'【記載例】シフト記号表（勤務時間帯）'!$C$6:$L$47,10,FALSE))</f>
        <v>8</v>
      </c>
      <c r="AN72" s="326">
        <f>IF(AN71="","",VLOOKUP(AN71,'【記載例】シフト記号表（勤務時間帯）'!$C$6:$L$47,10,FALSE))</f>
        <v>8</v>
      </c>
      <c r="AO72" s="326" t="str">
        <f>IF(AO71="","",VLOOKUP(AO71,'【記載例】シフト記号表（勤務時間帯）'!$C$6:$L$47,10,FALSE))</f>
        <v/>
      </c>
      <c r="AP72" s="326">
        <f>IF(AP71="","",VLOOKUP(AP71,'【記載例】シフト記号表（勤務時間帯）'!$C$6:$L$47,10,FALSE))</f>
        <v>8</v>
      </c>
      <c r="AQ72" s="327">
        <f>IF(AQ71="","",VLOOKUP(AQ71,'【記載例】シフト記号表（勤務時間帯）'!$C$6:$L$47,10,FALSE))</f>
        <v>8</v>
      </c>
      <c r="AR72" s="325">
        <f>IF(AR71="","",VLOOKUP(AR71,'【記載例】シフト記号表（勤務時間帯）'!$C$6:$L$47,10,FALSE))</f>
        <v>8</v>
      </c>
      <c r="AS72" s="326" t="str">
        <f>IF(AS71="","",VLOOKUP(AS71,'【記載例】シフト記号表（勤務時間帯）'!$C$6:$L$47,10,FALSE))</f>
        <v/>
      </c>
      <c r="AT72" s="326">
        <f>IF(AT71="","",VLOOKUP(AT71,'【記載例】シフト記号表（勤務時間帯）'!$C$6:$L$47,10,FALSE))</f>
        <v>8</v>
      </c>
      <c r="AU72" s="326">
        <f>IF(AU71="","",VLOOKUP(AU71,'【記載例】シフト記号表（勤務時間帯）'!$C$6:$L$47,10,FALSE))</f>
        <v>8</v>
      </c>
      <c r="AV72" s="326">
        <f>IF(AV71="","",VLOOKUP(AV71,'【記載例】シフト記号表（勤務時間帯）'!$C$6:$L$47,10,FALSE))</f>
        <v>8</v>
      </c>
      <c r="AW72" s="326" t="str">
        <f>IF(AW71="","",VLOOKUP(AW71,'【記載例】シフト記号表（勤務時間帯）'!$C$6:$L$47,10,FALSE))</f>
        <v/>
      </c>
      <c r="AX72" s="327">
        <f>IF(AX71="","",VLOOKUP(AX71,'【記載例】シフト記号表（勤務時間帯）'!$C$6:$L$47,10,FALSE))</f>
        <v>8</v>
      </c>
      <c r="AY72" s="325" t="str">
        <f>IF(AY71="","",VLOOKUP(AY71,'【記載例】シフト記号表（勤務時間帯）'!$C$6:$L$47,10,FALSE))</f>
        <v/>
      </c>
      <c r="AZ72" s="326" t="str">
        <f>IF(AZ71="","",VLOOKUP(AZ71,'【記載例】シフト記号表（勤務時間帯）'!$C$6:$L$47,10,FALSE))</f>
        <v/>
      </c>
      <c r="BA72" s="326" t="str">
        <f>IF(BA71="","",VLOOKUP(BA71,'【記載例】シフト記号表（勤務時間帯）'!$C$6:$L$47,10,FALSE))</f>
        <v/>
      </c>
      <c r="BB72" s="1156">
        <f>IF($BE$3="４週",SUM(W72:AX72),IF($BE$3="暦月",SUM(W72:BA72),""))</f>
        <v>160</v>
      </c>
      <c r="BC72" s="1157"/>
      <c r="BD72" s="1158">
        <f>IF($BE$3="４週",BB72/4,IF($BE$3="暦月",(BB72/($BE$8/7)),""))</f>
        <v>40</v>
      </c>
      <c r="BE72" s="1157"/>
      <c r="BF72" s="1153"/>
      <c r="BG72" s="1154"/>
      <c r="BH72" s="1154"/>
      <c r="BI72" s="1154"/>
      <c r="BJ72" s="1155"/>
    </row>
    <row r="73" spans="2:62" ht="20.25" customHeight="1" x14ac:dyDescent="0.15">
      <c r="B73" s="1118">
        <f>B71+1</f>
        <v>29</v>
      </c>
      <c r="C73" s="1120"/>
      <c r="D73" s="1121"/>
      <c r="E73" s="320"/>
      <c r="F73" s="321"/>
      <c r="G73" s="320"/>
      <c r="H73" s="321"/>
      <c r="I73" s="1124"/>
      <c r="J73" s="1125"/>
      <c r="K73" s="1128"/>
      <c r="L73" s="1129"/>
      <c r="M73" s="1129"/>
      <c r="N73" s="1121"/>
      <c r="O73" s="1132"/>
      <c r="P73" s="1133"/>
      <c r="Q73" s="1133"/>
      <c r="R73" s="1133"/>
      <c r="S73" s="1134"/>
      <c r="T73" s="340" t="s">
        <v>696</v>
      </c>
      <c r="V73" s="341"/>
      <c r="W73" s="333"/>
      <c r="X73" s="334"/>
      <c r="Y73" s="334"/>
      <c r="Z73" s="334"/>
      <c r="AA73" s="334"/>
      <c r="AB73" s="334"/>
      <c r="AC73" s="335"/>
      <c r="AD73" s="333"/>
      <c r="AE73" s="334"/>
      <c r="AF73" s="334"/>
      <c r="AG73" s="334"/>
      <c r="AH73" s="334"/>
      <c r="AI73" s="334"/>
      <c r="AJ73" s="335"/>
      <c r="AK73" s="333"/>
      <c r="AL73" s="334"/>
      <c r="AM73" s="334"/>
      <c r="AN73" s="334"/>
      <c r="AO73" s="334"/>
      <c r="AP73" s="334"/>
      <c r="AQ73" s="335"/>
      <c r="AR73" s="333"/>
      <c r="AS73" s="334"/>
      <c r="AT73" s="334"/>
      <c r="AU73" s="334"/>
      <c r="AV73" s="334"/>
      <c r="AW73" s="334"/>
      <c r="AX73" s="335"/>
      <c r="AY73" s="333"/>
      <c r="AZ73" s="334"/>
      <c r="BA73" s="336"/>
      <c r="BB73" s="1138"/>
      <c r="BC73" s="1139"/>
      <c r="BD73" s="1105"/>
      <c r="BE73" s="1106"/>
      <c r="BF73" s="1107"/>
      <c r="BG73" s="1108"/>
      <c r="BH73" s="1108"/>
      <c r="BI73" s="1108"/>
      <c r="BJ73" s="1109"/>
    </row>
    <row r="74" spans="2:62" ht="20.25" customHeight="1" x14ac:dyDescent="0.15">
      <c r="B74" s="1140"/>
      <c r="C74" s="1141"/>
      <c r="D74" s="1142"/>
      <c r="E74" s="342"/>
      <c r="F74" s="343">
        <f>C73</f>
        <v>0</v>
      </c>
      <c r="G74" s="342"/>
      <c r="H74" s="343">
        <f>I73</f>
        <v>0</v>
      </c>
      <c r="I74" s="1143"/>
      <c r="J74" s="1144"/>
      <c r="K74" s="1145"/>
      <c r="L74" s="1146"/>
      <c r="M74" s="1146"/>
      <c r="N74" s="1142"/>
      <c r="O74" s="1132"/>
      <c r="P74" s="1133"/>
      <c r="Q74" s="1133"/>
      <c r="R74" s="1133"/>
      <c r="S74" s="1134"/>
      <c r="T74" s="337" t="s">
        <v>1050</v>
      </c>
      <c r="U74" s="338"/>
      <c r="V74" s="339"/>
      <c r="W74" s="325" t="str">
        <f>IF(W73="","",VLOOKUP(W73,'【記載例】シフト記号表（勤務時間帯）'!$C$6:$L$47,10,FALSE))</f>
        <v/>
      </c>
      <c r="X74" s="326" t="str">
        <f>IF(X73="","",VLOOKUP(X73,'【記載例】シフト記号表（勤務時間帯）'!$C$6:$L$47,10,FALSE))</f>
        <v/>
      </c>
      <c r="Y74" s="326" t="str">
        <f>IF(Y73="","",VLOOKUP(Y73,'【記載例】シフト記号表（勤務時間帯）'!$C$6:$L$47,10,FALSE))</f>
        <v/>
      </c>
      <c r="Z74" s="326" t="str">
        <f>IF(Z73="","",VLOOKUP(Z73,'【記載例】シフト記号表（勤務時間帯）'!$C$6:$L$47,10,FALSE))</f>
        <v/>
      </c>
      <c r="AA74" s="326" t="str">
        <f>IF(AA73="","",VLOOKUP(AA73,'【記載例】シフト記号表（勤務時間帯）'!$C$6:$L$47,10,FALSE))</f>
        <v/>
      </c>
      <c r="AB74" s="326" t="str">
        <f>IF(AB73="","",VLOOKUP(AB73,'【記載例】シフト記号表（勤務時間帯）'!$C$6:$L$47,10,FALSE))</f>
        <v/>
      </c>
      <c r="AC74" s="327" t="str">
        <f>IF(AC73="","",VLOOKUP(AC73,'【記載例】シフト記号表（勤務時間帯）'!$C$6:$L$47,10,FALSE))</f>
        <v/>
      </c>
      <c r="AD74" s="325" t="str">
        <f>IF(AD73="","",VLOOKUP(AD73,'【記載例】シフト記号表（勤務時間帯）'!$C$6:$L$47,10,FALSE))</f>
        <v/>
      </c>
      <c r="AE74" s="326" t="str">
        <f>IF(AE73="","",VLOOKUP(AE73,'【記載例】シフト記号表（勤務時間帯）'!$C$6:$L$47,10,FALSE))</f>
        <v/>
      </c>
      <c r="AF74" s="326" t="str">
        <f>IF(AF73="","",VLOOKUP(AF73,'【記載例】シフト記号表（勤務時間帯）'!$C$6:$L$47,10,FALSE))</f>
        <v/>
      </c>
      <c r="AG74" s="326" t="str">
        <f>IF(AG73="","",VLOOKUP(AG73,'【記載例】シフト記号表（勤務時間帯）'!$C$6:$L$47,10,FALSE))</f>
        <v/>
      </c>
      <c r="AH74" s="326" t="str">
        <f>IF(AH73="","",VLOOKUP(AH73,'【記載例】シフト記号表（勤務時間帯）'!$C$6:$L$47,10,FALSE))</f>
        <v/>
      </c>
      <c r="AI74" s="326" t="str">
        <f>IF(AI73="","",VLOOKUP(AI73,'【記載例】シフト記号表（勤務時間帯）'!$C$6:$L$47,10,FALSE))</f>
        <v/>
      </c>
      <c r="AJ74" s="327" t="str">
        <f>IF(AJ73="","",VLOOKUP(AJ73,'【記載例】シフト記号表（勤務時間帯）'!$C$6:$L$47,10,FALSE))</f>
        <v/>
      </c>
      <c r="AK74" s="325" t="str">
        <f>IF(AK73="","",VLOOKUP(AK73,'【記載例】シフト記号表（勤務時間帯）'!$C$6:$L$47,10,FALSE))</f>
        <v/>
      </c>
      <c r="AL74" s="326" t="str">
        <f>IF(AL73="","",VLOOKUP(AL73,'【記載例】シフト記号表（勤務時間帯）'!$C$6:$L$47,10,FALSE))</f>
        <v/>
      </c>
      <c r="AM74" s="326" t="str">
        <f>IF(AM73="","",VLOOKUP(AM73,'【記載例】シフト記号表（勤務時間帯）'!$C$6:$L$47,10,FALSE))</f>
        <v/>
      </c>
      <c r="AN74" s="326" t="str">
        <f>IF(AN73="","",VLOOKUP(AN73,'【記載例】シフト記号表（勤務時間帯）'!$C$6:$L$47,10,FALSE))</f>
        <v/>
      </c>
      <c r="AO74" s="326" t="str">
        <f>IF(AO73="","",VLOOKUP(AO73,'【記載例】シフト記号表（勤務時間帯）'!$C$6:$L$47,10,FALSE))</f>
        <v/>
      </c>
      <c r="AP74" s="326" t="str">
        <f>IF(AP73="","",VLOOKUP(AP73,'【記載例】シフト記号表（勤務時間帯）'!$C$6:$L$47,10,FALSE))</f>
        <v/>
      </c>
      <c r="AQ74" s="327" t="str">
        <f>IF(AQ73="","",VLOOKUP(AQ73,'【記載例】シフト記号表（勤務時間帯）'!$C$6:$L$47,10,FALSE))</f>
        <v/>
      </c>
      <c r="AR74" s="325" t="str">
        <f>IF(AR73="","",VLOOKUP(AR73,'【記載例】シフト記号表（勤務時間帯）'!$C$6:$L$47,10,FALSE))</f>
        <v/>
      </c>
      <c r="AS74" s="326" t="str">
        <f>IF(AS73="","",VLOOKUP(AS73,'【記載例】シフト記号表（勤務時間帯）'!$C$6:$L$47,10,FALSE))</f>
        <v/>
      </c>
      <c r="AT74" s="326" t="str">
        <f>IF(AT73="","",VLOOKUP(AT73,'【記載例】シフト記号表（勤務時間帯）'!$C$6:$L$47,10,FALSE))</f>
        <v/>
      </c>
      <c r="AU74" s="326" t="str">
        <f>IF(AU73="","",VLOOKUP(AU73,'【記載例】シフト記号表（勤務時間帯）'!$C$6:$L$47,10,FALSE))</f>
        <v/>
      </c>
      <c r="AV74" s="326" t="str">
        <f>IF(AV73="","",VLOOKUP(AV73,'【記載例】シフト記号表（勤務時間帯）'!$C$6:$L$47,10,FALSE))</f>
        <v/>
      </c>
      <c r="AW74" s="326" t="str">
        <f>IF(AW73="","",VLOOKUP(AW73,'【記載例】シフト記号表（勤務時間帯）'!$C$6:$L$47,10,FALSE))</f>
        <v/>
      </c>
      <c r="AX74" s="327" t="str">
        <f>IF(AX73="","",VLOOKUP(AX73,'【記載例】シフト記号表（勤務時間帯）'!$C$6:$L$47,10,FALSE))</f>
        <v/>
      </c>
      <c r="AY74" s="325" t="str">
        <f>IF(AY73="","",VLOOKUP(AY73,'【記載例】シフト記号表（勤務時間帯）'!$C$6:$L$47,10,FALSE))</f>
        <v/>
      </c>
      <c r="AZ74" s="326" t="str">
        <f>IF(AZ73="","",VLOOKUP(AZ73,'【記載例】シフト記号表（勤務時間帯）'!$C$6:$L$47,10,FALSE))</f>
        <v/>
      </c>
      <c r="BA74" s="326" t="str">
        <f>IF(BA73="","",VLOOKUP(BA73,'【記載例】シフト記号表（勤務時間帯）'!$C$6:$L$47,10,FALSE))</f>
        <v/>
      </c>
      <c r="BB74" s="1113">
        <f>IF($BE$3="４週",SUM(W74:AX74),IF($BE$3="暦月",SUM(W74:BA74),""))</f>
        <v>0</v>
      </c>
      <c r="BC74" s="1114"/>
      <c r="BD74" s="1115">
        <f>IF($BE$3="４週",BB74/4,IF($BE$3="暦月",(BB74/($BE$8/7)),""))</f>
        <v>0</v>
      </c>
      <c r="BE74" s="1114"/>
      <c r="BF74" s="1110"/>
      <c r="BG74" s="1111"/>
      <c r="BH74" s="1111"/>
      <c r="BI74" s="1111"/>
      <c r="BJ74" s="1112"/>
    </row>
    <row r="75" spans="2:62" ht="20.25" customHeight="1" x14ac:dyDescent="0.15">
      <c r="B75" s="1118">
        <f>B73+1</f>
        <v>30</v>
      </c>
      <c r="C75" s="1120"/>
      <c r="D75" s="1121"/>
      <c r="E75" s="328"/>
      <c r="F75" s="329"/>
      <c r="G75" s="328"/>
      <c r="H75" s="329"/>
      <c r="I75" s="1124"/>
      <c r="J75" s="1125"/>
      <c r="K75" s="1128"/>
      <c r="L75" s="1129"/>
      <c r="M75" s="1129"/>
      <c r="N75" s="1121"/>
      <c r="O75" s="1132"/>
      <c r="P75" s="1133"/>
      <c r="Q75" s="1133"/>
      <c r="R75" s="1133"/>
      <c r="S75" s="1134"/>
      <c r="T75" s="344" t="s">
        <v>696</v>
      </c>
      <c r="U75" s="345"/>
      <c r="V75" s="346"/>
      <c r="W75" s="333"/>
      <c r="X75" s="334"/>
      <c r="Y75" s="334"/>
      <c r="Z75" s="334"/>
      <c r="AA75" s="334"/>
      <c r="AB75" s="334"/>
      <c r="AC75" s="335"/>
      <c r="AD75" s="333"/>
      <c r="AE75" s="334"/>
      <c r="AF75" s="334"/>
      <c r="AG75" s="334"/>
      <c r="AH75" s="334"/>
      <c r="AI75" s="334"/>
      <c r="AJ75" s="335"/>
      <c r="AK75" s="333"/>
      <c r="AL75" s="334"/>
      <c r="AM75" s="334"/>
      <c r="AN75" s="334"/>
      <c r="AO75" s="334"/>
      <c r="AP75" s="334"/>
      <c r="AQ75" s="335"/>
      <c r="AR75" s="333"/>
      <c r="AS75" s="334"/>
      <c r="AT75" s="334"/>
      <c r="AU75" s="334"/>
      <c r="AV75" s="334"/>
      <c r="AW75" s="334"/>
      <c r="AX75" s="335"/>
      <c r="AY75" s="333"/>
      <c r="AZ75" s="334"/>
      <c r="BA75" s="336"/>
      <c r="BB75" s="1138"/>
      <c r="BC75" s="1139"/>
      <c r="BD75" s="1105"/>
      <c r="BE75" s="1106"/>
      <c r="BF75" s="1107"/>
      <c r="BG75" s="1108"/>
      <c r="BH75" s="1108"/>
      <c r="BI75" s="1108"/>
      <c r="BJ75" s="1109"/>
    </row>
    <row r="76" spans="2:62" ht="20.25" customHeight="1" thickBot="1" x14ac:dyDescent="0.2">
      <c r="B76" s="1119"/>
      <c r="C76" s="1122"/>
      <c r="D76" s="1123"/>
      <c r="E76" s="347"/>
      <c r="F76" s="348">
        <f>C76</f>
        <v>0</v>
      </c>
      <c r="G76" s="347"/>
      <c r="H76" s="348">
        <f>I76</f>
        <v>0</v>
      </c>
      <c r="I76" s="1126"/>
      <c r="J76" s="1127"/>
      <c r="K76" s="1130"/>
      <c r="L76" s="1131"/>
      <c r="M76" s="1131"/>
      <c r="N76" s="1123"/>
      <c r="O76" s="1135"/>
      <c r="P76" s="1136"/>
      <c r="Q76" s="1136"/>
      <c r="R76" s="1136"/>
      <c r="S76" s="1137"/>
      <c r="T76" s="349" t="s">
        <v>1050</v>
      </c>
      <c r="U76" s="350"/>
      <c r="V76" s="351"/>
      <c r="W76" s="352" t="str">
        <f>IF(W75="","",VLOOKUP(W75,'【記載例】シフト記号表（勤務時間帯）'!$C$6:$L$47,10,FALSE))</f>
        <v/>
      </c>
      <c r="X76" s="353" t="str">
        <f>IF(X75="","",VLOOKUP(X75,'【記載例】シフト記号表（勤務時間帯）'!$C$6:$L$47,10,FALSE))</f>
        <v/>
      </c>
      <c r="Y76" s="353" t="str">
        <f>IF(Y75="","",VLOOKUP(Y75,'【記載例】シフト記号表（勤務時間帯）'!$C$6:$L$47,10,FALSE))</f>
        <v/>
      </c>
      <c r="Z76" s="353" t="str">
        <f>IF(Z75="","",VLOOKUP(Z75,'【記載例】シフト記号表（勤務時間帯）'!$C$6:$L$47,10,FALSE))</f>
        <v/>
      </c>
      <c r="AA76" s="353" t="str">
        <f>IF(AA75="","",VLOOKUP(AA75,'【記載例】シフト記号表（勤務時間帯）'!$C$6:$L$47,10,FALSE))</f>
        <v/>
      </c>
      <c r="AB76" s="353" t="str">
        <f>IF(AB75="","",VLOOKUP(AB75,'【記載例】シフト記号表（勤務時間帯）'!$C$6:$L$47,10,FALSE))</f>
        <v/>
      </c>
      <c r="AC76" s="354" t="str">
        <f>IF(AC75="","",VLOOKUP(AC75,'【記載例】シフト記号表（勤務時間帯）'!$C$6:$L$47,10,FALSE))</f>
        <v/>
      </c>
      <c r="AD76" s="352" t="str">
        <f>IF(AD75="","",VLOOKUP(AD75,'【記載例】シフト記号表（勤務時間帯）'!$C$6:$L$47,10,FALSE))</f>
        <v/>
      </c>
      <c r="AE76" s="353" t="str">
        <f>IF(AE75="","",VLOOKUP(AE75,'【記載例】シフト記号表（勤務時間帯）'!$C$6:$L$47,10,FALSE))</f>
        <v/>
      </c>
      <c r="AF76" s="353" t="str">
        <f>IF(AF75="","",VLOOKUP(AF75,'【記載例】シフト記号表（勤務時間帯）'!$C$6:$L$47,10,FALSE))</f>
        <v/>
      </c>
      <c r="AG76" s="353" t="str">
        <f>IF(AG75="","",VLOOKUP(AG75,'【記載例】シフト記号表（勤務時間帯）'!$C$6:$L$47,10,FALSE))</f>
        <v/>
      </c>
      <c r="AH76" s="353" t="str">
        <f>IF(AH75="","",VLOOKUP(AH75,'【記載例】シフト記号表（勤務時間帯）'!$C$6:$L$47,10,FALSE))</f>
        <v/>
      </c>
      <c r="AI76" s="353" t="str">
        <f>IF(AI75="","",VLOOKUP(AI75,'【記載例】シフト記号表（勤務時間帯）'!$C$6:$L$47,10,FALSE))</f>
        <v/>
      </c>
      <c r="AJ76" s="354" t="str">
        <f>IF(AJ75="","",VLOOKUP(AJ75,'【記載例】シフト記号表（勤務時間帯）'!$C$6:$L$47,10,FALSE))</f>
        <v/>
      </c>
      <c r="AK76" s="352" t="str">
        <f>IF(AK75="","",VLOOKUP(AK75,'【記載例】シフト記号表（勤務時間帯）'!$C$6:$L$47,10,FALSE))</f>
        <v/>
      </c>
      <c r="AL76" s="353" t="str">
        <f>IF(AL75="","",VLOOKUP(AL75,'【記載例】シフト記号表（勤務時間帯）'!$C$6:$L$47,10,FALSE))</f>
        <v/>
      </c>
      <c r="AM76" s="353" t="str">
        <f>IF(AM75="","",VLOOKUP(AM75,'【記載例】シフト記号表（勤務時間帯）'!$C$6:$L$47,10,FALSE))</f>
        <v/>
      </c>
      <c r="AN76" s="353" t="str">
        <f>IF(AN75="","",VLOOKUP(AN75,'【記載例】シフト記号表（勤務時間帯）'!$C$6:$L$47,10,FALSE))</f>
        <v/>
      </c>
      <c r="AO76" s="353" t="str">
        <f>IF(AO75="","",VLOOKUP(AO75,'【記載例】シフト記号表（勤務時間帯）'!$C$6:$L$47,10,FALSE))</f>
        <v/>
      </c>
      <c r="AP76" s="353" t="str">
        <f>IF(AP75="","",VLOOKUP(AP75,'【記載例】シフト記号表（勤務時間帯）'!$C$6:$L$47,10,FALSE))</f>
        <v/>
      </c>
      <c r="AQ76" s="354" t="str">
        <f>IF(AQ75="","",VLOOKUP(AQ75,'【記載例】シフト記号表（勤務時間帯）'!$C$6:$L$47,10,FALSE))</f>
        <v/>
      </c>
      <c r="AR76" s="352" t="str">
        <f>IF(AR75="","",VLOOKUP(AR75,'【記載例】シフト記号表（勤務時間帯）'!$C$6:$L$47,10,FALSE))</f>
        <v/>
      </c>
      <c r="AS76" s="353" t="str">
        <f>IF(AS75="","",VLOOKUP(AS75,'【記載例】シフト記号表（勤務時間帯）'!$C$6:$L$47,10,FALSE))</f>
        <v/>
      </c>
      <c r="AT76" s="353" t="str">
        <f>IF(AT75="","",VLOOKUP(AT75,'【記載例】シフト記号表（勤務時間帯）'!$C$6:$L$47,10,FALSE))</f>
        <v/>
      </c>
      <c r="AU76" s="353" t="str">
        <f>IF(AU75="","",VLOOKUP(AU75,'【記載例】シフト記号表（勤務時間帯）'!$C$6:$L$47,10,FALSE))</f>
        <v/>
      </c>
      <c r="AV76" s="353" t="str">
        <f>IF(AV75="","",VLOOKUP(AV75,'【記載例】シフト記号表（勤務時間帯）'!$C$6:$L$47,10,FALSE))</f>
        <v/>
      </c>
      <c r="AW76" s="353" t="str">
        <f>IF(AW75="","",VLOOKUP(AW75,'【記載例】シフト記号表（勤務時間帯）'!$C$6:$L$47,10,FALSE))</f>
        <v/>
      </c>
      <c r="AX76" s="354" t="str">
        <f>IF(AX75="","",VLOOKUP(AX75,'【記載例】シフト記号表（勤務時間帯）'!$C$6:$L$47,10,FALSE))</f>
        <v/>
      </c>
      <c r="AY76" s="352" t="str">
        <f>IF(AY75="","",VLOOKUP(AY75,'【記載例】シフト記号表（勤務時間帯）'!$C$6:$L$47,10,FALSE))</f>
        <v/>
      </c>
      <c r="AZ76" s="353" t="str">
        <f>IF(AZ75="","",VLOOKUP(AZ75,'【記載例】シフト記号表（勤務時間帯）'!$C$6:$L$47,10,FALSE))</f>
        <v/>
      </c>
      <c r="BA76" s="355" t="str">
        <f>IF(BA75="","",VLOOKUP(BA75,'【記載例】シフト記号表（勤務時間帯）'!$C$6:$L$47,10,FALSE))</f>
        <v/>
      </c>
      <c r="BB76" s="1150">
        <f>IF($BE$3="４週",SUM(W76:AX76),IF($BE$3="暦月",SUM(W76:BA76),""))</f>
        <v>0</v>
      </c>
      <c r="BC76" s="1151"/>
      <c r="BD76" s="1152">
        <f>IF($BE$3="４週",BB76/4,IF($BE$3="暦月",(BB76/($BE$8/7)),""))</f>
        <v>0</v>
      </c>
      <c r="BE76" s="1151"/>
      <c r="BF76" s="1147"/>
      <c r="BG76" s="1148"/>
      <c r="BH76" s="1148"/>
      <c r="BI76" s="1148"/>
      <c r="BJ76" s="1149"/>
    </row>
    <row r="77" spans="2:62" ht="20.25" customHeight="1" x14ac:dyDescent="0.15">
      <c r="B77" s="356"/>
      <c r="C77" s="357"/>
      <c r="D77" s="357"/>
      <c r="E77" s="357"/>
      <c r="F77" s="357"/>
      <c r="G77" s="357"/>
      <c r="H77" s="357"/>
      <c r="I77" s="358"/>
      <c r="J77" s="358"/>
      <c r="K77" s="357"/>
      <c r="L77" s="357"/>
      <c r="M77" s="357"/>
      <c r="N77" s="357"/>
      <c r="O77" s="359"/>
      <c r="P77" s="359"/>
      <c r="Q77" s="359"/>
      <c r="R77" s="360"/>
      <c r="S77" s="360"/>
      <c r="T77" s="360"/>
      <c r="U77" s="361"/>
      <c r="V77" s="362"/>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4"/>
      <c r="BE77" s="364"/>
      <c r="BF77" s="359"/>
      <c r="BG77" s="359"/>
      <c r="BH77" s="359"/>
      <c r="BI77" s="359"/>
      <c r="BJ77" s="359"/>
    </row>
    <row r="78" spans="2:62" ht="20.25" customHeight="1" x14ac:dyDescent="0.15">
      <c r="B78" s="356"/>
      <c r="C78" s="357"/>
      <c r="D78" s="357"/>
      <c r="E78" s="357"/>
      <c r="F78" s="357"/>
      <c r="G78" s="357"/>
      <c r="H78" s="357"/>
      <c r="I78" s="365"/>
      <c r="J78" s="282" t="s">
        <v>1069</v>
      </c>
      <c r="K78" s="282"/>
      <c r="L78" s="282"/>
      <c r="M78" s="282"/>
      <c r="N78" s="282"/>
      <c r="O78" s="282"/>
      <c r="P78" s="282"/>
      <c r="Q78" s="282"/>
      <c r="R78" s="282"/>
      <c r="S78" s="282"/>
      <c r="T78" s="287"/>
      <c r="U78" s="282"/>
      <c r="V78" s="282"/>
      <c r="W78" s="282"/>
      <c r="X78" s="282"/>
      <c r="Y78" s="282"/>
      <c r="Z78" s="366"/>
      <c r="AA78" s="366"/>
      <c r="AB78" s="366"/>
      <c r="AC78" s="366"/>
      <c r="AD78" s="366"/>
      <c r="AE78" s="366"/>
      <c r="AF78" s="366"/>
      <c r="AG78" s="366"/>
      <c r="AH78" s="366"/>
      <c r="AI78" s="366"/>
      <c r="AJ78" s="366"/>
      <c r="AK78" s="366"/>
      <c r="AL78" s="366"/>
      <c r="AM78" s="366"/>
      <c r="AN78" s="366"/>
      <c r="AO78" s="366"/>
      <c r="AP78" s="366"/>
      <c r="AQ78" s="366"/>
      <c r="AR78" s="366"/>
      <c r="AS78" s="366"/>
      <c r="AT78" s="366"/>
      <c r="AU78" s="366"/>
      <c r="AV78" s="366"/>
      <c r="AW78" s="366"/>
      <c r="AX78" s="366"/>
      <c r="AY78" s="366"/>
      <c r="AZ78" s="366"/>
      <c r="BA78" s="366"/>
      <c r="BB78" s="366"/>
      <c r="BC78" s="366"/>
      <c r="BD78" s="367"/>
      <c r="BE78" s="364"/>
      <c r="BF78" s="359"/>
      <c r="BG78" s="359"/>
      <c r="BH78" s="359"/>
      <c r="BI78" s="359"/>
      <c r="BJ78" s="359"/>
    </row>
    <row r="79" spans="2:62" ht="20.25" customHeight="1" x14ac:dyDescent="0.15">
      <c r="B79" s="356"/>
      <c r="C79" s="357"/>
      <c r="D79" s="357"/>
      <c r="E79" s="357"/>
      <c r="F79" s="357"/>
      <c r="G79" s="357"/>
      <c r="H79" s="357"/>
      <c r="I79" s="365"/>
      <c r="J79" s="282"/>
      <c r="K79" s="282" t="s">
        <v>727</v>
      </c>
      <c r="L79" s="282"/>
      <c r="M79" s="282"/>
      <c r="N79" s="282"/>
      <c r="O79" s="282"/>
      <c r="P79" s="282"/>
      <c r="Q79" s="282"/>
      <c r="R79" s="282"/>
      <c r="S79" s="282"/>
      <c r="T79" s="287"/>
      <c r="U79" s="282"/>
      <c r="V79" s="282"/>
      <c r="W79" s="282"/>
      <c r="X79" s="282"/>
      <c r="Y79" s="282"/>
      <c r="Z79" s="366"/>
      <c r="AA79" s="282" t="s">
        <v>728</v>
      </c>
      <c r="AB79" s="282"/>
      <c r="AC79" s="282"/>
      <c r="AD79" s="282"/>
      <c r="AE79" s="282"/>
      <c r="AF79" s="282"/>
      <c r="AG79" s="282"/>
      <c r="AH79" s="282"/>
      <c r="AI79" s="282"/>
      <c r="AJ79" s="287"/>
      <c r="AK79" s="282"/>
      <c r="AL79" s="282"/>
      <c r="AM79" s="282"/>
      <c r="AN79" s="282"/>
      <c r="AO79" s="366"/>
      <c r="AP79" s="366"/>
      <c r="AQ79" s="282" t="s">
        <v>729</v>
      </c>
      <c r="AR79" s="282"/>
      <c r="AS79" s="282"/>
      <c r="AT79" s="282"/>
      <c r="AU79" s="282"/>
      <c r="AV79" s="282"/>
      <c r="AW79" s="366"/>
      <c r="AX79" s="366"/>
      <c r="AY79" s="366"/>
      <c r="AZ79" s="366"/>
      <c r="BA79" s="366"/>
      <c r="BB79" s="366"/>
      <c r="BC79" s="366"/>
      <c r="BD79" s="367"/>
      <c r="BE79" s="364"/>
      <c r="BF79" s="359"/>
      <c r="BG79" s="359"/>
      <c r="BH79" s="359"/>
      <c r="BI79" s="359"/>
      <c r="BJ79" s="359"/>
    </row>
    <row r="80" spans="2:62" ht="20.25" customHeight="1" x14ac:dyDescent="0.15">
      <c r="B80" s="356"/>
      <c r="C80" s="357"/>
      <c r="D80" s="357"/>
      <c r="E80" s="357"/>
      <c r="F80" s="357"/>
      <c r="G80" s="357"/>
      <c r="H80" s="357"/>
      <c r="I80" s="365"/>
      <c r="J80" s="282"/>
      <c r="K80" s="1083" t="s">
        <v>730</v>
      </c>
      <c r="L80" s="1083"/>
      <c r="M80" s="1083" t="s">
        <v>731</v>
      </c>
      <c r="N80" s="1083"/>
      <c r="O80" s="1083"/>
      <c r="P80" s="1083"/>
      <c r="Q80" s="282"/>
      <c r="R80" s="1101" t="s">
        <v>732</v>
      </c>
      <c r="S80" s="1101"/>
      <c r="T80" s="1101"/>
      <c r="U80" s="1101"/>
      <c r="V80" s="282"/>
      <c r="W80" s="369" t="s">
        <v>733</v>
      </c>
      <c r="X80" s="369"/>
      <c r="Y80" s="282"/>
      <c r="Z80" s="366"/>
      <c r="AA80" s="1083" t="s">
        <v>730</v>
      </c>
      <c r="AB80" s="1083"/>
      <c r="AC80" s="1083" t="s">
        <v>731</v>
      </c>
      <c r="AD80" s="1083"/>
      <c r="AE80" s="1083"/>
      <c r="AF80" s="1083"/>
      <c r="AG80" s="282"/>
      <c r="AH80" s="1101" t="s">
        <v>732</v>
      </c>
      <c r="AI80" s="1101"/>
      <c r="AJ80" s="1101"/>
      <c r="AK80" s="1101"/>
      <c r="AL80" s="282"/>
      <c r="AM80" s="369" t="s">
        <v>733</v>
      </c>
      <c r="AN80" s="369"/>
      <c r="AO80" s="366"/>
      <c r="AP80" s="366"/>
      <c r="AQ80" s="1085" t="s">
        <v>734</v>
      </c>
      <c r="AR80" s="1085"/>
      <c r="AS80" s="1085" t="s">
        <v>735</v>
      </c>
      <c r="AT80" s="1085"/>
      <c r="AU80" s="1085"/>
      <c r="AV80" s="1085"/>
      <c r="AW80" s="366"/>
      <c r="AX80" s="366"/>
      <c r="AY80" s="366"/>
      <c r="AZ80" s="366"/>
      <c r="BA80" s="366"/>
      <c r="BB80" s="366"/>
      <c r="BC80" s="366"/>
      <c r="BD80" s="367"/>
      <c r="BE80" s="364"/>
      <c r="BF80" s="359"/>
      <c r="BG80" s="359"/>
      <c r="BH80" s="359"/>
      <c r="BI80" s="359"/>
      <c r="BJ80" s="359"/>
    </row>
    <row r="81" spans="2:62" ht="20.25" customHeight="1" x14ac:dyDescent="0.15">
      <c r="B81" s="356"/>
      <c r="C81" s="357"/>
      <c r="D81" s="357"/>
      <c r="E81" s="357"/>
      <c r="F81" s="357"/>
      <c r="G81" s="357"/>
      <c r="H81" s="357"/>
      <c r="I81" s="365"/>
      <c r="J81" s="282"/>
      <c r="K81" s="1084"/>
      <c r="L81" s="1084"/>
      <c r="M81" s="1084" t="s">
        <v>736</v>
      </c>
      <c r="N81" s="1084"/>
      <c r="O81" s="1084" t="s">
        <v>737</v>
      </c>
      <c r="P81" s="1084"/>
      <c r="Q81" s="282"/>
      <c r="R81" s="1084" t="s">
        <v>736</v>
      </c>
      <c r="S81" s="1084"/>
      <c r="T81" s="1084" t="s">
        <v>737</v>
      </c>
      <c r="U81" s="1084"/>
      <c r="V81" s="282"/>
      <c r="W81" s="369" t="s">
        <v>738</v>
      </c>
      <c r="X81" s="369"/>
      <c r="Y81" s="282"/>
      <c r="Z81" s="366"/>
      <c r="AA81" s="1084"/>
      <c r="AB81" s="1084"/>
      <c r="AC81" s="1084" t="s">
        <v>736</v>
      </c>
      <c r="AD81" s="1084"/>
      <c r="AE81" s="1084" t="s">
        <v>737</v>
      </c>
      <c r="AF81" s="1084"/>
      <c r="AG81" s="282"/>
      <c r="AH81" s="1084" t="s">
        <v>736</v>
      </c>
      <c r="AI81" s="1084"/>
      <c r="AJ81" s="1084" t="s">
        <v>737</v>
      </c>
      <c r="AK81" s="1084"/>
      <c r="AL81" s="282"/>
      <c r="AM81" s="369" t="s">
        <v>738</v>
      </c>
      <c r="AN81" s="369"/>
      <c r="AO81" s="366"/>
      <c r="AP81" s="366"/>
      <c r="AQ81" s="1085" t="s">
        <v>739</v>
      </c>
      <c r="AR81" s="1085"/>
      <c r="AS81" s="1085" t="s">
        <v>740</v>
      </c>
      <c r="AT81" s="1085"/>
      <c r="AU81" s="1085"/>
      <c r="AV81" s="1085"/>
      <c r="AW81" s="366"/>
      <c r="AX81" s="366"/>
      <c r="AY81" s="366"/>
      <c r="AZ81" s="366"/>
      <c r="BA81" s="366"/>
      <c r="BB81" s="366"/>
      <c r="BC81" s="366"/>
      <c r="BD81" s="367"/>
      <c r="BE81" s="364"/>
      <c r="BF81" s="359"/>
      <c r="BG81" s="359"/>
      <c r="BH81" s="359"/>
      <c r="BI81" s="359"/>
      <c r="BJ81" s="359"/>
    </row>
    <row r="82" spans="2:62" ht="20.25" customHeight="1" x14ac:dyDescent="0.15">
      <c r="B82" s="356"/>
      <c r="C82" s="357"/>
      <c r="D82" s="357"/>
      <c r="E82" s="357"/>
      <c r="F82" s="357"/>
      <c r="G82" s="357"/>
      <c r="H82" s="357"/>
      <c r="I82" s="365"/>
      <c r="J82" s="282"/>
      <c r="K82" s="1085" t="s">
        <v>739</v>
      </c>
      <c r="L82" s="1085"/>
      <c r="M82" s="1088">
        <f>SUMIFS($BB$17:$BB$76,$F$17:$F$76,"医師",$H$17:$H$76,"A")</f>
        <v>480</v>
      </c>
      <c r="N82" s="1088"/>
      <c r="O82" s="1089">
        <f>SUMIFS($BD$17:$BD$76,$F$17:$F$76,"医師",$H$17:$H$76,"A")</f>
        <v>120</v>
      </c>
      <c r="P82" s="1089"/>
      <c r="Q82" s="370"/>
      <c r="R82" s="1097">
        <v>0</v>
      </c>
      <c r="S82" s="1097"/>
      <c r="T82" s="1097">
        <v>0</v>
      </c>
      <c r="U82" s="1097"/>
      <c r="V82" s="370"/>
      <c r="W82" s="1099">
        <v>3</v>
      </c>
      <c r="X82" s="1100"/>
      <c r="Y82" s="282"/>
      <c r="Z82" s="366"/>
      <c r="AA82" s="1085" t="s">
        <v>739</v>
      </c>
      <c r="AB82" s="1085"/>
      <c r="AC82" s="1088">
        <f>SUMIFS($BB$17:$BB$76,$F$17:$F$76,"薬剤師",$H$17:$H$76,"A")</f>
        <v>320</v>
      </c>
      <c r="AD82" s="1088"/>
      <c r="AE82" s="1089">
        <f>SUMIFS($BD$17:$BD$76,$F$17:$F$76,"薬剤師",$H$17:$H$76,"A")</f>
        <v>80</v>
      </c>
      <c r="AF82" s="1089"/>
      <c r="AG82" s="370"/>
      <c r="AH82" s="1097">
        <v>0</v>
      </c>
      <c r="AI82" s="1097"/>
      <c r="AJ82" s="1097">
        <v>0</v>
      </c>
      <c r="AK82" s="1097"/>
      <c r="AL82" s="370"/>
      <c r="AM82" s="1099">
        <v>2</v>
      </c>
      <c r="AN82" s="1100"/>
      <c r="AO82" s="366"/>
      <c r="AP82" s="366"/>
      <c r="AQ82" s="1085" t="s">
        <v>741</v>
      </c>
      <c r="AR82" s="1085"/>
      <c r="AS82" s="1085" t="s">
        <v>742</v>
      </c>
      <c r="AT82" s="1085"/>
      <c r="AU82" s="1085"/>
      <c r="AV82" s="1085"/>
      <c r="AW82" s="366"/>
      <c r="AX82" s="366"/>
      <c r="AY82" s="366"/>
      <c r="AZ82" s="366"/>
      <c r="BA82" s="366"/>
      <c r="BB82" s="366"/>
      <c r="BC82" s="366"/>
      <c r="BD82" s="367"/>
      <c r="BE82" s="364"/>
      <c r="BF82" s="359"/>
      <c r="BG82" s="359"/>
      <c r="BH82" s="359"/>
      <c r="BI82" s="359"/>
      <c r="BJ82" s="359"/>
    </row>
    <row r="83" spans="2:62" ht="20.25" customHeight="1" x14ac:dyDescent="0.15">
      <c r="B83" s="356"/>
      <c r="C83" s="357"/>
      <c r="D83" s="357"/>
      <c r="E83" s="357"/>
      <c r="F83" s="357"/>
      <c r="G83" s="357"/>
      <c r="H83" s="357"/>
      <c r="I83" s="365"/>
      <c r="J83" s="282"/>
      <c r="K83" s="1085" t="s">
        <v>741</v>
      </c>
      <c r="L83" s="1085"/>
      <c r="M83" s="1088">
        <f>SUMIFS($BB$17:$BB$76,$F$17:$F$76,"医師",$H$17:$H$76,"B")</f>
        <v>0</v>
      </c>
      <c r="N83" s="1088"/>
      <c r="O83" s="1089">
        <f>SUMIFS($BD$17:$BD$76,$F$17:$F$76,"医師",$H$17:$H$76,"B")</f>
        <v>0</v>
      </c>
      <c r="P83" s="1089"/>
      <c r="Q83" s="370"/>
      <c r="R83" s="1097">
        <v>0</v>
      </c>
      <c r="S83" s="1097"/>
      <c r="T83" s="1097">
        <v>0</v>
      </c>
      <c r="U83" s="1097"/>
      <c r="V83" s="370"/>
      <c r="W83" s="1099">
        <v>0</v>
      </c>
      <c r="X83" s="1100"/>
      <c r="Y83" s="282"/>
      <c r="Z83" s="366"/>
      <c r="AA83" s="1085" t="s">
        <v>741</v>
      </c>
      <c r="AB83" s="1085"/>
      <c r="AC83" s="1088">
        <f>SUMIFS($BB$17:$BB$76,$F$17:$F$76,"薬剤師",$H$17:$H$76,"B")</f>
        <v>0</v>
      </c>
      <c r="AD83" s="1088"/>
      <c r="AE83" s="1089">
        <f>SUMIFS($BD$17:$BD$76,$F$17:$F$76,"薬剤師",$H$17:$H$76,"B")</f>
        <v>0</v>
      </c>
      <c r="AF83" s="1089"/>
      <c r="AG83" s="370"/>
      <c r="AH83" s="1097">
        <v>0</v>
      </c>
      <c r="AI83" s="1097"/>
      <c r="AJ83" s="1097">
        <v>0</v>
      </c>
      <c r="AK83" s="1097"/>
      <c r="AL83" s="370"/>
      <c r="AM83" s="1099">
        <v>0</v>
      </c>
      <c r="AN83" s="1100"/>
      <c r="AO83" s="366"/>
      <c r="AP83" s="366"/>
      <c r="AQ83" s="1085" t="s">
        <v>743</v>
      </c>
      <c r="AR83" s="1085"/>
      <c r="AS83" s="1085" t="s">
        <v>744</v>
      </c>
      <c r="AT83" s="1085"/>
      <c r="AU83" s="1085"/>
      <c r="AV83" s="1085"/>
      <c r="AW83" s="366"/>
      <c r="AX83" s="366"/>
      <c r="AY83" s="366"/>
      <c r="AZ83" s="366"/>
      <c r="BA83" s="366"/>
      <c r="BB83" s="366"/>
      <c r="BC83" s="366"/>
      <c r="BD83" s="367"/>
      <c r="BE83" s="364"/>
      <c r="BF83" s="359"/>
      <c r="BG83" s="359"/>
      <c r="BH83" s="359"/>
      <c r="BI83" s="359"/>
      <c r="BJ83" s="359"/>
    </row>
    <row r="84" spans="2:62" ht="20.25" customHeight="1" x14ac:dyDescent="0.15">
      <c r="B84" s="356"/>
      <c r="C84" s="357"/>
      <c r="D84" s="357"/>
      <c r="E84" s="357"/>
      <c r="F84" s="357"/>
      <c r="G84" s="357"/>
      <c r="H84" s="357"/>
      <c r="I84" s="365"/>
      <c r="J84" s="282"/>
      <c r="K84" s="1085" t="s">
        <v>743</v>
      </c>
      <c r="L84" s="1085"/>
      <c r="M84" s="1088">
        <f>SUMIFS($BB$17:$BB$76,$F$17:$F$76,"医師",$H$17:$H$76,"C")</f>
        <v>0</v>
      </c>
      <c r="N84" s="1088"/>
      <c r="O84" s="1089">
        <f>SUMIFS($BD$17:$BD$76,$F$17:$F$76,"医師",$H$17:$H$76,"C")</f>
        <v>0</v>
      </c>
      <c r="P84" s="1089"/>
      <c r="Q84" s="370"/>
      <c r="R84" s="1097">
        <v>0</v>
      </c>
      <c r="S84" s="1097"/>
      <c r="T84" s="1098">
        <v>0</v>
      </c>
      <c r="U84" s="1098"/>
      <c r="V84" s="370"/>
      <c r="W84" s="1095" t="s">
        <v>745</v>
      </c>
      <c r="X84" s="1096"/>
      <c r="Y84" s="282"/>
      <c r="Z84" s="366"/>
      <c r="AA84" s="1085" t="s">
        <v>743</v>
      </c>
      <c r="AB84" s="1085"/>
      <c r="AC84" s="1088">
        <f>SUMIFS($BB$17:$BB$76,$F$17:$F$76,"薬剤師",$H$17:$H$76,"C")</f>
        <v>0</v>
      </c>
      <c r="AD84" s="1088"/>
      <c r="AE84" s="1089">
        <f>SUMIFS($BD$17:$BD$76,$F$17:$F$76,"薬剤師",$H$17:$H$76,"C")</f>
        <v>0</v>
      </c>
      <c r="AF84" s="1089"/>
      <c r="AG84" s="370"/>
      <c r="AH84" s="1097">
        <v>0</v>
      </c>
      <c r="AI84" s="1097"/>
      <c r="AJ84" s="1098">
        <v>0</v>
      </c>
      <c r="AK84" s="1098"/>
      <c r="AL84" s="370"/>
      <c r="AM84" s="1095" t="s">
        <v>745</v>
      </c>
      <c r="AN84" s="1096"/>
      <c r="AO84" s="366"/>
      <c r="AP84" s="366"/>
      <c r="AQ84" s="1085" t="s">
        <v>746</v>
      </c>
      <c r="AR84" s="1085"/>
      <c r="AS84" s="1085" t="s">
        <v>747</v>
      </c>
      <c r="AT84" s="1085"/>
      <c r="AU84" s="1085"/>
      <c r="AV84" s="1085"/>
      <c r="AW84" s="366"/>
      <c r="AX84" s="366"/>
      <c r="AY84" s="366"/>
      <c r="AZ84" s="366"/>
      <c r="BA84" s="366"/>
      <c r="BB84" s="366"/>
      <c r="BC84" s="366"/>
      <c r="BD84" s="367"/>
      <c r="BE84" s="364"/>
      <c r="BF84" s="359"/>
      <c r="BG84" s="359"/>
      <c r="BH84" s="359"/>
      <c r="BI84" s="359"/>
      <c r="BJ84" s="359"/>
    </row>
    <row r="85" spans="2:62" ht="20.25" customHeight="1" x14ac:dyDescent="0.15">
      <c r="B85" s="356"/>
      <c r="C85" s="357"/>
      <c r="D85" s="357"/>
      <c r="E85" s="357"/>
      <c r="F85" s="357"/>
      <c r="G85" s="357"/>
      <c r="H85" s="357"/>
      <c r="I85" s="365"/>
      <c r="J85" s="282"/>
      <c r="K85" s="1085" t="s">
        <v>746</v>
      </c>
      <c r="L85" s="1085"/>
      <c r="M85" s="1088">
        <f>SUMIFS($BB$17:$BB$76,$F$17:$F$76,"医師",$H$17:$H$76,"D")</f>
        <v>0</v>
      </c>
      <c r="N85" s="1088"/>
      <c r="O85" s="1089">
        <f>SUMIFS($BD$17:$BD$76,$F$17:$F$76,"医師",$H$17:$H$76,"D")</f>
        <v>0</v>
      </c>
      <c r="P85" s="1089"/>
      <c r="Q85" s="370"/>
      <c r="R85" s="1097">
        <v>0</v>
      </c>
      <c r="S85" s="1097"/>
      <c r="T85" s="1098">
        <v>0</v>
      </c>
      <c r="U85" s="1098"/>
      <c r="V85" s="370"/>
      <c r="W85" s="1095" t="s">
        <v>745</v>
      </c>
      <c r="X85" s="1096"/>
      <c r="Y85" s="282"/>
      <c r="Z85" s="366"/>
      <c r="AA85" s="1085" t="s">
        <v>746</v>
      </c>
      <c r="AB85" s="1085"/>
      <c r="AC85" s="1088">
        <f>SUMIFS($BB$17:$BB$76,$F$17:$F$76,"薬剤師",$H$17:$H$76,"D")</f>
        <v>0</v>
      </c>
      <c r="AD85" s="1088"/>
      <c r="AE85" s="1089">
        <f>SUMIFS($BD$17:$BD$76,$F$17:$F$76,"薬剤師",$H$17:$H$76,"D")</f>
        <v>0</v>
      </c>
      <c r="AF85" s="1089"/>
      <c r="AG85" s="370"/>
      <c r="AH85" s="1097">
        <v>0</v>
      </c>
      <c r="AI85" s="1097"/>
      <c r="AJ85" s="1098">
        <v>0</v>
      </c>
      <c r="AK85" s="1098"/>
      <c r="AL85" s="370"/>
      <c r="AM85" s="1095" t="s">
        <v>745</v>
      </c>
      <c r="AN85" s="1096"/>
      <c r="AO85" s="366"/>
      <c r="AP85" s="366"/>
      <c r="AQ85" s="282"/>
      <c r="AR85" s="282"/>
      <c r="AS85" s="282"/>
      <c r="AT85" s="282"/>
      <c r="AU85" s="282"/>
      <c r="AV85" s="282"/>
      <c r="AW85" s="282"/>
      <c r="AX85" s="282"/>
      <c r="AY85" s="282"/>
      <c r="AZ85" s="282"/>
      <c r="BA85" s="282"/>
      <c r="BB85" s="282"/>
      <c r="BC85" s="282"/>
      <c r="BD85" s="282"/>
      <c r="BJ85" s="359"/>
    </row>
    <row r="86" spans="2:62" ht="20.25" customHeight="1" x14ac:dyDescent="0.15">
      <c r="B86" s="356"/>
      <c r="C86" s="357"/>
      <c r="D86" s="357"/>
      <c r="E86" s="357"/>
      <c r="F86" s="357"/>
      <c r="G86" s="357"/>
      <c r="H86" s="357"/>
      <c r="I86" s="365"/>
      <c r="J86" s="282"/>
      <c r="K86" s="1085" t="s">
        <v>748</v>
      </c>
      <c r="L86" s="1085"/>
      <c r="M86" s="1088">
        <f>SUM(M82:N85)</f>
        <v>480</v>
      </c>
      <c r="N86" s="1088"/>
      <c r="O86" s="1089">
        <f>SUM(O82:P85)</f>
        <v>120</v>
      </c>
      <c r="P86" s="1089"/>
      <c r="Q86" s="370"/>
      <c r="R86" s="1088">
        <f>SUM(R82:S85)</f>
        <v>0</v>
      </c>
      <c r="S86" s="1088"/>
      <c r="T86" s="1089">
        <f>SUM(T82:U85)</f>
        <v>0</v>
      </c>
      <c r="U86" s="1089"/>
      <c r="V86" s="370"/>
      <c r="W86" s="1090">
        <f>SUM(W82:X83)</f>
        <v>3</v>
      </c>
      <c r="X86" s="1091"/>
      <c r="Y86" s="282"/>
      <c r="Z86" s="366"/>
      <c r="AA86" s="1085" t="s">
        <v>748</v>
      </c>
      <c r="AB86" s="1085"/>
      <c r="AC86" s="1088">
        <f>SUM(AC82:AD85)</f>
        <v>320</v>
      </c>
      <c r="AD86" s="1088"/>
      <c r="AE86" s="1089">
        <f>SUM(AE82:AF85)</f>
        <v>80</v>
      </c>
      <c r="AF86" s="1089"/>
      <c r="AG86" s="370"/>
      <c r="AH86" s="1088">
        <f>SUM(AH82:AI85)</f>
        <v>0</v>
      </c>
      <c r="AI86" s="1088"/>
      <c r="AJ86" s="1089">
        <f>SUM(AJ82:AK85)</f>
        <v>0</v>
      </c>
      <c r="AK86" s="1089"/>
      <c r="AL86" s="370"/>
      <c r="AM86" s="1090">
        <f>SUM(AM82:AN83)</f>
        <v>2</v>
      </c>
      <c r="AN86" s="1091"/>
      <c r="AO86" s="366"/>
      <c r="AP86" s="366"/>
      <c r="AQ86" s="282"/>
      <c r="AR86" s="282"/>
      <c r="AS86" s="282"/>
      <c r="AT86" s="282"/>
      <c r="AU86" s="282"/>
      <c r="AV86" s="282"/>
      <c r="AW86" s="282"/>
      <c r="AX86" s="282"/>
      <c r="AY86" s="282"/>
      <c r="AZ86" s="282"/>
      <c r="BA86" s="282"/>
      <c r="BB86" s="282"/>
      <c r="BC86" s="282"/>
      <c r="BD86" s="282"/>
    </row>
    <row r="87" spans="2:62" ht="20.25" customHeight="1" x14ac:dyDescent="0.15">
      <c r="B87" s="356"/>
      <c r="C87" s="357"/>
      <c r="D87" s="357"/>
      <c r="E87" s="357"/>
      <c r="F87" s="357"/>
      <c r="G87" s="357"/>
      <c r="H87" s="357"/>
      <c r="I87" s="365"/>
      <c r="J87" s="365"/>
      <c r="K87" s="371"/>
      <c r="L87" s="371"/>
      <c r="M87" s="371"/>
      <c r="N87" s="371"/>
      <c r="O87" s="372"/>
      <c r="P87" s="372"/>
      <c r="Q87" s="372"/>
      <c r="R87" s="373"/>
      <c r="S87" s="373"/>
      <c r="T87" s="373"/>
      <c r="U87" s="373"/>
      <c r="V87" s="374"/>
      <c r="W87" s="366"/>
      <c r="X87" s="366"/>
      <c r="Y87" s="366"/>
      <c r="Z87" s="366"/>
      <c r="AA87" s="371"/>
      <c r="AB87" s="371"/>
      <c r="AC87" s="371"/>
      <c r="AD87" s="371"/>
      <c r="AE87" s="372"/>
      <c r="AF87" s="372"/>
      <c r="AG87" s="372"/>
      <c r="AH87" s="373"/>
      <c r="AI87" s="373"/>
      <c r="AJ87" s="373"/>
      <c r="AK87" s="373"/>
      <c r="AL87" s="374"/>
      <c r="AM87" s="366"/>
      <c r="AN87" s="366"/>
      <c r="AO87" s="366"/>
      <c r="AP87" s="366"/>
      <c r="AQ87" s="282"/>
      <c r="AR87" s="282"/>
      <c r="AS87" s="282"/>
      <c r="AT87" s="282"/>
      <c r="AU87" s="282"/>
      <c r="AV87" s="282"/>
      <c r="AW87" s="282"/>
      <c r="AX87" s="282"/>
      <c r="AY87" s="282"/>
      <c r="AZ87" s="282"/>
      <c r="BA87" s="282"/>
      <c r="BB87" s="282"/>
      <c r="BC87" s="282"/>
      <c r="BD87" s="282"/>
    </row>
    <row r="88" spans="2:62" ht="20.25" customHeight="1" x14ac:dyDescent="0.15">
      <c r="B88" s="356"/>
      <c r="C88" s="357"/>
      <c r="D88" s="357"/>
      <c r="E88" s="357"/>
      <c r="F88" s="357"/>
      <c r="G88" s="357"/>
      <c r="H88" s="357"/>
      <c r="I88" s="365"/>
      <c r="J88" s="365"/>
      <c r="K88" s="287" t="s">
        <v>749</v>
      </c>
      <c r="L88" s="282"/>
      <c r="M88" s="282"/>
      <c r="N88" s="282"/>
      <c r="O88" s="282"/>
      <c r="P88" s="282"/>
      <c r="Q88" s="288" t="s">
        <v>1070</v>
      </c>
      <c r="R88" s="1102" t="s">
        <v>1071</v>
      </c>
      <c r="S88" s="1103"/>
      <c r="T88" s="288"/>
      <c r="U88" s="288"/>
      <c r="V88" s="282"/>
      <c r="W88" s="282"/>
      <c r="X88" s="282"/>
      <c r="Y88" s="366"/>
      <c r="Z88" s="366"/>
      <c r="AA88" s="287" t="s">
        <v>749</v>
      </c>
      <c r="AB88" s="282"/>
      <c r="AC88" s="282"/>
      <c r="AD88" s="282"/>
      <c r="AE88" s="282"/>
      <c r="AF88" s="282"/>
      <c r="AG88" s="288" t="s">
        <v>1070</v>
      </c>
      <c r="AH88" s="1092" t="str">
        <f>R88</f>
        <v>週</v>
      </c>
      <c r="AI88" s="1093"/>
      <c r="AJ88" s="288"/>
      <c r="AK88" s="288"/>
      <c r="AL88" s="282"/>
      <c r="AM88" s="282"/>
      <c r="AN88" s="282"/>
      <c r="AO88" s="366"/>
      <c r="AP88" s="366"/>
      <c r="AQ88" s="282"/>
      <c r="AR88" s="282"/>
      <c r="AS88" s="282"/>
      <c r="AT88" s="282"/>
      <c r="AU88" s="282"/>
      <c r="AV88" s="282"/>
      <c r="AW88" s="282"/>
      <c r="AX88" s="282"/>
      <c r="AY88" s="282"/>
      <c r="AZ88" s="282"/>
      <c r="BA88" s="282"/>
      <c r="BB88" s="282"/>
      <c r="BC88" s="282"/>
      <c r="BD88" s="282"/>
    </row>
    <row r="89" spans="2:62" ht="20.25" customHeight="1" x14ac:dyDescent="0.15">
      <c r="B89" s="356"/>
      <c r="C89" s="357"/>
      <c r="D89" s="357"/>
      <c r="E89" s="357"/>
      <c r="F89" s="357"/>
      <c r="G89" s="357"/>
      <c r="H89" s="357"/>
      <c r="I89" s="365"/>
      <c r="J89" s="365"/>
      <c r="K89" s="282" t="s">
        <v>750</v>
      </c>
      <c r="L89" s="282"/>
      <c r="M89" s="282"/>
      <c r="N89" s="282"/>
      <c r="O89" s="282"/>
      <c r="P89" s="282" t="s">
        <v>751</v>
      </c>
      <c r="Q89" s="282"/>
      <c r="R89" s="282"/>
      <c r="S89" s="282"/>
      <c r="T89" s="287"/>
      <c r="U89" s="282"/>
      <c r="V89" s="282"/>
      <c r="W89" s="282"/>
      <c r="X89" s="282"/>
      <c r="Y89" s="366"/>
      <c r="Z89" s="366"/>
      <c r="AA89" s="282" t="s">
        <v>750</v>
      </c>
      <c r="AB89" s="282"/>
      <c r="AC89" s="282"/>
      <c r="AD89" s="282"/>
      <c r="AE89" s="282"/>
      <c r="AF89" s="282" t="s">
        <v>751</v>
      </c>
      <c r="AG89" s="282"/>
      <c r="AH89" s="282"/>
      <c r="AI89" s="282"/>
      <c r="AJ89" s="287"/>
      <c r="AK89" s="282"/>
      <c r="AL89" s="282"/>
      <c r="AM89" s="282"/>
      <c r="AN89" s="282"/>
      <c r="AO89" s="366"/>
      <c r="AP89" s="366"/>
      <c r="AQ89" s="282"/>
      <c r="AR89" s="282"/>
      <c r="AS89" s="282"/>
      <c r="AT89" s="282"/>
      <c r="AU89" s="282"/>
      <c r="AV89" s="282"/>
      <c r="AW89" s="282"/>
      <c r="AX89" s="282"/>
      <c r="AY89" s="282"/>
      <c r="AZ89" s="282"/>
      <c r="BA89" s="282"/>
      <c r="BB89" s="282"/>
      <c r="BC89" s="282"/>
      <c r="BD89" s="282"/>
    </row>
    <row r="90" spans="2:62" ht="20.25" customHeight="1" x14ac:dyDescent="0.15">
      <c r="B90" s="356"/>
      <c r="C90" s="357"/>
      <c r="D90" s="357"/>
      <c r="E90" s="357"/>
      <c r="F90" s="357"/>
      <c r="G90" s="357"/>
      <c r="H90" s="357"/>
      <c r="I90" s="365"/>
      <c r="J90" s="365"/>
      <c r="K90" s="282" t="str">
        <f>IF($R$88="週","対象時間数（週平均）","対象時間数（当月合計）")</f>
        <v>対象時間数（週平均）</v>
      </c>
      <c r="L90" s="282"/>
      <c r="M90" s="282"/>
      <c r="N90" s="282"/>
      <c r="O90" s="282"/>
      <c r="P90" s="282" t="str">
        <f>IF($R$88="週","週に勤務すべき時間数","当月に勤務すべき時間数")</f>
        <v>週に勤務すべき時間数</v>
      </c>
      <c r="Q90" s="282"/>
      <c r="R90" s="282"/>
      <c r="S90" s="282"/>
      <c r="T90" s="287"/>
      <c r="U90" s="282" t="s">
        <v>752</v>
      </c>
      <c r="V90" s="282"/>
      <c r="W90" s="282"/>
      <c r="X90" s="282"/>
      <c r="Y90" s="366"/>
      <c r="Z90" s="366"/>
      <c r="AA90" s="282" t="str">
        <f>IF(AH88="週","対象時間数（週平均）","対象時間数（当月合計）")</f>
        <v>対象時間数（週平均）</v>
      </c>
      <c r="AB90" s="282"/>
      <c r="AC90" s="282"/>
      <c r="AD90" s="282"/>
      <c r="AE90" s="282"/>
      <c r="AF90" s="282" t="str">
        <f>IF($AH$88="週","週に勤務すべき時間数","当月に勤務すべき時間数")</f>
        <v>週に勤務すべき時間数</v>
      </c>
      <c r="AG90" s="282"/>
      <c r="AH90" s="282"/>
      <c r="AI90" s="282"/>
      <c r="AJ90" s="287"/>
      <c r="AK90" s="282" t="s">
        <v>752</v>
      </c>
      <c r="AL90" s="282"/>
      <c r="AM90" s="282"/>
      <c r="AN90" s="282"/>
      <c r="AO90" s="366"/>
      <c r="AP90" s="366"/>
      <c r="AQ90" s="282"/>
      <c r="AR90" s="282"/>
      <c r="AS90" s="282"/>
      <c r="AT90" s="282"/>
      <c r="AU90" s="282"/>
      <c r="AV90" s="282"/>
      <c r="AW90" s="282"/>
      <c r="AX90" s="282"/>
      <c r="AY90" s="282"/>
      <c r="AZ90" s="282"/>
      <c r="BA90" s="282"/>
      <c r="BB90" s="282"/>
      <c r="BC90" s="282"/>
      <c r="BD90" s="282"/>
    </row>
    <row r="91" spans="2:62" ht="20.25" customHeight="1" x14ac:dyDescent="0.15">
      <c r="I91" s="282"/>
      <c r="J91" s="282"/>
      <c r="K91" s="1094">
        <f>IF($R$88="週",T86,R86)</f>
        <v>0</v>
      </c>
      <c r="L91" s="1094"/>
      <c r="M91" s="1094"/>
      <c r="N91" s="1094"/>
      <c r="O91" s="368" t="s">
        <v>753</v>
      </c>
      <c r="P91" s="1085">
        <f>IF($R$88="週",$BA$6,$BE$6)</f>
        <v>40</v>
      </c>
      <c r="Q91" s="1085"/>
      <c r="R91" s="1085"/>
      <c r="S91" s="1085"/>
      <c r="T91" s="368" t="s">
        <v>754</v>
      </c>
      <c r="U91" s="1082">
        <f>ROUNDDOWN(K91/P91,1)</f>
        <v>0</v>
      </c>
      <c r="V91" s="1082"/>
      <c r="W91" s="1082"/>
      <c r="X91" s="1082"/>
      <c r="Y91" s="282"/>
      <c r="Z91" s="282"/>
      <c r="AA91" s="1094">
        <f>IF($AH$88="週",AJ86,AH86)</f>
        <v>0</v>
      </c>
      <c r="AB91" s="1094"/>
      <c r="AC91" s="1094"/>
      <c r="AD91" s="1094"/>
      <c r="AE91" s="368" t="s">
        <v>753</v>
      </c>
      <c r="AF91" s="1085">
        <f>IF($AH$88="週",$BA$6,$BE$6)</f>
        <v>40</v>
      </c>
      <c r="AG91" s="1085"/>
      <c r="AH91" s="1085"/>
      <c r="AI91" s="1085"/>
      <c r="AJ91" s="368" t="s">
        <v>754</v>
      </c>
      <c r="AK91" s="1082">
        <f>ROUNDDOWN(AA91/AF91,1)</f>
        <v>0</v>
      </c>
      <c r="AL91" s="1082"/>
      <c r="AM91" s="1082"/>
      <c r="AN91" s="1082"/>
      <c r="AO91" s="282"/>
      <c r="AP91" s="282"/>
    </row>
    <row r="92" spans="2:62" ht="20.25" customHeight="1" x14ac:dyDescent="0.15">
      <c r="I92" s="282"/>
      <c r="J92" s="282"/>
      <c r="K92" s="282"/>
      <c r="L92" s="282"/>
      <c r="M92" s="282"/>
      <c r="N92" s="282"/>
      <c r="O92" s="282"/>
      <c r="P92" s="282"/>
      <c r="Q92" s="282"/>
      <c r="R92" s="282"/>
      <c r="S92" s="282"/>
      <c r="T92" s="287"/>
      <c r="U92" s="282" t="s">
        <v>755</v>
      </c>
      <c r="V92" s="282"/>
      <c r="W92" s="282"/>
      <c r="X92" s="282"/>
      <c r="Y92" s="282"/>
      <c r="Z92" s="282"/>
      <c r="AA92" s="282"/>
      <c r="AB92" s="282"/>
      <c r="AC92" s="282"/>
      <c r="AD92" s="282"/>
      <c r="AE92" s="282"/>
      <c r="AF92" s="282"/>
      <c r="AG92" s="282"/>
      <c r="AH92" s="282"/>
      <c r="AI92" s="282"/>
      <c r="AJ92" s="287"/>
      <c r="AK92" s="282" t="s">
        <v>755</v>
      </c>
      <c r="AL92" s="282"/>
      <c r="AM92" s="282"/>
      <c r="AN92" s="282"/>
      <c r="AO92" s="282"/>
      <c r="AP92" s="282"/>
    </row>
    <row r="93" spans="2:62" ht="20.25" customHeight="1" x14ac:dyDescent="0.15">
      <c r="I93" s="282"/>
      <c r="J93" s="282"/>
      <c r="K93" s="282" t="s">
        <v>756</v>
      </c>
      <c r="L93" s="282"/>
      <c r="M93" s="282"/>
      <c r="N93" s="282"/>
      <c r="O93" s="282"/>
      <c r="P93" s="282"/>
      <c r="Q93" s="282"/>
      <c r="R93" s="282"/>
      <c r="S93" s="282"/>
      <c r="T93" s="287"/>
      <c r="U93" s="282"/>
      <c r="V93" s="282"/>
      <c r="W93" s="282"/>
      <c r="X93" s="282"/>
      <c r="Y93" s="282"/>
      <c r="Z93" s="282"/>
      <c r="AA93" s="282" t="s">
        <v>757</v>
      </c>
      <c r="AB93" s="282"/>
      <c r="AC93" s="282"/>
      <c r="AD93" s="282"/>
      <c r="AE93" s="282"/>
      <c r="AF93" s="282"/>
      <c r="AG93" s="282"/>
      <c r="AH93" s="282"/>
      <c r="AI93" s="282"/>
      <c r="AJ93" s="287"/>
      <c r="AK93" s="282"/>
      <c r="AL93" s="282"/>
      <c r="AM93" s="282"/>
      <c r="AN93" s="282"/>
      <c r="AO93" s="282"/>
      <c r="AP93" s="282"/>
    </row>
    <row r="94" spans="2:62" ht="20.25" customHeight="1" x14ac:dyDescent="0.15">
      <c r="I94" s="282"/>
      <c r="J94" s="282"/>
      <c r="K94" s="282" t="s">
        <v>733</v>
      </c>
      <c r="L94" s="282"/>
      <c r="M94" s="282"/>
      <c r="N94" s="282"/>
      <c r="O94" s="282"/>
      <c r="P94" s="282"/>
      <c r="Q94" s="282"/>
      <c r="R94" s="282"/>
      <c r="S94" s="282"/>
      <c r="T94" s="287"/>
      <c r="U94" s="1083"/>
      <c r="V94" s="1083"/>
      <c r="W94" s="1083"/>
      <c r="X94" s="1083"/>
      <c r="Y94" s="282"/>
      <c r="Z94" s="282"/>
      <c r="AA94" s="282" t="s">
        <v>733</v>
      </c>
      <c r="AB94" s="282"/>
      <c r="AC94" s="282"/>
      <c r="AD94" s="282"/>
      <c r="AE94" s="282"/>
      <c r="AF94" s="282"/>
      <c r="AG94" s="282"/>
      <c r="AH94" s="282"/>
      <c r="AI94" s="282"/>
      <c r="AJ94" s="287"/>
      <c r="AK94" s="1083"/>
      <c r="AL94" s="1083"/>
      <c r="AM94" s="1083"/>
      <c r="AN94" s="1083"/>
      <c r="AO94" s="282"/>
      <c r="AP94" s="282"/>
    </row>
    <row r="95" spans="2:62" ht="20.25" customHeight="1" x14ac:dyDescent="0.15">
      <c r="I95" s="282"/>
      <c r="J95" s="282"/>
      <c r="K95" s="282" t="s">
        <v>758</v>
      </c>
      <c r="L95" s="282"/>
      <c r="M95" s="282"/>
      <c r="N95" s="282"/>
      <c r="O95" s="282"/>
      <c r="P95" s="282" t="s">
        <v>759</v>
      </c>
      <c r="Q95" s="282"/>
      <c r="R95" s="282"/>
      <c r="S95" s="282"/>
      <c r="T95" s="282"/>
      <c r="U95" s="1084" t="s">
        <v>748</v>
      </c>
      <c r="V95" s="1084"/>
      <c r="W95" s="1084"/>
      <c r="X95" s="1084"/>
      <c r="Y95" s="282"/>
      <c r="Z95" s="282"/>
      <c r="AA95" s="282" t="s">
        <v>758</v>
      </c>
      <c r="AB95" s="282"/>
      <c r="AC95" s="282"/>
      <c r="AD95" s="282"/>
      <c r="AE95" s="282"/>
      <c r="AF95" s="282" t="s">
        <v>759</v>
      </c>
      <c r="AG95" s="282"/>
      <c r="AH95" s="282"/>
      <c r="AI95" s="282"/>
      <c r="AJ95" s="282"/>
      <c r="AK95" s="1084" t="s">
        <v>748</v>
      </c>
      <c r="AL95" s="1084"/>
      <c r="AM95" s="1084"/>
      <c r="AN95" s="1084"/>
      <c r="AO95" s="282"/>
      <c r="AP95" s="282"/>
    </row>
    <row r="96" spans="2:62" ht="20.25" customHeight="1" x14ac:dyDescent="0.15">
      <c r="I96" s="282"/>
      <c r="J96" s="282"/>
      <c r="K96" s="1085">
        <f>W86</f>
        <v>3</v>
      </c>
      <c r="L96" s="1085"/>
      <c r="M96" s="1085"/>
      <c r="N96" s="1085"/>
      <c r="O96" s="368" t="s">
        <v>760</v>
      </c>
      <c r="P96" s="1082">
        <f>U91</f>
        <v>0</v>
      </c>
      <c r="Q96" s="1082"/>
      <c r="R96" s="1082"/>
      <c r="S96" s="1082"/>
      <c r="T96" s="368" t="s">
        <v>754</v>
      </c>
      <c r="U96" s="1081">
        <f>ROUNDDOWN(K96+P96,1)</f>
        <v>3</v>
      </c>
      <c r="V96" s="1081"/>
      <c r="W96" s="1081"/>
      <c r="X96" s="1081"/>
      <c r="Y96" s="373"/>
      <c r="Z96" s="373"/>
      <c r="AA96" s="1086">
        <f>AM86</f>
        <v>2</v>
      </c>
      <c r="AB96" s="1086"/>
      <c r="AC96" s="1086"/>
      <c r="AD96" s="1086"/>
      <c r="AE96" s="374" t="s">
        <v>760</v>
      </c>
      <c r="AF96" s="1087">
        <f>AK91</f>
        <v>0</v>
      </c>
      <c r="AG96" s="1087"/>
      <c r="AH96" s="1087"/>
      <c r="AI96" s="1087"/>
      <c r="AJ96" s="374" t="s">
        <v>754</v>
      </c>
      <c r="AK96" s="1081">
        <f>ROUNDDOWN(AA96+AF96,1)</f>
        <v>2</v>
      </c>
      <c r="AL96" s="1081"/>
      <c r="AM96" s="1081"/>
      <c r="AN96" s="1081"/>
      <c r="AO96" s="282"/>
      <c r="AP96" s="282"/>
    </row>
    <row r="97" spans="11:42" ht="20.25" customHeight="1" x14ac:dyDescent="0.15"/>
    <row r="98" spans="11:42" ht="20.25" customHeight="1" x14ac:dyDescent="0.15">
      <c r="K98" s="282" t="s">
        <v>761</v>
      </c>
      <c r="L98" s="282"/>
      <c r="M98" s="282"/>
      <c r="N98" s="282"/>
      <c r="O98" s="282"/>
      <c r="P98" s="282"/>
      <c r="Q98" s="282"/>
      <c r="R98" s="282"/>
      <c r="S98" s="282"/>
      <c r="T98" s="287"/>
      <c r="U98" s="282"/>
      <c r="V98" s="282"/>
      <c r="W98" s="282"/>
      <c r="X98" s="282"/>
      <c r="Y98" s="282"/>
      <c r="Z98" s="366"/>
      <c r="AA98" s="282" t="s">
        <v>762</v>
      </c>
      <c r="AB98" s="282"/>
      <c r="AC98" s="282"/>
      <c r="AD98" s="282"/>
      <c r="AE98" s="282"/>
      <c r="AF98" s="282"/>
      <c r="AG98" s="282"/>
      <c r="AH98" s="282"/>
      <c r="AI98" s="282"/>
      <c r="AJ98" s="287"/>
      <c r="AK98" s="282"/>
      <c r="AL98" s="282"/>
      <c r="AM98" s="282"/>
      <c r="AN98" s="282"/>
      <c r="AO98" s="366"/>
      <c r="AP98" s="366"/>
    </row>
    <row r="99" spans="11:42" ht="20.25" customHeight="1" x14ac:dyDescent="0.15">
      <c r="K99" s="1083" t="s">
        <v>730</v>
      </c>
      <c r="L99" s="1083"/>
      <c r="M99" s="1083" t="s">
        <v>731</v>
      </c>
      <c r="N99" s="1083"/>
      <c r="O99" s="1083"/>
      <c r="P99" s="1083"/>
      <c r="Q99" s="282"/>
      <c r="R99" s="1101" t="s">
        <v>732</v>
      </c>
      <c r="S99" s="1101"/>
      <c r="T99" s="1101"/>
      <c r="U99" s="1101"/>
      <c r="V99" s="282"/>
      <c r="W99" s="369" t="s">
        <v>733</v>
      </c>
      <c r="X99" s="369"/>
      <c r="Y99" s="282"/>
      <c r="Z99" s="366"/>
      <c r="AA99" s="1083" t="s">
        <v>730</v>
      </c>
      <c r="AB99" s="1083"/>
      <c r="AC99" s="1083" t="s">
        <v>731</v>
      </c>
      <c r="AD99" s="1083"/>
      <c r="AE99" s="1083"/>
      <c r="AF99" s="1083"/>
      <c r="AG99" s="282"/>
      <c r="AH99" s="1101" t="s">
        <v>732</v>
      </c>
      <c r="AI99" s="1101"/>
      <c r="AJ99" s="1101"/>
      <c r="AK99" s="1101"/>
      <c r="AL99" s="282"/>
      <c r="AM99" s="369" t="s">
        <v>733</v>
      </c>
      <c r="AN99" s="369"/>
      <c r="AO99" s="366"/>
      <c r="AP99" s="366"/>
    </row>
    <row r="100" spans="11:42" ht="20.25" customHeight="1" x14ac:dyDescent="0.15">
      <c r="K100" s="1084"/>
      <c r="L100" s="1084"/>
      <c r="M100" s="1084" t="s">
        <v>736</v>
      </c>
      <c r="N100" s="1084"/>
      <c r="O100" s="1084" t="s">
        <v>737</v>
      </c>
      <c r="P100" s="1084"/>
      <c r="Q100" s="282"/>
      <c r="R100" s="1084" t="s">
        <v>736</v>
      </c>
      <c r="S100" s="1084"/>
      <c r="T100" s="1084" t="s">
        <v>737</v>
      </c>
      <c r="U100" s="1084"/>
      <c r="V100" s="282"/>
      <c r="W100" s="369" t="s">
        <v>738</v>
      </c>
      <c r="X100" s="369"/>
      <c r="Y100" s="282"/>
      <c r="Z100" s="366"/>
      <c r="AA100" s="1084"/>
      <c r="AB100" s="1084"/>
      <c r="AC100" s="1084" t="s">
        <v>736</v>
      </c>
      <c r="AD100" s="1084"/>
      <c r="AE100" s="1084" t="s">
        <v>737</v>
      </c>
      <c r="AF100" s="1084"/>
      <c r="AG100" s="282"/>
      <c r="AH100" s="1084" t="s">
        <v>736</v>
      </c>
      <c r="AI100" s="1084"/>
      <c r="AJ100" s="1084" t="s">
        <v>737</v>
      </c>
      <c r="AK100" s="1084"/>
      <c r="AL100" s="282"/>
      <c r="AM100" s="369" t="s">
        <v>738</v>
      </c>
      <c r="AN100" s="369"/>
      <c r="AO100" s="366"/>
      <c r="AP100" s="366"/>
    </row>
    <row r="101" spans="11:42" ht="20.25" customHeight="1" x14ac:dyDescent="0.15">
      <c r="K101" s="1085" t="s">
        <v>739</v>
      </c>
      <c r="L101" s="1085"/>
      <c r="M101" s="1088">
        <f>SUMIFS($BB$17:$BB$76,$F$17:$F$76,"看護職員",$H$17:$H$76,"A")</f>
        <v>1280</v>
      </c>
      <c r="N101" s="1088"/>
      <c r="O101" s="1089">
        <f>SUMIFS($BD$17:$BD$76,$F$17:$F$76,"看護職員",$H$17:$H$76,"A")</f>
        <v>320</v>
      </c>
      <c r="P101" s="1089"/>
      <c r="Q101" s="370"/>
      <c r="R101" s="1097">
        <v>0</v>
      </c>
      <c r="S101" s="1097"/>
      <c r="T101" s="1097">
        <v>0</v>
      </c>
      <c r="U101" s="1097"/>
      <c r="V101" s="370"/>
      <c r="W101" s="1099">
        <v>8</v>
      </c>
      <c r="X101" s="1100"/>
      <c r="Y101" s="282"/>
      <c r="Z101" s="366"/>
      <c r="AA101" s="1085" t="s">
        <v>739</v>
      </c>
      <c r="AB101" s="1085"/>
      <c r="AC101" s="1088">
        <f>SUMIFS($BB$17:$BB$76,$F$17:$F$76,"介護職員",$H$17:$H$76,"A")</f>
        <v>1280</v>
      </c>
      <c r="AD101" s="1088"/>
      <c r="AE101" s="1089">
        <f>SUMIFS($BD$17:$BD$76,$F$17:$F$76,"介護職員",$H$17:$H$76,"A")</f>
        <v>320</v>
      </c>
      <c r="AF101" s="1089"/>
      <c r="AG101" s="370"/>
      <c r="AH101" s="1097">
        <v>0</v>
      </c>
      <c r="AI101" s="1097"/>
      <c r="AJ101" s="1097">
        <v>0</v>
      </c>
      <c r="AK101" s="1097"/>
      <c r="AL101" s="370"/>
      <c r="AM101" s="1099">
        <v>8</v>
      </c>
      <c r="AN101" s="1100"/>
      <c r="AO101" s="366"/>
      <c r="AP101" s="366"/>
    </row>
    <row r="102" spans="11:42" ht="20.25" customHeight="1" x14ac:dyDescent="0.15">
      <c r="K102" s="1085" t="s">
        <v>741</v>
      </c>
      <c r="L102" s="1085"/>
      <c r="M102" s="1088">
        <f>SUMIFS($BB$17:$BB$76,$F$17:$F$76,"看護職員",$H$17:$H$76,"B")</f>
        <v>0</v>
      </c>
      <c r="N102" s="1088"/>
      <c r="O102" s="1089">
        <f>SUMIFS($BD$17:$BD$76,$F$17:$F$76,"看護職員",$H$17:$H$76,"B")</f>
        <v>0</v>
      </c>
      <c r="P102" s="1089"/>
      <c r="Q102" s="370"/>
      <c r="R102" s="1097">
        <v>0</v>
      </c>
      <c r="S102" s="1097"/>
      <c r="T102" s="1097">
        <v>0</v>
      </c>
      <c r="U102" s="1097"/>
      <c r="V102" s="370"/>
      <c r="W102" s="1099">
        <v>0</v>
      </c>
      <c r="X102" s="1100"/>
      <c r="Y102" s="282"/>
      <c r="Z102" s="366"/>
      <c r="AA102" s="1085" t="s">
        <v>741</v>
      </c>
      <c r="AB102" s="1085"/>
      <c r="AC102" s="1088">
        <f>SUMIFS($BB$17:$BB$76,$F$17:$F$76,"介護職員",$H$17:$H$76,"B")</f>
        <v>0</v>
      </c>
      <c r="AD102" s="1088"/>
      <c r="AE102" s="1089">
        <f>SUMIFS($BD$17:$BD$76,$F$17:$F$76,"介護職員",$H$17:$H$76,"B")</f>
        <v>0</v>
      </c>
      <c r="AF102" s="1089"/>
      <c r="AG102" s="370"/>
      <c r="AH102" s="1097">
        <v>0</v>
      </c>
      <c r="AI102" s="1097"/>
      <c r="AJ102" s="1097">
        <v>0</v>
      </c>
      <c r="AK102" s="1097"/>
      <c r="AL102" s="370"/>
      <c r="AM102" s="1099">
        <v>0</v>
      </c>
      <c r="AN102" s="1100"/>
      <c r="AO102" s="366"/>
      <c r="AP102" s="366"/>
    </row>
    <row r="103" spans="11:42" ht="20.25" customHeight="1" x14ac:dyDescent="0.15">
      <c r="K103" s="1085" t="s">
        <v>743</v>
      </c>
      <c r="L103" s="1085"/>
      <c r="M103" s="1088">
        <f>SUMIFS($BB$17:$BB$76,$F$17:$F$76,"看護職員",$H$17:$H$76,"C")</f>
        <v>256</v>
      </c>
      <c r="N103" s="1088"/>
      <c r="O103" s="1089">
        <f>SUMIFS($BD$17:$BD$76,$F$17:$F$76,"看護職員",$H$17:$H$76,"C")</f>
        <v>64</v>
      </c>
      <c r="P103" s="1089"/>
      <c r="Q103" s="370"/>
      <c r="R103" s="1097">
        <v>256</v>
      </c>
      <c r="S103" s="1097"/>
      <c r="T103" s="1098">
        <v>64</v>
      </c>
      <c r="U103" s="1098"/>
      <c r="V103" s="370"/>
      <c r="W103" s="1095" t="s">
        <v>745</v>
      </c>
      <c r="X103" s="1096"/>
      <c r="Y103" s="282"/>
      <c r="Z103" s="366"/>
      <c r="AA103" s="1085" t="s">
        <v>743</v>
      </c>
      <c r="AB103" s="1085"/>
      <c r="AC103" s="1088">
        <f>SUMIFS($BB$17:$BB$76,$F$17:$F$76,"介護職員",$H$17:$H$76,"C")</f>
        <v>256</v>
      </c>
      <c r="AD103" s="1088"/>
      <c r="AE103" s="1089">
        <f>SUMIFS($BD$17:$BD$76,$F$17:$F$76,"介護職員",$H$17:$H$76,"C")</f>
        <v>64</v>
      </c>
      <c r="AF103" s="1089"/>
      <c r="AG103" s="370"/>
      <c r="AH103" s="1097">
        <v>256</v>
      </c>
      <c r="AI103" s="1097"/>
      <c r="AJ103" s="1098">
        <v>64</v>
      </c>
      <c r="AK103" s="1098"/>
      <c r="AL103" s="370"/>
      <c r="AM103" s="1095" t="s">
        <v>745</v>
      </c>
      <c r="AN103" s="1096"/>
      <c r="AO103" s="366"/>
      <c r="AP103" s="366"/>
    </row>
    <row r="104" spans="11:42" ht="20.25" customHeight="1" x14ac:dyDescent="0.15">
      <c r="K104" s="1085" t="s">
        <v>746</v>
      </c>
      <c r="L104" s="1085"/>
      <c r="M104" s="1088">
        <f>SUMIFS($BB$17:$BB$76,$F$17:$F$76,"看護職員",$H$17:$H$76,"D")</f>
        <v>0</v>
      </c>
      <c r="N104" s="1088"/>
      <c r="O104" s="1089">
        <f>SUMIFS($BD$17:$BD$76,$F$17:$F$76,"看護職員",$H$17:$H$76,"D")</f>
        <v>0</v>
      </c>
      <c r="P104" s="1089"/>
      <c r="Q104" s="370"/>
      <c r="R104" s="1097">
        <v>0</v>
      </c>
      <c r="S104" s="1097"/>
      <c r="T104" s="1098">
        <v>0</v>
      </c>
      <c r="U104" s="1098"/>
      <c r="V104" s="370"/>
      <c r="W104" s="1095" t="s">
        <v>745</v>
      </c>
      <c r="X104" s="1096"/>
      <c r="Y104" s="282"/>
      <c r="Z104" s="366"/>
      <c r="AA104" s="1085" t="s">
        <v>746</v>
      </c>
      <c r="AB104" s="1085"/>
      <c r="AC104" s="1088">
        <f>SUMIFS($BB$17:$BB$76,$F$17:$F$76,"介護職員",$H$17:$H$76,"D")</f>
        <v>0</v>
      </c>
      <c r="AD104" s="1088"/>
      <c r="AE104" s="1089">
        <f>SUMIFS($BD$17:$BD$76,$F$17:$F$76,"介護職員",$H$17:$H$76,"D")</f>
        <v>0</v>
      </c>
      <c r="AF104" s="1089"/>
      <c r="AG104" s="370"/>
      <c r="AH104" s="1097">
        <v>0</v>
      </c>
      <c r="AI104" s="1097"/>
      <c r="AJ104" s="1098">
        <v>0</v>
      </c>
      <c r="AK104" s="1098"/>
      <c r="AL104" s="370"/>
      <c r="AM104" s="1095" t="s">
        <v>745</v>
      </c>
      <c r="AN104" s="1096"/>
      <c r="AO104" s="366"/>
      <c r="AP104" s="366"/>
    </row>
    <row r="105" spans="11:42" ht="20.25" customHeight="1" x14ac:dyDescent="0.15">
      <c r="K105" s="1085" t="s">
        <v>748</v>
      </c>
      <c r="L105" s="1085"/>
      <c r="M105" s="1088">
        <f>SUM(M101:N104)</f>
        <v>1536</v>
      </c>
      <c r="N105" s="1088"/>
      <c r="O105" s="1089">
        <f>SUM(O101:P104)</f>
        <v>384</v>
      </c>
      <c r="P105" s="1089"/>
      <c r="Q105" s="370"/>
      <c r="R105" s="1088">
        <f>SUM(R101:S104)</f>
        <v>256</v>
      </c>
      <c r="S105" s="1088"/>
      <c r="T105" s="1089">
        <f>SUM(T101:U104)</f>
        <v>64</v>
      </c>
      <c r="U105" s="1089"/>
      <c r="V105" s="370"/>
      <c r="W105" s="1090">
        <f>SUM(W101:X102)</f>
        <v>8</v>
      </c>
      <c r="X105" s="1091"/>
      <c r="Y105" s="282"/>
      <c r="Z105" s="366"/>
      <c r="AA105" s="1085" t="s">
        <v>748</v>
      </c>
      <c r="AB105" s="1085"/>
      <c r="AC105" s="1088">
        <f>SUM(AC101:AD104)</f>
        <v>1536</v>
      </c>
      <c r="AD105" s="1088"/>
      <c r="AE105" s="1089">
        <f>SUM(AE101:AF104)</f>
        <v>384</v>
      </c>
      <c r="AF105" s="1089"/>
      <c r="AG105" s="370"/>
      <c r="AH105" s="1088">
        <f>SUM(AH101:AI104)</f>
        <v>256</v>
      </c>
      <c r="AI105" s="1088"/>
      <c r="AJ105" s="1089">
        <f>SUM(AJ101:AK104)</f>
        <v>64</v>
      </c>
      <c r="AK105" s="1089"/>
      <c r="AL105" s="370"/>
      <c r="AM105" s="1090">
        <f>SUM(AM101:AN102)</f>
        <v>8</v>
      </c>
      <c r="AN105" s="1091"/>
      <c r="AO105" s="366"/>
      <c r="AP105" s="366"/>
    </row>
    <row r="106" spans="11:42" ht="20.25" customHeight="1" x14ac:dyDescent="0.15">
      <c r="K106" s="371"/>
      <c r="L106" s="371"/>
      <c r="M106" s="371"/>
      <c r="N106" s="371"/>
      <c r="O106" s="372"/>
      <c r="P106" s="372"/>
      <c r="Q106" s="372"/>
      <c r="R106" s="373"/>
      <c r="S106" s="373"/>
      <c r="T106" s="373"/>
      <c r="U106" s="373"/>
      <c r="V106" s="374"/>
      <c r="W106" s="366"/>
      <c r="X106" s="366"/>
      <c r="Y106" s="366"/>
      <c r="Z106" s="366"/>
      <c r="AA106" s="371"/>
      <c r="AB106" s="371"/>
      <c r="AC106" s="371"/>
      <c r="AD106" s="371"/>
      <c r="AE106" s="372"/>
      <c r="AF106" s="372"/>
      <c r="AG106" s="372"/>
      <c r="AH106" s="373"/>
      <c r="AI106" s="373"/>
      <c r="AJ106" s="373"/>
      <c r="AK106" s="373"/>
      <c r="AL106" s="374"/>
      <c r="AM106" s="366"/>
      <c r="AN106" s="366"/>
      <c r="AO106" s="366"/>
      <c r="AP106" s="366"/>
    </row>
    <row r="107" spans="11:42" ht="20.25" customHeight="1" x14ac:dyDescent="0.15">
      <c r="K107" s="287" t="s">
        <v>749</v>
      </c>
      <c r="L107" s="282"/>
      <c r="M107" s="282"/>
      <c r="N107" s="282"/>
      <c r="O107" s="282"/>
      <c r="P107" s="282"/>
      <c r="Q107" s="288" t="s">
        <v>1070</v>
      </c>
      <c r="R107" s="1092" t="str">
        <f>R88</f>
        <v>週</v>
      </c>
      <c r="S107" s="1093"/>
      <c r="T107" s="288"/>
      <c r="U107" s="288"/>
      <c r="V107" s="282"/>
      <c r="W107" s="282"/>
      <c r="X107" s="282"/>
      <c r="Y107" s="366"/>
      <c r="Z107" s="366"/>
      <c r="AA107" s="287" t="s">
        <v>749</v>
      </c>
      <c r="AB107" s="282"/>
      <c r="AC107" s="282"/>
      <c r="AD107" s="282"/>
      <c r="AE107" s="282"/>
      <c r="AF107" s="282"/>
      <c r="AG107" s="288" t="s">
        <v>1070</v>
      </c>
      <c r="AH107" s="1092" t="str">
        <f>R107</f>
        <v>週</v>
      </c>
      <c r="AI107" s="1093"/>
      <c r="AJ107" s="288"/>
      <c r="AK107" s="288"/>
      <c r="AL107" s="282"/>
      <c r="AM107" s="282"/>
      <c r="AN107" s="282"/>
      <c r="AO107" s="366"/>
      <c r="AP107" s="366"/>
    </row>
    <row r="108" spans="11:42" ht="20.25" customHeight="1" x14ac:dyDescent="0.15">
      <c r="K108" s="282" t="s">
        <v>750</v>
      </c>
      <c r="L108" s="282"/>
      <c r="M108" s="282"/>
      <c r="N108" s="282"/>
      <c r="O108" s="282"/>
      <c r="P108" s="282" t="s">
        <v>751</v>
      </c>
      <c r="Q108" s="282"/>
      <c r="R108" s="282"/>
      <c r="S108" s="282"/>
      <c r="T108" s="287"/>
      <c r="U108" s="282"/>
      <c r="V108" s="282"/>
      <c r="W108" s="282"/>
      <c r="X108" s="282"/>
      <c r="Y108" s="366"/>
      <c r="Z108" s="366"/>
      <c r="AA108" s="282" t="s">
        <v>750</v>
      </c>
      <c r="AB108" s="282"/>
      <c r="AC108" s="282"/>
      <c r="AD108" s="282"/>
      <c r="AE108" s="282"/>
      <c r="AF108" s="282" t="s">
        <v>751</v>
      </c>
      <c r="AG108" s="282"/>
      <c r="AH108" s="282"/>
      <c r="AI108" s="282"/>
      <c r="AJ108" s="287"/>
      <c r="AK108" s="282"/>
      <c r="AL108" s="282"/>
      <c r="AM108" s="282"/>
      <c r="AN108" s="282"/>
      <c r="AO108" s="366"/>
      <c r="AP108" s="366"/>
    </row>
    <row r="109" spans="11:42" ht="20.25" customHeight="1" x14ac:dyDescent="0.15">
      <c r="K109" s="282" t="str">
        <f>IF($R$107="週","対象時間数（週平均）","対象時間数（当月合計）")</f>
        <v>対象時間数（週平均）</v>
      </c>
      <c r="L109" s="282"/>
      <c r="M109" s="282"/>
      <c r="N109" s="282"/>
      <c r="O109" s="282"/>
      <c r="P109" s="282" t="str">
        <f>IF($R$88="週","週に勤務すべき時間数","当月に勤務すべき時間数")</f>
        <v>週に勤務すべき時間数</v>
      </c>
      <c r="Q109" s="282"/>
      <c r="R109" s="282"/>
      <c r="S109" s="282"/>
      <c r="T109" s="287"/>
      <c r="U109" s="282" t="s">
        <v>752</v>
      </c>
      <c r="V109" s="282"/>
      <c r="W109" s="282"/>
      <c r="X109" s="282"/>
      <c r="Y109" s="366"/>
      <c r="Z109" s="366"/>
      <c r="AA109" s="282" t="str">
        <f>IF(AH107="週","対象時間数（週平均）","対象時間数（当月合計）")</f>
        <v>対象時間数（週平均）</v>
      </c>
      <c r="AB109" s="282"/>
      <c r="AC109" s="282"/>
      <c r="AD109" s="282"/>
      <c r="AE109" s="282"/>
      <c r="AF109" s="282" t="str">
        <f>IF($AH$88="週","週に勤務すべき時間数","当月に勤務すべき時間数")</f>
        <v>週に勤務すべき時間数</v>
      </c>
      <c r="AG109" s="282"/>
      <c r="AH109" s="282"/>
      <c r="AI109" s="282"/>
      <c r="AJ109" s="287"/>
      <c r="AK109" s="282" t="s">
        <v>752</v>
      </c>
      <c r="AL109" s="282"/>
      <c r="AM109" s="282"/>
      <c r="AN109" s="282"/>
      <c r="AO109" s="366"/>
      <c r="AP109" s="366"/>
    </row>
    <row r="110" spans="11:42" ht="20.25" customHeight="1" x14ac:dyDescent="0.15">
      <c r="K110" s="1094">
        <f>IF($R$88="週",T105,R105)</f>
        <v>64</v>
      </c>
      <c r="L110" s="1094"/>
      <c r="M110" s="1094"/>
      <c r="N110" s="1094"/>
      <c r="O110" s="368" t="s">
        <v>753</v>
      </c>
      <c r="P110" s="1085">
        <f>IF($R$88="週",$BA$6,$BE$6)</f>
        <v>40</v>
      </c>
      <c r="Q110" s="1085"/>
      <c r="R110" s="1085"/>
      <c r="S110" s="1085"/>
      <c r="T110" s="368" t="s">
        <v>754</v>
      </c>
      <c r="U110" s="1082">
        <f>ROUNDDOWN(K110/P110,1)</f>
        <v>1.6</v>
      </c>
      <c r="V110" s="1082"/>
      <c r="W110" s="1082"/>
      <c r="X110" s="1082"/>
      <c r="Y110" s="282"/>
      <c r="Z110" s="282"/>
      <c r="AA110" s="1094">
        <f>IF($AH$88="週",AJ105,AH105)</f>
        <v>64</v>
      </c>
      <c r="AB110" s="1094"/>
      <c r="AC110" s="1094"/>
      <c r="AD110" s="1094"/>
      <c r="AE110" s="368" t="s">
        <v>753</v>
      </c>
      <c r="AF110" s="1085">
        <f>IF($AH$88="週",$BA$6,$BE$6)</f>
        <v>40</v>
      </c>
      <c r="AG110" s="1085"/>
      <c r="AH110" s="1085"/>
      <c r="AI110" s="1085"/>
      <c r="AJ110" s="368" t="s">
        <v>754</v>
      </c>
      <c r="AK110" s="1082">
        <f>ROUNDDOWN(AA110/AF110,1)</f>
        <v>1.6</v>
      </c>
      <c r="AL110" s="1082"/>
      <c r="AM110" s="1082"/>
      <c r="AN110" s="1082"/>
      <c r="AO110" s="282"/>
      <c r="AP110" s="282"/>
    </row>
    <row r="111" spans="11:42" ht="20.25" customHeight="1" x14ac:dyDescent="0.15">
      <c r="K111" s="282"/>
      <c r="L111" s="282"/>
      <c r="M111" s="282"/>
      <c r="N111" s="282"/>
      <c r="O111" s="282"/>
      <c r="P111" s="282"/>
      <c r="Q111" s="282"/>
      <c r="R111" s="282"/>
      <c r="S111" s="282"/>
      <c r="T111" s="287"/>
      <c r="U111" s="282" t="s">
        <v>755</v>
      </c>
      <c r="V111" s="282"/>
      <c r="W111" s="282"/>
      <c r="X111" s="282"/>
      <c r="Y111" s="282"/>
      <c r="Z111" s="282"/>
      <c r="AA111" s="282"/>
      <c r="AB111" s="282"/>
      <c r="AC111" s="282"/>
      <c r="AD111" s="282"/>
      <c r="AE111" s="282"/>
      <c r="AF111" s="282"/>
      <c r="AG111" s="282"/>
      <c r="AH111" s="282"/>
      <c r="AI111" s="282"/>
      <c r="AJ111" s="287"/>
      <c r="AK111" s="282" t="s">
        <v>755</v>
      </c>
      <c r="AL111" s="282"/>
      <c r="AM111" s="282"/>
      <c r="AN111" s="282"/>
      <c r="AO111" s="282"/>
      <c r="AP111" s="282"/>
    </row>
    <row r="112" spans="11:42" ht="20.25" customHeight="1" x14ac:dyDescent="0.15">
      <c r="K112" s="282" t="s">
        <v>763</v>
      </c>
      <c r="L112" s="282"/>
      <c r="M112" s="282"/>
      <c r="N112" s="282"/>
      <c r="O112" s="282"/>
      <c r="P112" s="282"/>
      <c r="Q112" s="282"/>
      <c r="R112" s="282"/>
      <c r="S112" s="282"/>
      <c r="T112" s="287"/>
      <c r="U112" s="282"/>
      <c r="V112" s="282"/>
      <c r="W112" s="282"/>
      <c r="X112" s="282"/>
      <c r="Y112" s="282"/>
      <c r="Z112" s="282"/>
      <c r="AA112" s="282" t="s">
        <v>764</v>
      </c>
      <c r="AB112" s="282"/>
      <c r="AC112" s="282"/>
      <c r="AD112" s="282"/>
      <c r="AE112" s="282"/>
      <c r="AF112" s="282"/>
      <c r="AG112" s="282"/>
      <c r="AH112" s="282"/>
      <c r="AI112" s="282"/>
      <c r="AJ112" s="287"/>
      <c r="AK112" s="282"/>
      <c r="AL112" s="282"/>
      <c r="AM112" s="282"/>
      <c r="AN112" s="282"/>
      <c r="AO112" s="282"/>
      <c r="AP112" s="282"/>
    </row>
    <row r="113" spans="11:42" ht="20.25" customHeight="1" x14ac:dyDescent="0.15">
      <c r="K113" s="282" t="s">
        <v>733</v>
      </c>
      <c r="L113" s="282"/>
      <c r="M113" s="282"/>
      <c r="N113" s="282"/>
      <c r="O113" s="282"/>
      <c r="P113" s="282"/>
      <c r="Q113" s="282"/>
      <c r="R113" s="282"/>
      <c r="S113" s="282"/>
      <c r="T113" s="287"/>
      <c r="U113" s="1083"/>
      <c r="V113" s="1083"/>
      <c r="W113" s="1083"/>
      <c r="X113" s="1083"/>
      <c r="Y113" s="282"/>
      <c r="Z113" s="282"/>
      <c r="AA113" s="282" t="s">
        <v>733</v>
      </c>
      <c r="AB113" s="282"/>
      <c r="AC113" s="282"/>
      <c r="AD113" s="282"/>
      <c r="AE113" s="282"/>
      <c r="AF113" s="282"/>
      <c r="AG113" s="282"/>
      <c r="AH113" s="282"/>
      <c r="AI113" s="282"/>
      <c r="AJ113" s="287"/>
      <c r="AK113" s="1083"/>
      <c r="AL113" s="1083"/>
      <c r="AM113" s="1083"/>
      <c r="AN113" s="1083"/>
      <c r="AO113" s="282"/>
      <c r="AP113" s="282"/>
    </row>
    <row r="114" spans="11:42" ht="20.25" customHeight="1" x14ac:dyDescent="0.15">
      <c r="K114" s="282" t="s">
        <v>758</v>
      </c>
      <c r="L114" s="282"/>
      <c r="M114" s="282"/>
      <c r="N114" s="282"/>
      <c r="O114" s="282"/>
      <c r="P114" s="282" t="s">
        <v>759</v>
      </c>
      <c r="Q114" s="282"/>
      <c r="R114" s="282"/>
      <c r="S114" s="282"/>
      <c r="T114" s="282"/>
      <c r="U114" s="1084" t="s">
        <v>748</v>
      </c>
      <c r="V114" s="1084"/>
      <c r="W114" s="1084"/>
      <c r="X114" s="1084"/>
      <c r="Y114" s="282"/>
      <c r="Z114" s="282"/>
      <c r="AA114" s="282" t="s">
        <v>758</v>
      </c>
      <c r="AB114" s="282"/>
      <c r="AC114" s="282"/>
      <c r="AD114" s="282"/>
      <c r="AE114" s="282"/>
      <c r="AF114" s="282" t="s">
        <v>759</v>
      </c>
      <c r="AG114" s="282"/>
      <c r="AH114" s="282"/>
      <c r="AI114" s="282"/>
      <c r="AJ114" s="282"/>
      <c r="AK114" s="1084" t="s">
        <v>748</v>
      </c>
      <c r="AL114" s="1084"/>
      <c r="AM114" s="1084"/>
      <c r="AN114" s="1084"/>
      <c r="AO114" s="282"/>
      <c r="AP114" s="282"/>
    </row>
    <row r="115" spans="11:42" ht="20.25" customHeight="1" x14ac:dyDescent="0.15">
      <c r="K115" s="1085">
        <f>W105</f>
        <v>8</v>
      </c>
      <c r="L115" s="1085"/>
      <c r="M115" s="1085"/>
      <c r="N115" s="1085"/>
      <c r="O115" s="368" t="s">
        <v>760</v>
      </c>
      <c r="P115" s="1082">
        <f>U110</f>
        <v>1.6</v>
      </c>
      <c r="Q115" s="1082"/>
      <c r="R115" s="1082"/>
      <c r="S115" s="1082"/>
      <c r="T115" s="368" t="s">
        <v>754</v>
      </c>
      <c r="U115" s="1081">
        <f>ROUNDDOWN(K115+P115,1)</f>
        <v>9.6</v>
      </c>
      <c r="V115" s="1081"/>
      <c r="W115" s="1081"/>
      <c r="X115" s="1081"/>
      <c r="Y115" s="373"/>
      <c r="Z115" s="373"/>
      <c r="AA115" s="1086">
        <f>AM105</f>
        <v>8</v>
      </c>
      <c r="AB115" s="1086"/>
      <c r="AC115" s="1086"/>
      <c r="AD115" s="1086"/>
      <c r="AE115" s="374" t="s">
        <v>760</v>
      </c>
      <c r="AF115" s="1087">
        <f>AK110</f>
        <v>1.6</v>
      </c>
      <c r="AG115" s="1087"/>
      <c r="AH115" s="1087"/>
      <c r="AI115" s="1087"/>
      <c r="AJ115" s="374" t="s">
        <v>754</v>
      </c>
      <c r="AK115" s="1081">
        <f>ROUNDDOWN(AA115+AF115,1)</f>
        <v>9.6</v>
      </c>
      <c r="AL115" s="1081"/>
      <c r="AM115" s="1081"/>
      <c r="AN115" s="1081"/>
      <c r="AO115" s="282"/>
      <c r="AP115" s="282"/>
    </row>
    <row r="116" spans="11:42" ht="20.25" customHeight="1" x14ac:dyDescent="0.15"/>
    <row r="137" spans="3:59" x14ac:dyDescent="0.15">
      <c r="AQ137" s="375"/>
      <c r="AR137" s="375"/>
      <c r="AS137" s="375"/>
      <c r="AT137" s="375"/>
      <c r="AU137" s="375"/>
      <c r="AV137" s="375"/>
      <c r="AW137" s="375"/>
      <c r="AX137" s="375"/>
      <c r="AY137" s="375"/>
      <c r="AZ137" s="375"/>
      <c r="BA137" s="375"/>
      <c r="BB137" s="375"/>
      <c r="BC137" s="375"/>
      <c r="BD137" s="375"/>
      <c r="BE137" s="375"/>
      <c r="BF137" s="375"/>
      <c r="BG137" s="375"/>
    </row>
    <row r="138" spans="3:59" x14ac:dyDescent="0.15">
      <c r="AQ138" s="375"/>
      <c r="AR138" s="375"/>
      <c r="AS138" s="375"/>
      <c r="AT138" s="375"/>
      <c r="AU138" s="375"/>
      <c r="AV138" s="375"/>
      <c r="AW138" s="375"/>
      <c r="AX138" s="375"/>
      <c r="AY138" s="375"/>
      <c r="AZ138" s="375"/>
      <c r="BA138" s="375"/>
      <c r="BB138" s="375"/>
      <c r="BC138" s="375"/>
      <c r="BD138" s="375"/>
      <c r="BE138" s="375"/>
      <c r="BF138" s="375"/>
      <c r="BG138" s="375"/>
    </row>
    <row r="143" spans="3:59" x14ac:dyDescent="0.15">
      <c r="C143" s="290"/>
      <c r="D143" s="290"/>
      <c r="E143" s="290"/>
      <c r="F143" s="290"/>
      <c r="G143" s="290"/>
      <c r="H143" s="290"/>
      <c r="I143" s="290"/>
      <c r="J143" s="290"/>
      <c r="K143" s="375"/>
      <c r="L143" s="375"/>
      <c r="M143" s="375"/>
      <c r="N143" s="375"/>
      <c r="O143" s="375"/>
      <c r="P143" s="375"/>
      <c r="Q143" s="375"/>
      <c r="R143" s="375"/>
      <c r="S143" s="375"/>
      <c r="T143" s="375"/>
      <c r="U143" s="375"/>
      <c r="V143" s="375"/>
      <c r="W143" s="375"/>
      <c r="X143" s="375"/>
      <c r="Y143" s="375"/>
      <c r="Z143" s="375"/>
      <c r="AA143" s="375"/>
      <c r="AB143" s="375"/>
      <c r="AC143" s="375"/>
      <c r="AD143" s="375"/>
      <c r="AE143" s="375"/>
      <c r="AF143" s="375"/>
      <c r="AG143" s="375"/>
      <c r="AH143" s="375"/>
      <c r="AI143" s="375"/>
      <c r="AJ143" s="375"/>
      <c r="AK143" s="375"/>
      <c r="AL143" s="375"/>
      <c r="AM143" s="375"/>
      <c r="AN143" s="375"/>
      <c r="AO143" s="375"/>
      <c r="AP143" s="375"/>
    </row>
    <row r="144" spans="3:59" x14ac:dyDescent="0.15">
      <c r="C144" s="290"/>
      <c r="D144" s="290"/>
      <c r="E144" s="290"/>
      <c r="F144" s="290"/>
      <c r="G144" s="290"/>
      <c r="H144" s="290"/>
      <c r="I144" s="290"/>
      <c r="J144" s="290"/>
      <c r="K144" s="375"/>
      <c r="L144" s="375"/>
      <c r="M144" s="375"/>
      <c r="N144" s="375"/>
      <c r="O144" s="375"/>
      <c r="P144" s="375"/>
      <c r="Q144" s="375"/>
      <c r="R144" s="375"/>
      <c r="S144" s="375"/>
      <c r="T144" s="375"/>
      <c r="U144" s="375"/>
      <c r="V144" s="375"/>
      <c r="W144" s="375"/>
      <c r="X144" s="375"/>
      <c r="Y144" s="375"/>
      <c r="Z144" s="375"/>
      <c r="AA144" s="375"/>
      <c r="AB144" s="375"/>
      <c r="AC144" s="375"/>
      <c r="AD144" s="375"/>
      <c r="AE144" s="375"/>
      <c r="AF144" s="375"/>
      <c r="AG144" s="375"/>
      <c r="AH144" s="375"/>
      <c r="AI144" s="375"/>
      <c r="AJ144" s="375"/>
      <c r="AK144" s="375"/>
      <c r="AL144" s="375"/>
      <c r="AM144" s="375"/>
      <c r="AN144" s="375"/>
      <c r="AO144" s="375"/>
      <c r="AP144" s="375"/>
    </row>
    <row r="145" spans="3:12" x14ac:dyDescent="0.15">
      <c r="C145" s="376"/>
      <c r="D145" s="376"/>
      <c r="E145" s="376"/>
      <c r="F145" s="376"/>
      <c r="G145" s="376"/>
      <c r="H145" s="376"/>
      <c r="I145" s="376"/>
      <c r="J145" s="376"/>
      <c r="K145" s="290"/>
      <c r="L145" s="290"/>
    </row>
    <row r="146" spans="3:12" x14ac:dyDescent="0.15">
      <c r="C146" s="376"/>
      <c r="D146" s="376"/>
      <c r="E146" s="376"/>
      <c r="F146" s="376"/>
      <c r="G146" s="376"/>
      <c r="H146" s="376"/>
      <c r="I146" s="376"/>
      <c r="J146" s="376"/>
      <c r="K146" s="290"/>
      <c r="L146" s="290"/>
    </row>
    <row r="147" spans="3:12" x14ac:dyDescent="0.15">
      <c r="C147" s="290"/>
      <c r="D147" s="290"/>
      <c r="E147" s="290"/>
      <c r="F147" s="290"/>
      <c r="G147" s="290"/>
      <c r="H147" s="290"/>
      <c r="I147" s="290"/>
      <c r="J147" s="290"/>
    </row>
    <row r="148" spans="3:12" x14ac:dyDescent="0.15">
      <c r="C148" s="290"/>
      <c r="D148" s="290"/>
      <c r="E148" s="290"/>
      <c r="F148" s="290"/>
      <c r="G148" s="290"/>
      <c r="H148" s="290"/>
      <c r="I148" s="290"/>
      <c r="J148" s="290"/>
    </row>
    <row r="149" spans="3:12" x14ac:dyDescent="0.15">
      <c r="C149" s="290"/>
      <c r="D149" s="290"/>
      <c r="E149" s="290"/>
      <c r="F149" s="290"/>
      <c r="G149" s="290"/>
      <c r="H149" s="290"/>
      <c r="I149" s="290"/>
      <c r="J149" s="290"/>
    </row>
    <row r="150" spans="3:12" x14ac:dyDescent="0.15">
      <c r="C150" s="290"/>
      <c r="D150" s="290"/>
      <c r="E150" s="290"/>
      <c r="F150" s="290"/>
      <c r="G150" s="290"/>
      <c r="H150" s="290"/>
      <c r="I150" s="290"/>
      <c r="J150" s="290"/>
    </row>
  </sheetData>
  <sheetProtection insertRows="0" deleteRows="0"/>
  <mergeCells count="520">
    <mergeCell ref="BE4:BH4"/>
    <mergeCell ref="BA6:BB6"/>
    <mergeCell ref="BE6:BF6"/>
    <mergeCell ref="BE8:BF8"/>
    <mergeCell ref="BA10:BB10"/>
    <mergeCell ref="BE10:BF10"/>
    <mergeCell ref="AT1:BI1"/>
    <mergeCell ref="AC2:AD2"/>
    <mergeCell ref="AF2:AG2"/>
    <mergeCell ref="AJ2:AK2"/>
    <mergeCell ref="AT2:BI2"/>
    <mergeCell ref="BE3:BH3"/>
    <mergeCell ref="BB12:BC16"/>
    <mergeCell ref="BD12:BE16"/>
    <mergeCell ref="BF12:BJ16"/>
    <mergeCell ref="W13:AC13"/>
    <mergeCell ref="AD13:AJ13"/>
    <mergeCell ref="AK13:AQ13"/>
    <mergeCell ref="AR13:AX13"/>
    <mergeCell ref="AY13:BA13"/>
    <mergeCell ref="B12:B16"/>
    <mergeCell ref="C12:D16"/>
    <mergeCell ref="I12:J16"/>
    <mergeCell ref="K12:N16"/>
    <mergeCell ref="O12:S16"/>
    <mergeCell ref="W12:BA12"/>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D75:BE75"/>
    <mergeCell ref="BF75:BJ76"/>
    <mergeCell ref="BB76:BC76"/>
    <mergeCell ref="BD76:BE76"/>
    <mergeCell ref="B73:B74"/>
    <mergeCell ref="C73:D74"/>
    <mergeCell ref="I73:J74"/>
    <mergeCell ref="K73:N74"/>
    <mergeCell ref="O73:S74"/>
    <mergeCell ref="BB73:BC73"/>
    <mergeCell ref="BD73:BE73"/>
    <mergeCell ref="BF73:BJ74"/>
    <mergeCell ref="BB74:BC74"/>
    <mergeCell ref="BD74:BE74"/>
    <mergeCell ref="AE81:AF81"/>
    <mergeCell ref="AH81:AI81"/>
    <mergeCell ref="AJ81:AK81"/>
    <mergeCell ref="B75:B76"/>
    <mergeCell ref="C75:D76"/>
    <mergeCell ref="I75:J76"/>
    <mergeCell ref="K75:N76"/>
    <mergeCell ref="O75:S76"/>
    <mergeCell ref="BB75:BC75"/>
    <mergeCell ref="AS82:AV82"/>
    <mergeCell ref="AQ81:AR81"/>
    <mergeCell ref="AS81:AV81"/>
    <mergeCell ref="K82:L82"/>
    <mergeCell ref="M82:N82"/>
    <mergeCell ref="O82:P82"/>
    <mergeCell ref="R82:S82"/>
    <mergeCell ref="T82:U82"/>
    <mergeCell ref="W82:X82"/>
    <mergeCell ref="AA82:AB82"/>
    <mergeCell ref="AC82:AD82"/>
    <mergeCell ref="K80:L81"/>
    <mergeCell ref="M80:P80"/>
    <mergeCell ref="R80:U80"/>
    <mergeCell ref="AA80:AB81"/>
    <mergeCell ref="AC80:AF80"/>
    <mergeCell ref="AH80:AK80"/>
    <mergeCell ref="AQ80:AR80"/>
    <mergeCell ref="AS80:AV80"/>
    <mergeCell ref="M81:N81"/>
    <mergeCell ref="O81:P81"/>
    <mergeCell ref="R81:S81"/>
    <mergeCell ref="T81:U81"/>
    <mergeCell ref="AC81:AD81"/>
    <mergeCell ref="O83:P83"/>
    <mergeCell ref="R83:S83"/>
    <mergeCell ref="T83:U83"/>
    <mergeCell ref="W83:X83"/>
    <mergeCell ref="AE82:AF82"/>
    <mergeCell ref="AH82:AI82"/>
    <mergeCell ref="AJ82:AK82"/>
    <mergeCell ref="AM82:AN82"/>
    <mergeCell ref="AQ82:AR82"/>
    <mergeCell ref="AE84:AF84"/>
    <mergeCell ref="AH84:AI84"/>
    <mergeCell ref="AJ84:AK84"/>
    <mergeCell ref="AM84:AN84"/>
    <mergeCell ref="AQ84:AR84"/>
    <mergeCell ref="AS84:AV84"/>
    <mergeCell ref="AQ83:AR83"/>
    <mergeCell ref="AS83:AV83"/>
    <mergeCell ref="K84:L84"/>
    <mergeCell ref="M84:N84"/>
    <mergeCell ref="O84:P84"/>
    <mergeCell ref="R84:S84"/>
    <mergeCell ref="T84:U84"/>
    <mergeCell ref="W84:X84"/>
    <mergeCell ref="AA84:AB84"/>
    <mergeCell ref="AC84:AD84"/>
    <mergeCell ref="AA83:AB83"/>
    <mergeCell ref="AC83:AD83"/>
    <mergeCell ref="AE83:AF83"/>
    <mergeCell ref="AH83:AI83"/>
    <mergeCell ref="AJ83:AK83"/>
    <mergeCell ref="AM83:AN83"/>
    <mergeCell ref="K83:L83"/>
    <mergeCell ref="M83:N83"/>
    <mergeCell ref="AJ86:AK86"/>
    <mergeCell ref="AM86:AN86"/>
    <mergeCell ref="K86:L86"/>
    <mergeCell ref="M86:N86"/>
    <mergeCell ref="O86:P86"/>
    <mergeCell ref="R86:S86"/>
    <mergeCell ref="T86:U86"/>
    <mergeCell ref="W86:X86"/>
    <mergeCell ref="AA85:AB85"/>
    <mergeCell ref="AC85:AD85"/>
    <mergeCell ref="AE85:AF85"/>
    <mergeCell ref="AH85:AI85"/>
    <mergeCell ref="AJ85:AK85"/>
    <mergeCell ref="AM85:AN85"/>
    <mergeCell ref="K85:L85"/>
    <mergeCell ref="M85:N85"/>
    <mergeCell ref="O85:P85"/>
    <mergeCell ref="R85:S85"/>
    <mergeCell ref="T85:U85"/>
    <mergeCell ref="W85:X85"/>
    <mergeCell ref="R88:S88"/>
    <mergeCell ref="AH88:AI88"/>
    <mergeCell ref="K91:N91"/>
    <mergeCell ref="P91:S91"/>
    <mergeCell ref="U91:X91"/>
    <mergeCell ref="AA91:AD91"/>
    <mergeCell ref="AF91:AI91"/>
    <mergeCell ref="AA86:AB86"/>
    <mergeCell ref="AC86:AD86"/>
    <mergeCell ref="AE86:AF86"/>
    <mergeCell ref="AH86:AI86"/>
    <mergeCell ref="AK91:AN91"/>
    <mergeCell ref="U94:X94"/>
    <mergeCell ref="AK94:AN94"/>
    <mergeCell ref="U95:X95"/>
    <mergeCell ref="AK95:AN95"/>
    <mergeCell ref="K96:N96"/>
    <mergeCell ref="P96:S96"/>
    <mergeCell ref="U96:X96"/>
    <mergeCell ref="AA96:AD96"/>
    <mergeCell ref="AF96:AI96"/>
    <mergeCell ref="AK96:AN96"/>
    <mergeCell ref="K99:L100"/>
    <mergeCell ref="M99:P99"/>
    <mergeCell ref="R99:U99"/>
    <mergeCell ref="AA99:AB100"/>
    <mergeCell ref="AC99:AF99"/>
    <mergeCell ref="AH99:AK99"/>
    <mergeCell ref="M100:N100"/>
    <mergeCell ref="O100:P100"/>
    <mergeCell ref="R100:S100"/>
    <mergeCell ref="T100:U100"/>
    <mergeCell ref="AC100:AD100"/>
    <mergeCell ref="AE100:AF100"/>
    <mergeCell ref="AH100:AI100"/>
    <mergeCell ref="AJ100:AK100"/>
    <mergeCell ref="K101:L101"/>
    <mergeCell ref="M101:N101"/>
    <mergeCell ref="O101:P101"/>
    <mergeCell ref="R101:S101"/>
    <mergeCell ref="T101:U101"/>
    <mergeCell ref="AM101:AN101"/>
    <mergeCell ref="K102:L102"/>
    <mergeCell ref="M102:N102"/>
    <mergeCell ref="O102:P102"/>
    <mergeCell ref="R102:S102"/>
    <mergeCell ref="T102:U102"/>
    <mergeCell ref="W102:X102"/>
    <mergeCell ref="AA102:AB102"/>
    <mergeCell ref="AC102:AD102"/>
    <mergeCell ref="AE102:AF102"/>
    <mergeCell ref="W101:X101"/>
    <mergeCell ref="AA101:AB101"/>
    <mergeCell ref="AC101:AD101"/>
    <mergeCell ref="AE101:AF101"/>
    <mergeCell ref="AH101:AI101"/>
    <mergeCell ref="AJ101:AK101"/>
    <mergeCell ref="AH102:AI102"/>
    <mergeCell ref="AJ102:AK102"/>
    <mergeCell ref="AM102:AN102"/>
    <mergeCell ref="AH103:AI103"/>
    <mergeCell ref="AJ103:AK103"/>
    <mergeCell ref="AM103:AN103"/>
    <mergeCell ref="K104:L104"/>
    <mergeCell ref="M104:N104"/>
    <mergeCell ref="O104:P104"/>
    <mergeCell ref="R104:S104"/>
    <mergeCell ref="T104:U104"/>
    <mergeCell ref="AM104:AN104"/>
    <mergeCell ref="W104:X104"/>
    <mergeCell ref="AA104:AB104"/>
    <mergeCell ref="AC104:AD104"/>
    <mergeCell ref="AE104:AF104"/>
    <mergeCell ref="AH104:AI104"/>
    <mergeCell ref="AJ104:AK104"/>
    <mergeCell ref="K103:L103"/>
    <mergeCell ref="M103:N103"/>
    <mergeCell ref="O103:P103"/>
    <mergeCell ref="R103:S103"/>
    <mergeCell ref="T103:U103"/>
    <mergeCell ref="W103:X103"/>
    <mergeCell ref="AA103:AB103"/>
    <mergeCell ref="AC103:AD103"/>
    <mergeCell ref="AE103:AF103"/>
    <mergeCell ref="AH105:AI105"/>
    <mergeCell ref="AJ105:AK105"/>
    <mergeCell ref="AM105:AN105"/>
    <mergeCell ref="R107:S107"/>
    <mergeCell ref="AH107:AI107"/>
    <mergeCell ref="K110:N110"/>
    <mergeCell ref="P110:S110"/>
    <mergeCell ref="U110:X110"/>
    <mergeCell ref="AA110:AD110"/>
    <mergeCell ref="AF110:AI110"/>
    <mergeCell ref="K105:L105"/>
    <mergeCell ref="M105:N105"/>
    <mergeCell ref="O105:P105"/>
    <mergeCell ref="R105:S105"/>
    <mergeCell ref="T105:U105"/>
    <mergeCell ref="W105:X105"/>
    <mergeCell ref="AA105:AB105"/>
    <mergeCell ref="AC105:AD105"/>
    <mergeCell ref="AE105:AF105"/>
    <mergeCell ref="AK115:AN115"/>
    <mergeCell ref="AK110:AN110"/>
    <mergeCell ref="U113:X113"/>
    <mergeCell ref="AK113:AN113"/>
    <mergeCell ref="U114:X114"/>
    <mergeCell ref="AK114:AN114"/>
    <mergeCell ref="K115:N115"/>
    <mergeCell ref="P115:S115"/>
    <mergeCell ref="U115:X115"/>
    <mergeCell ref="AA115:AD115"/>
    <mergeCell ref="AF115:AI115"/>
  </mergeCells>
  <phoneticPr fontId="4"/>
  <conditionalFormatting sqref="K91:N91">
    <cfRule type="expression" dxfId="47" priority="40">
      <formula>INDIRECT(ADDRESS(ROW(),COLUMN()))=TRUNC(INDIRECT(ADDRESS(ROW(),COLUMN())))</formula>
    </cfRule>
  </conditionalFormatting>
  <conditionalFormatting sqref="K110:N110">
    <cfRule type="expression" dxfId="46" priority="3">
      <formula>INDIRECT(ADDRESS(ROW(),COLUMN()))=TRUNC(INDIRECT(ADDRESS(ROW(),COLUMN())))</formula>
    </cfRule>
  </conditionalFormatting>
  <conditionalFormatting sqref="M82:X86">
    <cfRule type="expression" dxfId="45" priority="41">
      <formula>INDIRECT(ADDRESS(ROW(),COLUMN()))=TRUNC(INDIRECT(ADDRESS(ROW(),COLUMN())))</formula>
    </cfRule>
  </conditionalFormatting>
  <conditionalFormatting sqref="M101:X105">
    <cfRule type="expression" dxfId="44" priority="4">
      <formula>INDIRECT(ADDRESS(ROW(),COLUMN()))=TRUNC(INDIRECT(ADDRESS(ROW(),COLUMN())))</formula>
    </cfRule>
  </conditionalFormatting>
  <conditionalFormatting sqref="W80:X80 Z80 W89:Z89">
    <cfRule type="expression" dxfId="43" priority="46">
      <formula>OR(#REF!=$B78,#REF!=$B78)</formula>
    </cfRule>
  </conditionalFormatting>
  <conditionalFormatting sqref="W99:X99 Z99 W108:Z108">
    <cfRule type="expression" dxfId="42" priority="8">
      <formula>OR(#REF!=$B97,#REF!=$B97)</formula>
    </cfRule>
  </conditionalFormatting>
  <conditionalFormatting sqref="W90:Z90 AO90:AP90">
    <cfRule type="expression" dxfId="41" priority="45">
      <formula>OR(#REF!=$B77,#REF!=$B77)</formula>
    </cfRule>
  </conditionalFormatting>
  <conditionalFormatting sqref="W109:Z109">
    <cfRule type="expression" dxfId="40" priority="7">
      <formula>OR(#REF!=$B96,#REF!=$B96)</formula>
    </cfRule>
  </conditionalFormatting>
  <conditionalFormatting sqref="W18:BE18">
    <cfRule type="expression" dxfId="39" priority="42">
      <formula>INDIRECT(ADDRESS(ROW(),COLUMN()))=TRUNC(INDIRECT(ADDRESS(ROW(),COLUMN())))</formula>
    </cfRule>
  </conditionalFormatting>
  <conditionalFormatting sqref="W20:BE20">
    <cfRule type="expression" dxfId="38" priority="37">
      <formula>INDIRECT(ADDRESS(ROW(),COLUMN()))=TRUNC(INDIRECT(ADDRESS(ROW(),COLUMN())))</formula>
    </cfRule>
  </conditionalFormatting>
  <conditionalFormatting sqref="W22:BE22">
    <cfRule type="expression" dxfId="37" priority="36">
      <formula>INDIRECT(ADDRESS(ROW(),COLUMN()))=TRUNC(INDIRECT(ADDRESS(ROW(),COLUMN())))</formula>
    </cfRule>
  </conditionalFormatting>
  <conditionalFormatting sqref="W24:BE24">
    <cfRule type="expression" dxfId="36" priority="35">
      <formula>INDIRECT(ADDRESS(ROW(),COLUMN()))=TRUNC(INDIRECT(ADDRESS(ROW(),COLUMN())))</formula>
    </cfRule>
  </conditionalFormatting>
  <conditionalFormatting sqref="W26:BE26">
    <cfRule type="expression" dxfId="35" priority="34">
      <formula>INDIRECT(ADDRESS(ROW(),COLUMN()))=TRUNC(INDIRECT(ADDRESS(ROW(),COLUMN())))</formula>
    </cfRule>
  </conditionalFormatting>
  <conditionalFormatting sqref="W28:BE28">
    <cfRule type="expression" dxfId="34" priority="33">
      <formula>INDIRECT(ADDRESS(ROW(),COLUMN()))=TRUNC(INDIRECT(ADDRESS(ROW(),COLUMN())))</formula>
    </cfRule>
  </conditionalFormatting>
  <conditionalFormatting sqref="W30:BE30">
    <cfRule type="expression" dxfId="33" priority="32">
      <formula>INDIRECT(ADDRESS(ROW(),COLUMN()))=TRUNC(INDIRECT(ADDRESS(ROW(),COLUMN())))</formula>
    </cfRule>
  </conditionalFormatting>
  <conditionalFormatting sqref="W32:BE32">
    <cfRule type="expression" dxfId="32" priority="31">
      <formula>INDIRECT(ADDRESS(ROW(),COLUMN()))=TRUNC(INDIRECT(ADDRESS(ROW(),COLUMN())))</formula>
    </cfRule>
  </conditionalFormatting>
  <conditionalFormatting sqref="W34:BE34">
    <cfRule type="expression" dxfId="31" priority="30">
      <formula>INDIRECT(ADDRESS(ROW(),COLUMN()))=TRUNC(INDIRECT(ADDRESS(ROW(),COLUMN())))</formula>
    </cfRule>
  </conditionalFormatting>
  <conditionalFormatting sqref="W36:BE36">
    <cfRule type="expression" dxfId="30" priority="29">
      <formula>INDIRECT(ADDRESS(ROW(),COLUMN()))=TRUNC(INDIRECT(ADDRESS(ROW(),COLUMN())))</formula>
    </cfRule>
  </conditionalFormatting>
  <conditionalFormatting sqref="W38:BE38">
    <cfRule type="expression" dxfId="29" priority="28">
      <formula>INDIRECT(ADDRESS(ROW(),COLUMN()))=TRUNC(INDIRECT(ADDRESS(ROW(),COLUMN())))</formula>
    </cfRule>
  </conditionalFormatting>
  <conditionalFormatting sqref="W40:BE40">
    <cfRule type="expression" dxfId="28" priority="27">
      <formula>INDIRECT(ADDRESS(ROW(),COLUMN()))=TRUNC(INDIRECT(ADDRESS(ROW(),COLUMN())))</formula>
    </cfRule>
  </conditionalFormatting>
  <conditionalFormatting sqref="W42:BE42">
    <cfRule type="expression" dxfId="27" priority="26">
      <formula>INDIRECT(ADDRESS(ROW(),COLUMN()))=TRUNC(INDIRECT(ADDRESS(ROW(),COLUMN())))</formula>
    </cfRule>
  </conditionalFormatting>
  <conditionalFormatting sqref="W44:BE44">
    <cfRule type="expression" dxfId="26" priority="25">
      <formula>INDIRECT(ADDRESS(ROW(),COLUMN()))=TRUNC(INDIRECT(ADDRESS(ROW(),COLUMN())))</formula>
    </cfRule>
  </conditionalFormatting>
  <conditionalFormatting sqref="W46:BE46">
    <cfRule type="expression" dxfId="25" priority="24">
      <formula>INDIRECT(ADDRESS(ROW(),COLUMN()))=TRUNC(INDIRECT(ADDRESS(ROW(),COLUMN())))</formula>
    </cfRule>
  </conditionalFormatting>
  <conditionalFormatting sqref="W48:BE48">
    <cfRule type="expression" dxfId="24" priority="23">
      <formula>INDIRECT(ADDRESS(ROW(),COLUMN()))=TRUNC(INDIRECT(ADDRESS(ROW(),COLUMN())))</formula>
    </cfRule>
  </conditionalFormatting>
  <conditionalFormatting sqref="W50:BE50">
    <cfRule type="expression" dxfId="23" priority="22">
      <formula>INDIRECT(ADDRESS(ROW(),COLUMN()))=TRUNC(INDIRECT(ADDRESS(ROW(),COLUMN())))</formula>
    </cfRule>
  </conditionalFormatting>
  <conditionalFormatting sqref="W52:BE52">
    <cfRule type="expression" dxfId="22" priority="21">
      <formula>INDIRECT(ADDRESS(ROW(),COLUMN()))=TRUNC(INDIRECT(ADDRESS(ROW(),COLUMN())))</formula>
    </cfRule>
  </conditionalFormatting>
  <conditionalFormatting sqref="W54:BE54">
    <cfRule type="expression" dxfId="21" priority="20">
      <formula>INDIRECT(ADDRESS(ROW(),COLUMN()))=TRUNC(INDIRECT(ADDRESS(ROW(),COLUMN())))</formula>
    </cfRule>
  </conditionalFormatting>
  <conditionalFormatting sqref="W56:BE56">
    <cfRule type="expression" dxfId="20" priority="19">
      <formula>INDIRECT(ADDRESS(ROW(),COLUMN()))=TRUNC(INDIRECT(ADDRESS(ROW(),COLUMN())))</formula>
    </cfRule>
  </conditionalFormatting>
  <conditionalFormatting sqref="W58:BE58">
    <cfRule type="expression" dxfId="19" priority="18">
      <formula>INDIRECT(ADDRESS(ROW(),COLUMN()))=TRUNC(INDIRECT(ADDRESS(ROW(),COLUMN())))</formula>
    </cfRule>
  </conditionalFormatting>
  <conditionalFormatting sqref="W60:BE60">
    <cfRule type="expression" dxfId="18" priority="17">
      <formula>INDIRECT(ADDRESS(ROW(),COLUMN()))=TRUNC(INDIRECT(ADDRESS(ROW(),COLUMN())))</formula>
    </cfRule>
  </conditionalFormatting>
  <conditionalFormatting sqref="W62:BE62">
    <cfRule type="expression" dxfId="17" priority="16">
      <formula>INDIRECT(ADDRESS(ROW(),COLUMN()))=TRUNC(INDIRECT(ADDRESS(ROW(),COLUMN())))</formula>
    </cfRule>
  </conditionalFormatting>
  <conditionalFormatting sqref="W64:BE64">
    <cfRule type="expression" dxfId="16" priority="15">
      <formula>INDIRECT(ADDRESS(ROW(),COLUMN()))=TRUNC(INDIRECT(ADDRESS(ROW(),COLUMN())))</formula>
    </cfRule>
  </conditionalFormatting>
  <conditionalFormatting sqref="W66:BE66">
    <cfRule type="expression" dxfId="15" priority="14">
      <formula>INDIRECT(ADDRESS(ROW(),COLUMN()))=TRUNC(INDIRECT(ADDRESS(ROW(),COLUMN())))</formula>
    </cfRule>
  </conditionalFormatting>
  <conditionalFormatting sqref="W68:BE68">
    <cfRule type="expression" dxfId="14" priority="13">
      <formula>INDIRECT(ADDRESS(ROW(),COLUMN()))=TRUNC(INDIRECT(ADDRESS(ROW(),COLUMN())))</formula>
    </cfRule>
  </conditionalFormatting>
  <conditionalFormatting sqref="W70:BE70">
    <cfRule type="expression" dxfId="13" priority="12">
      <formula>INDIRECT(ADDRESS(ROW(),COLUMN()))=TRUNC(INDIRECT(ADDRESS(ROW(),COLUMN())))</formula>
    </cfRule>
  </conditionalFormatting>
  <conditionalFormatting sqref="W72:BE72">
    <cfRule type="expression" dxfId="12" priority="11">
      <formula>INDIRECT(ADDRESS(ROW(),COLUMN()))=TRUNC(INDIRECT(ADDRESS(ROW(),COLUMN())))</formula>
    </cfRule>
  </conditionalFormatting>
  <conditionalFormatting sqref="W74:BE74">
    <cfRule type="expression" dxfId="11" priority="10">
      <formula>INDIRECT(ADDRESS(ROW(),COLUMN()))=TRUNC(INDIRECT(ADDRESS(ROW(),COLUMN())))</formula>
    </cfRule>
  </conditionalFormatting>
  <conditionalFormatting sqref="W76:BE76">
    <cfRule type="expression" dxfId="10" priority="9">
      <formula>INDIRECT(ADDRESS(ROW(),COLUMN()))=TRUNC(INDIRECT(ADDRESS(ROW(),COLUMN())))</formula>
    </cfRule>
  </conditionalFormatting>
  <conditionalFormatting sqref="AA91:AD91">
    <cfRule type="expression" dxfId="9" priority="39">
      <formula>INDIRECT(ADDRESS(ROW(),COLUMN()))=TRUNC(INDIRECT(ADDRESS(ROW(),COLUMN())))</formula>
    </cfRule>
  </conditionalFormatting>
  <conditionalFormatting sqref="AA110:AD110">
    <cfRule type="expression" dxfId="8" priority="2">
      <formula>INDIRECT(ADDRESS(ROW(),COLUMN()))=TRUNC(INDIRECT(ADDRESS(ROW(),COLUMN())))</formula>
    </cfRule>
  </conditionalFormatting>
  <conditionalFormatting sqref="AC82:AN86">
    <cfRule type="expression" dxfId="7" priority="38">
      <formula>INDIRECT(ADDRESS(ROW(),COLUMN()))=TRUNC(INDIRECT(ADDRESS(ROW(),COLUMN())))</formula>
    </cfRule>
  </conditionalFormatting>
  <conditionalFormatting sqref="AC101:AN105">
    <cfRule type="expression" dxfId="6" priority="1">
      <formula>INDIRECT(ADDRESS(ROW(),COLUMN()))=TRUNC(INDIRECT(ADDRESS(ROW(),COLUMN())))</formula>
    </cfRule>
  </conditionalFormatting>
  <conditionalFormatting sqref="AM90:AN90">
    <cfRule type="expression" dxfId="5" priority="43">
      <formula>OR(#REF!=$B77,#REF!=$B77)</formula>
    </cfRule>
  </conditionalFormatting>
  <conditionalFormatting sqref="AM80:AP80 AM89:AP89">
    <cfRule type="expression" dxfId="4" priority="44">
      <formula>OR(#REF!=$B78,#REF!=$B78)</formula>
    </cfRule>
  </conditionalFormatting>
  <conditionalFormatting sqref="AM99:AP99 AM108:AP108">
    <cfRule type="expression" dxfId="3" priority="6">
      <formula>OR(#REF!=$B97,#REF!=$B97)</formula>
    </cfRule>
  </conditionalFormatting>
  <conditionalFormatting sqref="AM109:AP109">
    <cfRule type="expression" dxfId="2" priority="5">
      <formula>OR(#REF!=$B96,#REF!=$B96)</formula>
    </cfRule>
  </conditionalFormatting>
  <conditionalFormatting sqref="AQ83:BA83">
    <cfRule type="expression" dxfId="1" priority="48">
      <formula>OR(#REF!=$B87,#REF!=$B87)</formula>
    </cfRule>
  </conditionalFormatting>
  <conditionalFormatting sqref="AQ84:BA84">
    <cfRule type="expression" dxfId="0" priority="47">
      <formula>OR(#REF!=$B77,#REF!=$B77)</formula>
    </cfRule>
  </conditionalFormatting>
  <dataValidations count="10">
    <dataValidation allowBlank="1" showInputMessage="1" showErrorMessage="1" error="入力可能範囲　32～40" sqref="BE10 BA10" xr:uid="{0203CDF0-18CF-4F55-94D8-08C86D125B47}"/>
    <dataValidation type="list" allowBlank="1" showInputMessage="1" sqref="I17:J76" xr:uid="{5E788869-7769-4EC8-B337-E2A91FA5D142}">
      <formula1>"A, B, C, D"</formula1>
    </dataValidation>
    <dataValidation type="list" errorStyle="warning" allowBlank="1" showInputMessage="1" error="リストにない場合のみ、入力してください。" sqref="K17:N76" xr:uid="{4315F8F7-EC10-4212-9D07-81EC934A684F}">
      <formula1>INDIRECT(C17)</formula1>
    </dataValidation>
    <dataValidation type="list" allowBlank="1" showInputMessage="1" sqref="C17:D76" xr:uid="{8FAE579A-0032-45B5-8D57-FAA164B8A5C6}">
      <formula1>職種</formula1>
    </dataValidation>
    <dataValidation type="list" allowBlank="1" showInputMessage="1" showErrorMessage="1" sqref="R88:S88" xr:uid="{62678ED8-6234-4FD4-965B-FD13E3BC3042}">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2F8CA90A-C816-49E9-B006-A592C2C2C946}">
      <formula1>【記載例】シフト記号表</formula1>
    </dataValidation>
    <dataValidation type="list" allowBlank="1" showInputMessage="1" showErrorMessage="1" sqref="BE3:BH3" xr:uid="{FBEEE680-5383-47DE-AC15-FE1BD9CFD4F0}">
      <formula1>"４週,暦月"</formula1>
    </dataValidation>
    <dataValidation type="list" allowBlank="1" showInputMessage="1" showErrorMessage="1" sqref="AF3:AF4" xr:uid="{47094B8E-E470-41F4-BEF6-6F32A5746169}">
      <formula1>#REF!</formula1>
    </dataValidation>
    <dataValidation type="decimal" allowBlank="1" showInputMessage="1" showErrorMessage="1" error="入力可能範囲　32～40" sqref="BA6:BB6" xr:uid="{F778592B-3831-48E1-BFD8-8DAD6629E030}">
      <formula1>32</formula1>
      <formula2>40</formula2>
    </dataValidation>
    <dataValidation type="list" allowBlank="1" showInputMessage="1" showErrorMessage="1" sqref="BE4:BH4" xr:uid="{6066EF91-F0F9-4182-8B0A-74E69CA57516}">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F437078A-0193-494B-9098-4079FB4EAEBA}">
          <x14:formula1>
            <xm:f>'プルダウン・リスト（従来型・ユニット型共通）'!$C$4:$C$17</xm:f>
          </x14:formula1>
          <xm:sqref>AT1:BI1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2BF9-D483-4AC9-9DD6-CE17284F9401}">
  <sheetPr>
    <pageSetUpPr fitToPage="1"/>
  </sheetPr>
  <dimension ref="B1:N52"/>
  <sheetViews>
    <sheetView zoomScaleNormal="100" workbookViewId="0"/>
  </sheetViews>
  <sheetFormatPr defaultColWidth="10.28515625" defaultRowHeight="18.75" x14ac:dyDescent="0.15"/>
  <cols>
    <col min="1" max="1" width="1.85546875" style="379" customWidth="1"/>
    <col min="2" max="2" width="6.42578125" style="378" customWidth="1"/>
    <col min="3" max="3" width="12.140625" style="378" customWidth="1"/>
    <col min="4" max="4" width="12.140625" style="378" hidden="1" customWidth="1"/>
    <col min="5" max="5" width="3.85546875" style="378" bestFit="1" customWidth="1"/>
    <col min="6" max="6" width="17.85546875" style="379" customWidth="1"/>
    <col min="7" max="7" width="3.85546875" style="379" bestFit="1" customWidth="1"/>
    <col min="8" max="8" width="17.85546875" style="379" customWidth="1"/>
    <col min="9" max="9" width="3.85546875" style="379" bestFit="1" customWidth="1"/>
    <col min="10" max="10" width="17.85546875" style="378" customWidth="1"/>
    <col min="11" max="11" width="3.85546875" style="379" bestFit="1" customWidth="1"/>
    <col min="12" max="12" width="17.85546875" style="379" customWidth="1"/>
    <col min="13" max="13" width="3.85546875" style="379" customWidth="1"/>
    <col min="14" max="14" width="57.85546875" style="379" customWidth="1"/>
    <col min="15" max="16384" width="10.28515625" style="379"/>
  </cols>
  <sheetData>
    <row r="1" spans="2:14" x14ac:dyDescent="0.15">
      <c r="B1" s="377" t="s">
        <v>765</v>
      </c>
    </row>
    <row r="2" spans="2:14" x14ac:dyDescent="0.15">
      <c r="B2" s="380" t="s">
        <v>766</v>
      </c>
      <c r="F2" s="381"/>
      <c r="J2" s="382"/>
    </row>
    <row r="3" spans="2:14" x14ac:dyDescent="0.15">
      <c r="B3" s="381" t="s">
        <v>767</v>
      </c>
      <c r="F3" s="382" t="s">
        <v>768</v>
      </c>
      <c r="J3" s="382"/>
    </row>
    <row r="4" spans="2:14" x14ac:dyDescent="0.15">
      <c r="B4" s="380"/>
      <c r="F4" s="1253" t="s">
        <v>769</v>
      </c>
      <c r="G4" s="1253"/>
      <c r="H4" s="1253"/>
      <c r="I4" s="1253"/>
      <c r="J4" s="1253"/>
      <c r="K4" s="1253"/>
      <c r="L4" s="1253"/>
      <c r="N4" s="1253" t="s">
        <v>1072</v>
      </c>
    </row>
    <row r="5" spans="2:14" x14ac:dyDescent="0.15">
      <c r="B5" s="378" t="s">
        <v>689</v>
      </c>
      <c r="C5" s="378" t="s">
        <v>734</v>
      </c>
      <c r="F5" s="378" t="s">
        <v>1073</v>
      </c>
      <c r="G5" s="378"/>
      <c r="H5" s="378" t="s">
        <v>1074</v>
      </c>
      <c r="J5" s="378" t="s">
        <v>770</v>
      </c>
      <c r="L5" s="378" t="s">
        <v>769</v>
      </c>
      <c r="N5" s="1253"/>
    </row>
    <row r="6" spans="2:14" x14ac:dyDescent="0.15">
      <c r="B6" s="384">
        <v>1</v>
      </c>
      <c r="C6" s="385" t="s">
        <v>713</v>
      </c>
      <c r="D6" s="386" t="str">
        <f>C6</f>
        <v>a</v>
      </c>
      <c r="E6" s="384" t="s">
        <v>771</v>
      </c>
      <c r="F6" s="387">
        <v>0.29166666666666702</v>
      </c>
      <c r="G6" s="384" t="s">
        <v>688</v>
      </c>
      <c r="H6" s="387">
        <v>0.66666666666666696</v>
      </c>
      <c r="I6" s="388" t="s">
        <v>772</v>
      </c>
      <c r="J6" s="387">
        <v>4.1666666666666699E-2</v>
      </c>
      <c r="K6" s="389" t="s">
        <v>674</v>
      </c>
      <c r="L6" s="383">
        <f>IF(OR(F6="",H6=""),"",(H6+IF(F6&gt;H6,1,0)-F6-J6)*24)</f>
        <v>8</v>
      </c>
      <c r="N6" s="390"/>
    </row>
    <row r="7" spans="2:14" x14ac:dyDescent="0.15">
      <c r="B7" s="384">
        <v>2</v>
      </c>
      <c r="C7" s="385" t="s">
        <v>702</v>
      </c>
      <c r="D7" s="386" t="str">
        <f t="shared" ref="D7:D38" si="0">C7</f>
        <v>b</v>
      </c>
      <c r="E7" s="384" t="s">
        <v>771</v>
      </c>
      <c r="F7" s="387">
        <v>0.375</v>
      </c>
      <c r="G7" s="384" t="s">
        <v>688</v>
      </c>
      <c r="H7" s="387">
        <v>0.75</v>
      </c>
      <c r="I7" s="388" t="s">
        <v>772</v>
      </c>
      <c r="J7" s="387">
        <v>4.1666666666666699E-2</v>
      </c>
      <c r="K7" s="389" t="s">
        <v>674</v>
      </c>
      <c r="L7" s="383">
        <f>IF(OR(F7="",H7=""),"",(H7+IF(F7&gt;H7,1,0)-F7-J7)*24)</f>
        <v>8</v>
      </c>
      <c r="N7" s="390"/>
    </row>
    <row r="8" spans="2:14" x14ac:dyDescent="0.15">
      <c r="B8" s="384">
        <v>3</v>
      </c>
      <c r="C8" s="385" t="s">
        <v>773</v>
      </c>
      <c r="D8" s="386" t="str">
        <f t="shared" si="0"/>
        <v>c</v>
      </c>
      <c r="E8" s="384" t="s">
        <v>771</v>
      </c>
      <c r="F8" s="387">
        <v>0.41666666666666702</v>
      </c>
      <c r="G8" s="384" t="s">
        <v>688</v>
      </c>
      <c r="H8" s="387">
        <v>0.79166666666666696</v>
      </c>
      <c r="I8" s="388" t="s">
        <v>772</v>
      </c>
      <c r="J8" s="387">
        <v>4.1666666666666699E-2</v>
      </c>
      <c r="K8" s="389" t="s">
        <v>674</v>
      </c>
      <c r="L8" s="383">
        <f>IF(OR(F8="",H8=""),"",(H8+IF(F8&gt;H8,1,0)-F8-J8)*24)</f>
        <v>8</v>
      </c>
      <c r="N8" s="390"/>
    </row>
    <row r="9" spans="2:14" x14ac:dyDescent="0.15">
      <c r="B9" s="384">
        <v>4</v>
      </c>
      <c r="C9" s="385" t="s">
        <v>714</v>
      </c>
      <c r="D9" s="386" t="str">
        <f t="shared" si="0"/>
        <v>d</v>
      </c>
      <c r="E9" s="384" t="s">
        <v>771</v>
      </c>
      <c r="F9" s="387">
        <v>0.5</v>
      </c>
      <c r="G9" s="384" t="s">
        <v>688</v>
      </c>
      <c r="H9" s="387">
        <v>0.875</v>
      </c>
      <c r="I9" s="388" t="s">
        <v>772</v>
      </c>
      <c r="J9" s="387">
        <v>4.1666666666666699E-2</v>
      </c>
      <c r="K9" s="389" t="s">
        <v>674</v>
      </c>
      <c r="L9" s="383">
        <f>IF(OR(F9="",H9=""),"",(H9+IF(F9&gt;H9,1,0)-F9-J9)*24)</f>
        <v>8</v>
      </c>
      <c r="N9" s="390"/>
    </row>
    <row r="10" spans="2:14" x14ac:dyDescent="0.15">
      <c r="B10" s="384">
        <v>5</v>
      </c>
      <c r="C10" s="385" t="s">
        <v>774</v>
      </c>
      <c r="D10" s="386" t="str">
        <f t="shared" si="0"/>
        <v>e</v>
      </c>
      <c r="E10" s="384" t="s">
        <v>771</v>
      </c>
      <c r="F10" s="387">
        <v>0.375</v>
      </c>
      <c r="G10" s="384" t="s">
        <v>688</v>
      </c>
      <c r="H10" s="387">
        <v>0.54166666666666696</v>
      </c>
      <c r="I10" s="388" t="s">
        <v>772</v>
      </c>
      <c r="J10" s="387">
        <v>0</v>
      </c>
      <c r="K10" s="389" t="s">
        <v>674</v>
      </c>
      <c r="L10" s="383">
        <f t="shared" ref="L10:L22" si="1">IF(OR(F10="",H10=""),"",(H10+IF(F10&gt;H10,1,0)-F10-J10)*24)</f>
        <v>4.0000000000000098</v>
      </c>
      <c r="N10" s="390"/>
    </row>
    <row r="11" spans="2:14" x14ac:dyDescent="0.15">
      <c r="B11" s="384">
        <v>6</v>
      </c>
      <c r="C11" s="385" t="s">
        <v>775</v>
      </c>
      <c r="D11" s="386" t="str">
        <f t="shared" si="0"/>
        <v>f</v>
      </c>
      <c r="E11" s="384" t="s">
        <v>771</v>
      </c>
      <c r="F11" s="387">
        <v>0.54166666666666696</v>
      </c>
      <c r="G11" s="384" t="s">
        <v>688</v>
      </c>
      <c r="H11" s="387">
        <v>0.77083333333333304</v>
      </c>
      <c r="I11" s="388" t="s">
        <v>772</v>
      </c>
      <c r="J11" s="387">
        <v>0</v>
      </c>
      <c r="K11" s="389" t="s">
        <v>674</v>
      </c>
      <c r="L11" s="383">
        <f>IF(OR(F11="",H11=""),"",(H11+IF(F11&gt;H11,1,0)-F11-J11)*24)</f>
        <v>5.4999999999999902</v>
      </c>
      <c r="N11" s="390"/>
    </row>
    <row r="12" spans="2:14" x14ac:dyDescent="0.15">
      <c r="B12" s="384">
        <v>7</v>
      </c>
      <c r="C12" s="385" t="s">
        <v>776</v>
      </c>
      <c r="D12" s="386" t="str">
        <f t="shared" si="0"/>
        <v>g</v>
      </c>
      <c r="E12" s="384" t="s">
        <v>771</v>
      </c>
      <c r="F12" s="387">
        <v>0.58333333333333304</v>
      </c>
      <c r="G12" s="384" t="s">
        <v>688</v>
      </c>
      <c r="H12" s="387">
        <v>0.83333333333333304</v>
      </c>
      <c r="I12" s="388" t="s">
        <v>772</v>
      </c>
      <c r="J12" s="387">
        <v>0</v>
      </c>
      <c r="K12" s="389" t="s">
        <v>674</v>
      </c>
      <c r="L12" s="383">
        <f t="shared" si="1"/>
        <v>6</v>
      </c>
      <c r="N12" s="390"/>
    </row>
    <row r="13" spans="2:14" x14ac:dyDescent="0.15">
      <c r="B13" s="384">
        <v>8</v>
      </c>
      <c r="C13" s="385" t="s">
        <v>777</v>
      </c>
      <c r="D13" s="386" t="str">
        <f t="shared" si="0"/>
        <v>h</v>
      </c>
      <c r="E13" s="384" t="s">
        <v>771</v>
      </c>
      <c r="F13" s="387">
        <v>0.66666666666666696</v>
      </c>
      <c r="G13" s="384" t="s">
        <v>688</v>
      </c>
      <c r="H13" s="387">
        <v>1</v>
      </c>
      <c r="I13" s="388" t="s">
        <v>772</v>
      </c>
      <c r="J13" s="387">
        <v>0</v>
      </c>
      <c r="K13" s="389" t="s">
        <v>674</v>
      </c>
      <c r="L13" s="383">
        <f t="shared" si="1"/>
        <v>7.9999999999999902</v>
      </c>
      <c r="N13" s="390" t="s">
        <v>1075</v>
      </c>
    </row>
    <row r="14" spans="2:14" x14ac:dyDescent="0.15">
      <c r="B14" s="384">
        <v>9</v>
      </c>
      <c r="C14" s="385" t="s">
        <v>778</v>
      </c>
      <c r="D14" s="386" t="str">
        <f t="shared" si="0"/>
        <v>i</v>
      </c>
      <c r="E14" s="384" t="s">
        <v>771</v>
      </c>
      <c r="F14" s="387">
        <v>0</v>
      </c>
      <c r="G14" s="384" t="s">
        <v>688</v>
      </c>
      <c r="H14" s="387">
        <v>0.375</v>
      </c>
      <c r="I14" s="388" t="s">
        <v>772</v>
      </c>
      <c r="J14" s="387">
        <v>4.1666666666666699E-2</v>
      </c>
      <c r="K14" s="389" t="s">
        <v>674</v>
      </c>
      <c r="L14" s="383">
        <f t="shared" si="1"/>
        <v>8</v>
      </c>
      <c r="N14" s="390" t="s">
        <v>1076</v>
      </c>
    </row>
    <row r="15" spans="2:14" x14ac:dyDescent="0.15">
      <c r="B15" s="384">
        <v>10</v>
      </c>
      <c r="C15" s="385" t="s">
        <v>779</v>
      </c>
      <c r="D15" s="386" t="str">
        <f t="shared" si="0"/>
        <v>j</v>
      </c>
      <c r="E15" s="384" t="s">
        <v>771</v>
      </c>
      <c r="F15" s="387"/>
      <c r="G15" s="384" t="s">
        <v>688</v>
      </c>
      <c r="H15" s="387"/>
      <c r="I15" s="388" t="s">
        <v>772</v>
      </c>
      <c r="J15" s="387">
        <v>0</v>
      </c>
      <c r="K15" s="389" t="s">
        <v>674</v>
      </c>
      <c r="L15" s="383" t="str">
        <f t="shared" si="1"/>
        <v/>
      </c>
      <c r="N15" s="390"/>
    </row>
    <row r="16" spans="2:14" x14ac:dyDescent="0.15">
      <c r="B16" s="384">
        <v>11</v>
      </c>
      <c r="C16" s="385" t="s">
        <v>780</v>
      </c>
      <c r="D16" s="386" t="str">
        <f t="shared" si="0"/>
        <v>k</v>
      </c>
      <c r="E16" s="384" t="s">
        <v>771</v>
      </c>
      <c r="F16" s="387"/>
      <c r="G16" s="384" t="s">
        <v>688</v>
      </c>
      <c r="H16" s="387"/>
      <c r="I16" s="388" t="s">
        <v>772</v>
      </c>
      <c r="J16" s="387">
        <v>0</v>
      </c>
      <c r="K16" s="389" t="s">
        <v>674</v>
      </c>
      <c r="L16" s="383" t="str">
        <f t="shared" si="1"/>
        <v/>
      </c>
      <c r="N16" s="390"/>
    </row>
    <row r="17" spans="2:14" x14ac:dyDescent="0.15">
      <c r="B17" s="384">
        <v>12</v>
      </c>
      <c r="C17" s="385" t="s">
        <v>781</v>
      </c>
      <c r="D17" s="386" t="str">
        <f t="shared" si="0"/>
        <v>l</v>
      </c>
      <c r="E17" s="384" t="s">
        <v>771</v>
      </c>
      <c r="F17" s="387"/>
      <c r="G17" s="384" t="s">
        <v>688</v>
      </c>
      <c r="H17" s="387"/>
      <c r="I17" s="388" t="s">
        <v>772</v>
      </c>
      <c r="J17" s="387">
        <v>0</v>
      </c>
      <c r="K17" s="389" t="s">
        <v>674</v>
      </c>
      <c r="L17" s="383" t="str">
        <f t="shared" si="1"/>
        <v/>
      </c>
      <c r="N17" s="390"/>
    </row>
    <row r="18" spans="2:14" x14ac:dyDescent="0.15">
      <c r="B18" s="384">
        <v>13</v>
      </c>
      <c r="C18" s="385" t="s">
        <v>782</v>
      </c>
      <c r="D18" s="386" t="str">
        <f t="shared" si="0"/>
        <v>m</v>
      </c>
      <c r="E18" s="384" t="s">
        <v>771</v>
      </c>
      <c r="F18" s="387"/>
      <c r="G18" s="384" t="s">
        <v>688</v>
      </c>
      <c r="H18" s="387"/>
      <c r="I18" s="388" t="s">
        <v>772</v>
      </c>
      <c r="J18" s="387">
        <v>0</v>
      </c>
      <c r="K18" s="389" t="s">
        <v>674</v>
      </c>
      <c r="L18" s="383" t="str">
        <f t="shared" si="1"/>
        <v/>
      </c>
      <c r="N18" s="390"/>
    </row>
    <row r="19" spans="2:14" x14ac:dyDescent="0.15">
      <c r="B19" s="384">
        <v>14</v>
      </c>
      <c r="C19" s="385" t="s">
        <v>783</v>
      </c>
      <c r="D19" s="386" t="str">
        <f t="shared" si="0"/>
        <v>n</v>
      </c>
      <c r="E19" s="384" t="s">
        <v>771</v>
      </c>
      <c r="F19" s="387"/>
      <c r="G19" s="384" t="s">
        <v>688</v>
      </c>
      <c r="H19" s="387"/>
      <c r="I19" s="388" t="s">
        <v>772</v>
      </c>
      <c r="J19" s="387">
        <v>0</v>
      </c>
      <c r="K19" s="389" t="s">
        <v>674</v>
      </c>
      <c r="L19" s="383" t="str">
        <f t="shared" si="1"/>
        <v/>
      </c>
      <c r="N19" s="390"/>
    </row>
    <row r="20" spans="2:14" x14ac:dyDescent="0.15">
      <c r="B20" s="384">
        <v>15</v>
      </c>
      <c r="C20" s="385" t="s">
        <v>712</v>
      </c>
      <c r="D20" s="386" t="str">
        <f t="shared" si="0"/>
        <v>o</v>
      </c>
      <c r="E20" s="384" t="s">
        <v>771</v>
      </c>
      <c r="F20" s="387"/>
      <c r="G20" s="384" t="s">
        <v>688</v>
      </c>
      <c r="H20" s="387"/>
      <c r="I20" s="388" t="s">
        <v>772</v>
      </c>
      <c r="J20" s="387">
        <v>0</v>
      </c>
      <c r="K20" s="389" t="s">
        <v>674</v>
      </c>
      <c r="L20" s="383" t="str">
        <f t="shared" si="1"/>
        <v/>
      </c>
      <c r="N20" s="390"/>
    </row>
    <row r="21" spans="2:14" x14ac:dyDescent="0.15">
      <c r="B21" s="384">
        <v>16</v>
      </c>
      <c r="C21" s="385" t="s">
        <v>784</v>
      </c>
      <c r="D21" s="386" t="str">
        <f t="shared" si="0"/>
        <v>p</v>
      </c>
      <c r="E21" s="384" t="s">
        <v>771</v>
      </c>
      <c r="F21" s="387"/>
      <c r="G21" s="384" t="s">
        <v>688</v>
      </c>
      <c r="H21" s="387"/>
      <c r="I21" s="388" t="s">
        <v>772</v>
      </c>
      <c r="J21" s="387">
        <v>0</v>
      </c>
      <c r="K21" s="389" t="s">
        <v>674</v>
      </c>
      <c r="L21" s="383" t="str">
        <f t="shared" si="1"/>
        <v/>
      </c>
      <c r="N21" s="390"/>
    </row>
    <row r="22" spans="2:14" x14ac:dyDescent="0.15">
      <c r="B22" s="384">
        <v>17</v>
      </c>
      <c r="C22" s="385" t="s">
        <v>785</v>
      </c>
      <c r="D22" s="386" t="str">
        <f t="shared" si="0"/>
        <v>q</v>
      </c>
      <c r="E22" s="384" t="s">
        <v>771</v>
      </c>
      <c r="F22" s="387"/>
      <c r="G22" s="384" t="s">
        <v>688</v>
      </c>
      <c r="H22" s="387"/>
      <c r="I22" s="388" t="s">
        <v>772</v>
      </c>
      <c r="J22" s="387">
        <v>0</v>
      </c>
      <c r="K22" s="389" t="s">
        <v>674</v>
      </c>
      <c r="L22" s="383" t="str">
        <f t="shared" si="1"/>
        <v/>
      </c>
      <c r="N22" s="390"/>
    </row>
    <row r="23" spans="2:14" x14ac:dyDescent="0.15">
      <c r="B23" s="384">
        <v>18</v>
      </c>
      <c r="C23" s="385" t="s">
        <v>786</v>
      </c>
      <c r="D23" s="386" t="str">
        <f t="shared" si="0"/>
        <v>r</v>
      </c>
      <c r="E23" s="384" t="s">
        <v>771</v>
      </c>
      <c r="F23" s="391"/>
      <c r="G23" s="384" t="s">
        <v>688</v>
      </c>
      <c r="H23" s="391"/>
      <c r="I23" s="388" t="s">
        <v>772</v>
      </c>
      <c r="J23" s="391"/>
      <c r="K23" s="389" t="s">
        <v>674</v>
      </c>
      <c r="L23" s="385">
        <v>1</v>
      </c>
      <c r="N23" s="390"/>
    </row>
    <row r="24" spans="2:14" x14ac:dyDescent="0.15">
      <c r="B24" s="384">
        <v>19</v>
      </c>
      <c r="C24" s="385" t="s">
        <v>787</v>
      </c>
      <c r="D24" s="386" t="str">
        <f t="shared" si="0"/>
        <v>s</v>
      </c>
      <c r="E24" s="384" t="s">
        <v>771</v>
      </c>
      <c r="F24" s="391"/>
      <c r="G24" s="384" t="s">
        <v>688</v>
      </c>
      <c r="H24" s="391"/>
      <c r="I24" s="388" t="s">
        <v>772</v>
      </c>
      <c r="J24" s="391"/>
      <c r="K24" s="389" t="s">
        <v>674</v>
      </c>
      <c r="L24" s="385">
        <v>2</v>
      </c>
      <c r="N24" s="390"/>
    </row>
    <row r="25" spans="2:14" x14ac:dyDescent="0.15">
      <c r="B25" s="384">
        <v>20</v>
      </c>
      <c r="C25" s="385" t="s">
        <v>788</v>
      </c>
      <c r="D25" s="386" t="str">
        <f t="shared" si="0"/>
        <v>t</v>
      </c>
      <c r="E25" s="384" t="s">
        <v>771</v>
      </c>
      <c r="F25" s="391"/>
      <c r="G25" s="384" t="s">
        <v>688</v>
      </c>
      <c r="H25" s="391"/>
      <c r="I25" s="388" t="s">
        <v>772</v>
      </c>
      <c r="J25" s="391"/>
      <c r="K25" s="389" t="s">
        <v>674</v>
      </c>
      <c r="L25" s="385">
        <v>3</v>
      </c>
      <c r="N25" s="390"/>
    </row>
    <row r="26" spans="2:14" x14ac:dyDescent="0.15">
      <c r="B26" s="384">
        <v>21</v>
      </c>
      <c r="C26" s="385" t="s">
        <v>789</v>
      </c>
      <c r="D26" s="386" t="str">
        <f t="shared" si="0"/>
        <v>u</v>
      </c>
      <c r="E26" s="384" t="s">
        <v>771</v>
      </c>
      <c r="F26" s="391"/>
      <c r="G26" s="384" t="s">
        <v>688</v>
      </c>
      <c r="H26" s="391"/>
      <c r="I26" s="388" t="s">
        <v>772</v>
      </c>
      <c r="J26" s="391"/>
      <c r="K26" s="389" t="s">
        <v>674</v>
      </c>
      <c r="L26" s="385">
        <v>4</v>
      </c>
      <c r="N26" s="390"/>
    </row>
    <row r="27" spans="2:14" x14ac:dyDescent="0.15">
      <c r="B27" s="384">
        <v>22</v>
      </c>
      <c r="C27" s="385" t="s">
        <v>790</v>
      </c>
      <c r="D27" s="386" t="str">
        <f t="shared" si="0"/>
        <v>v</v>
      </c>
      <c r="E27" s="384" t="s">
        <v>771</v>
      </c>
      <c r="F27" s="391"/>
      <c r="G27" s="384" t="s">
        <v>688</v>
      </c>
      <c r="H27" s="391"/>
      <c r="I27" s="388" t="s">
        <v>772</v>
      </c>
      <c r="J27" s="391"/>
      <c r="K27" s="389" t="s">
        <v>674</v>
      </c>
      <c r="L27" s="385">
        <v>5</v>
      </c>
      <c r="N27" s="390"/>
    </row>
    <row r="28" spans="2:14" x14ac:dyDescent="0.15">
      <c r="B28" s="384">
        <v>23</v>
      </c>
      <c r="C28" s="385" t="s">
        <v>791</v>
      </c>
      <c r="D28" s="386" t="str">
        <f t="shared" si="0"/>
        <v>w</v>
      </c>
      <c r="E28" s="384" t="s">
        <v>771</v>
      </c>
      <c r="F28" s="391"/>
      <c r="G28" s="384" t="s">
        <v>688</v>
      </c>
      <c r="H28" s="391"/>
      <c r="I28" s="388" t="s">
        <v>772</v>
      </c>
      <c r="J28" s="391"/>
      <c r="K28" s="389" t="s">
        <v>674</v>
      </c>
      <c r="L28" s="385">
        <v>6</v>
      </c>
      <c r="N28" s="390"/>
    </row>
    <row r="29" spans="2:14" x14ac:dyDescent="0.15">
      <c r="B29" s="384">
        <v>24</v>
      </c>
      <c r="C29" s="385" t="s">
        <v>792</v>
      </c>
      <c r="D29" s="386" t="str">
        <f t="shared" si="0"/>
        <v>x</v>
      </c>
      <c r="E29" s="384" t="s">
        <v>771</v>
      </c>
      <c r="F29" s="391"/>
      <c r="G29" s="384" t="s">
        <v>688</v>
      </c>
      <c r="H29" s="391"/>
      <c r="I29" s="388" t="s">
        <v>772</v>
      </c>
      <c r="J29" s="391"/>
      <c r="K29" s="389" t="s">
        <v>674</v>
      </c>
      <c r="L29" s="385">
        <v>7</v>
      </c>
      <c r="N29" s="390"/>
    </row>
    <row r="30" spans="2:14" x14ac:dyDescent="0.15">
      <c r="B30" s="384">
        <v>25</v>
      </c>
      <c r="C30" s="385" t="s">
        <v>793</v>
      </c>
      <c r="D30" s="386" t="str">
        <f t="shared" si="0"/>
        <v>y</v>
      </c>
      <c r="E30" s="384" t="s">
        <v>771</v>
      </c>
      <c r="F30" s="391"/>
      <c r="G30" s="384" t="s">
        <v>688</v>
      </c>
      <c r="H30" s="391"/>
      <c r="I30" s="388" t="s">
        <v>772</v>
      </c>
      <c r="J30" s="391"/>
      <c r="K30" s="389" t="s">
        <v>674</v>
      </c>
      <c r="L30" s="385">
        <v>8</v>
      </c>
      <c r="N30" s="390"/>
    </row>
    <row r="31" spans="2:14" x14ac:dyDescent="0.15">
      <c r="B31" s="384">
        <v>26</v>
      </c>
      <c r="C31" s="385" t="s">
        <v>794</v>
      </c>
      <c r="D31" s="386" t="str">
        <f t="shared" si="0"/>
        <v>z</v>
      </c>
      <c r="E31" s="384" t="s">
        <v>771</v>
      </c>
      <c r="F31" s="391"/>
      <c r="G31" s="384" t="s">
        <v>688</v>
      </c>
      <c r="H31" s="391"/>
      <c r="I31" s="388" t="s">
        <v>772</v>
      </c>
      <c r="J31" s="391"/>
      <c r="K31" s="389" t="s">
        <v>674</v>
      </c>
      <c r="L31" s="385">
        <v>1</v>
      </c>
      <c r="N31" s="390"/>
    </row>
    <row r="32" spans="2:14" x14ac:dyDescent="0.15">
      <c r="B32" s="384">
        <v>27</v>
      </c>
      <c r="C32" s="385" t="s">
        <v>792</v>
      </c>
      <c r="D32" s="386" t="str">
        <f t="shared" si="0"/>
        <v>x</v>
      </c>
      <c r="E32" s="384" t="s">
        <v>771</v>
      </c>
      <c r="F32" s="391"/>
      <c r="G32" s="384" t="s">
        <v>688</v>
      </c>
      <c r="H32" s="391"/>
      <c r="I32" s="388" t="s">
        <v>772</v>
      </c>
      <c r="J32" s="391"/>
      <c r="K32" s="389" t="s">
        <v>674</v>
      </c>
      <c r="L32" s="385">
        <v>2</v>
      </c>
      <c r="N32" s="390"/>
    </row>
    <row r="33" spans="2:14" x14ac:dyDescent="0.15">
      <c r="B33" s="384">
        <v>28</v>
      </c>
      <c r="C33" s="385" t="s">
        <v>795</v>
      </c>
      <c r="D33" s="386" t="str">
        <f t="shared" si="0"/>
        <v>aa</v>
      </c>
      <c r="E33" s="384" t="s">
        <v>771</v>
      </c>
      <c r="F33" s="391"/>
      <c r="G33" s="384" t="s">
        <v>688</v>
      </c>
      <c r="H33" s="391"/>
      <c r="I33" s="388" t="s">
        <v>772</v>
      </c>
      <c r="J33" s="391"/>
      <c r="K33" s="389" t="s">
        <v>674</v>
      </c>
      <c r="L33" s="385">
        <v>3</v>
      </c>
      <c r="N33" s="390"/>
    </row>
    <row r="34" spans="2:14" x14ac:dyDescent="0.15">
      <c r="B34" s="384">
        <v>29</v>
      </c>
      <c r="C34" s="385" t="s">
        <v>796</v>
      </c>
      <c r="D34" s="386" t="str">
        <f t="shared" si="0"/>
        <v>ab</v>
      </c>
      <c r="E34" s="384" t="s">
        <v>771</v>
      </c>
      <c r="F34" s="391"/>
      <c r="G34" s="384" t="s">
        <v>688</v>
      </c>
      <c r="H34" s="391"/>
      <c r="I34" s="388" t="s">
        <v>772</v>
      </c>
      <c r="J34" s="391"/>
      <c r="K34" s="389" t="s">
        <v>674</v>
      </c>
      <c r="L34" s="385">
        <v>4</v>
      </c>
      <c r="N34" s="390"/>
    </row>
    <row r="35" spans="2:14" x14ac:dyDescent="0.15">
      <c r="B35" s="384">
        <v>30</v>
      </c>
      <c r="C35" s="385" t="s">
        <v>797</v>
      </c>
      <c r="D35" s="386" t="str">
        <f t="shared" si="0"/>
        <v>ac</v>
      </c>
      <c r="E35" s="384" t="s">
        <v>771</v>
      </c>
      <c r="F35" s="391"/>
      <c r="G35" s="384" t="s">
        <v>688</v>
      </c>
      <c r="H35" s="391"/>
      <c r="I35" s="388" t="s">
        <v>772</v>
      </c>
      <c r="J35" s="391"/>
      <c r="K35" s="389" t="s">
        <v>674</v>
      </c>
      <c r="L35" s="385">
        <v>5</v>
      </c>
      <c r="N35" s="390"/>
    </row>
    <row r="36" spans="2:14" x14ac:dyDescent="0.15">
      <c r="B36" s="384">
        <v>31</v>
      </c>
      <c r="C36" s="385" t="s">
        <v>798</v>
      </c>
      <c r="D36" s="386" t="str">
        <f t="shared" si="0"/>
        <v>ad</v>
      </c>
      <c r="E36" s="384" t="s">
        <v>771</v>
      </c>
      <c r="F36" s="391"/>
      <c r="G36" s="384" t="s">
        <v>688</v>
      </c>
      <c r="H36" s="391"/>
      <c r="I36" s="388" t="s">
        <v>772</v>
      </c>
      <c r="J36" s="391"/>
      <c r="K36" s="389" t="s">
        <v>674</v>
      </c>
      <c r="L36" s="385">
        <v>6</v>
      </c>
      <c r="N36" s="390"/>
    </row>
    <row r="37" spans="2:14" x14ac:dyDescent="0.15">
      <c r="B37" s="384">
        <v>32</v>
      </c>
      <c r="C37" s="385" t="s">
        <v>799</v>
      </c>
      <c r="D37" s="386" t="str">
        <f t="shared" si="0"/>
        <v>ae</v>
      </c>
      <c r="E37" s="384" t="s">
        <v>771</v>
      </c>
      <c r="F37" s="391"/>
      <c r="G37" s="384" t="s">
        <v>688</v>
      </c>
      <c r="H37" s="391"/>
      <c r="I37" s="388" t="s">
        <v>772</v>
      </c>
      <c r="J37" s="391"/>
      <c r="K37" s="389" t="s">
        <v>674</v>
      </c>
      <c r="L37" s="385">
        <v>7</v>
      </c>
      <c r="N37" s="390"/>
    </row>
    <row r="38" spans="2:14" x14ac:dyDescent="0.15">
      <c r="B38" s="384">
        <v>33</v>
      </c>
      <c r="C38" s="385" t="s">
        <v>800</v>
      </c>
      <c r="D38" s="386" t="str">
        <f t="shared" si="0"/>
        <v>af</v>
      </c>
      <c r="E38" s="384" t="s">
        <v>771</v>
      </c>
      <c r="F38" s="391"/>
      <c r="G38" s="384" t="s">
        <v>688</v>
      </c>
      <c r="H38" s="391"/>
      <c r="I38" s="388" t="s">
        <v>772</v>
      </c>
      <c r="J38" s="391"/>
      <c r="K38" s="389" t="s">
        <v>674</v>
      </c>
      <c r="L38" s="385">
        <v>8</v>
      </c>
      <c r="N38" s="390"/>
    </row>
    <row r="39" spans="2:14" x14ac:dyDescent="0.15">
      <c r="B39" s="384">
        <v>34</v>
      </c>
      <c r="C39" s="392" t="s">
        <v>801</v>
      </c>
      <c r="D39" s="386"/>
      <c r="E39" s="384" t="s">
        <v>771</v>
      </c>
      <c r="F39" s="387">
        <v>0.29166666666666702</v>
      </c>
      <c r="G39" s="384" t="s">
        <v>688</v>
      </c>
      <c r="H39" s="387">
        <v>0.39583333333333298</v>
      </c>
      <c r="I39" s="388" t="s">
        <v>772</v>
      </c>
      <c r="J39" s="387">
        <v>0</v>
      </c>
      <c r="K39" s="389" t="s">
        <v>674</v>
      </c>
      <c r="L39" s="383">
        <f t="shared" ref="L39:L40" si="2">IF(OR(F39="",H39=""),"",(H39+IF(F39&gt;H39,1,0)-F39-J39)*24)</f>
        <v>2.49999999999998</v>
      </c>
      <c r="N39" s="390"/>
    </row>
    <row r="40" spans="2:14" x14ac:dyDescent="0.15">
      <c r="B40" s="384"/>
      <c r="C40" s="393" t="s">
        <v>745</v>
      </c>
      <c r="D40" s="386"/>
      <c r="E40" s="384" t="s">
        <v>771</v>
      </c>
      <c r="F40" s="387">
        <v>0.6875</v>
      </c>
      <c r="G40" s="384" t="s">
        <v>688</v>
      </c>
      <c r="H40" s="387">
        <v>0.83333333333333304</v>
      </c>
      <c r="I40" s="388" t="s">
        <v>772</v>
      </c>
      <c r="J40" s="387">
        <v>0</v>
      </c>
      <c r="K40" s="389" t="s">
        <v>674</v>
      </c>
      <c r="L40" s="383">
        <f t="shared" si="2"/>
        <v>3.4999999999999898</v>
      </c>
      <c r="N40" s="390"/>
    </row>
    <row r="41" spans="2:14" x14ac:dyDescent="0.15">
      <c r="B41" s="384"/>
      <c r="C41" s="394" t="s">
        <v>745</v>
      </c>
      <c r="D41" s="386" t="str">
        <f>C39</f>
        <v>ag</v>
      </c>
      <c r="E41" s="384" t="s">
        <v>771</v>
      </c>
      <c r="F41" s="387" t="s">
        <v>745</v>
      </c>
      <c r="G41" s="384" t="s">
        <v>688</v>
      </c>
      <c r="H41" s="387" t="s">
        <v>745</v>
      </c>
      <c r="I41" s="388" t="s">
        <v>772</v>
      </c>
      <c r="J41" s="387" t="s">
        <v>745</v>
      </c>
      <c r="K41" s="389" t="s">
        <v>674</v>
      </c>
      <c r="L41" s="383">
        <f>IF(OR(L39="",L40=""),"",L39+L40)</f>
        <v>5.9999999999999698</v>
      </c>
      <c r="N41" s="390" t="s">
        <v>1077</v>
      </c>
    </row>
    <row r="42" spans="2:14" x14ac:dyDescent="0.15">
      <c r="B42" s="384"/>
      <c r="C42" s="392" t="s">
        <v>1078</v>
      </c>
      <c r="D42" s="386"/>
      <c r="E42" s="384" t="s">
        <v>771</v>
      </c>
      <c r="F42" s="387"/>
      <c r="G42" s="384" t="s">
        <v>688</v>
      </c>
      <c r="H42" s="387"/>
      <c r="I42" s="388" t="s">
        <v>772</v>
      </c>
      <c r="J42" s="387">
        <v>0</v>
      </c>
      <c r="K42" s="389" t="s">
        <v>674</v>
      </c>
      <c r="L42" s="383" t="str">
        <f t="shared" ref="L42:L43" si="3">IF(OR(F42="",H42=""),"",(H42+IF(F42&gt;H42,1,0)-F42-J42)*24)</f>
        <v/>
      </c>
      <c r="N42" s="390"/>
    </row>
    <row r="43" spans="2:14" x14ac:dyDescent="0.15">
      <c r="B43" s="384">
        <v>35</v>
      </c>
      <c r="C43" s="393" t="s">
        <v>745</v>
      </c>
      <c r="D43" s="386"/>
      <c r="E43" s="384" t="s">
        <v>771</v>
      </c>
      <c r="F43" s="387"/>
      <c r="G43" s="384" t="s">
        <v>688</v>
      </c>
      <c r="H43" s="387"/>
      <c r="I43" s="388" t="s">
        <v>772</v>
      </c>
      <c r="J43" s="387">
        <v>0</v>
      </c>
      <c r="K43" s="389" t="s">
        <v>674</v>
      </c>
      <c r="L43" s="383" t="str">
        <f t="shared" si="3"/>
        <v/>
      </c>
      <c r="N43" s="390"/>
    </row>
    <row r="44" spans="2:14" x14ac:dyDescent="0.15">
      <c r="B44" s="384"/>
      <c r="C44" s="394" t="s">
        <v>745</v>
      </c>
      <c r="D44" s="386" t="str">
        <f>C42</f>
        <v>ah</v>
      </c>
      <c r="E44" s="384" t="s">
        <v>771</v>
      </c>
      <c r="F44" s="387" t="s">
        <v>745</v>
      </c>
      <c r="G44" s="384" t="s">
        <v>688</v>
      </c>
      <c r="H44" s="387" t="s">
        <v>745</v>
      </c>
      <c r="I44" s="388" t="s">
        <v>772</v>
      </c>
      <c r="J44" s="387" t="s">
        <v>745</v>
      </c>
      <c r="K44" s="389" t="s">
        <v>674</v>
      </c>
      <c r="L44" s="383" t="str">
        <f>IF(OR(L42="",L43=""),"",L42+L43)</f>
        <v/>
      </c>
      <c r="N44" s="390" t="s">
        <v>1079</v>
      </c>
    </row>
    <row r="45" spans="2:14" x14ac:dyDescent="0.15">
      <c r="B45" s="384"/>
      <c r="C45" s="392" t="s">
        <v>1080</v>
      </c>
      <c r="D45" s="386"/>
      <c r="E45" s="384" t="s">
        <v>771</v>
      </c>
      <c r="F45" s="387"/>
      <c r="G45" s="384" t="s">
        <v>688</v>
      </c>
      <c r="H45" s="387"/>
      <c r="I45" s="388" t="s">
        <v>772</v>
      </c>
      <c r="J45" s="387">
        <v>0</v>
      </c>
      <c r="K45" s="389" t="s">
        <v>674</v>
      </c>
      <c r="L45" s="383" t="str">
        <f t="shared" ref="L45:L46" si="4">IF(OR(F45="",H45=""),"",(H45+IF(F45&gt;H45,1,0)-F45-J45)*24)</f>
        <v/>
      </c>
      <c r="N45" s="390"/>
    </row>
    <row r="46" spans="2:14" x14ac:dyDescent="0.15">
      <c r="B46" s="384">
        <v>36</v>
      </c>
      <c r="C46" s="393" t="s">
        <v>745</v>
      </c>
      <c r="D46" s="386"/>
      <c r="E46" s="384" t="s">
        <v>771</v>
      </c>
      <c r="F46" s="387"/>
      <c r="G46" s="384" t="s">
        <v>688</v>
      </c>
      <c r="H46" s="387"/>
      <c r="I46" s="388" t="s">
        <v>772</v>
      </c>
      <c r="J46" s="387">
        <v>0</v>
      </c>
      <c r="K46" s="389" t="s">
        <v>674</v>
      </c>
      <c r="L46" s="383" t="str">
        <f t="shared" si="4"/>
        <v/>
      </c>
      <c r="N46" s="390"/>
    </row>
    <row r="47" spans="2:14" x14ac:dyDescent="0.15">
      <c r="B47" s="384"/>
      <c r="C47" s="394" t="s">
        <v>745</v>
      </c>
      <c r="D47" s="386" t="str">
        <f>C45</f>
        <v>ai</v>
      </c>
      <c r="E47" s="384" t="s">
        <v>771</v>
      </c>
      <c r="F47" s="387" t="s">
        <v>745</v>
      </c>
      <c r="G47" s="384" t="s">
        <v>688</v>
      </c>
      <c r="H47" s="387" t="s">
        <v>745</v>
      </c>
      <c r="I47" s="388" t="s">
        <v>772</v>
      </c>
      <c r="J47" s="387" t="s">
        <v>745</v>
      </c>
      <c r="K47" s="389" t="s">
        <v>674</v>
      </c>
      <c r="L47" s="383" t="str">
        <f>IF(OR(L45="",L46=""),"",L45+L46)</f>
        <v/>
      </c>
      <c r="N47" s="390" t="s">
        <v>1079</v>
      </c>
    </row>
    <row r="49" spans="3:4" x14ac:dyDescent="0.15">
      <c r="C49" s="380" t="s">
        <v>1081</v>
      </c>
      <c r="D49" s="380"/>
    </row>
    <row r="50" spans="3:4" x14ac:dyDescent="0.15">
      <c r="C50" s="380" t="s">
        <v>1082</v>
      </c>
      <c r="D50" s="380"/>
    </row>
    <row r="51" spans="3:4" x14ac:dyDescent="0.15">
      <c r="C51" s="380" t="s">
        <v>1083</v>
      </c>
      <c r="D51" s="380"/>
    </row>
    <row r="52" spans="3:4" x14ac:dyDescent="0.15">
      <c r="C52" s="380" t="s">
        <v>1084</v>
      </c>
      <c r="D52" s="380"/>
    </row>
  </sheetData>
  <sheetProtection sheet="1" insertRows="0" deleteRows="0"/>
  <mergeCells count="2">
    <mergeCell ref="F4:L4"/>
    <mergeCell ref="N4:N5"/>
  </mergeCells>
  <phoneticPr fontId="4"/>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49F6D-4D74-4813-A63C-1763A8EA5BD1}">
  <sheetPr>
    <pageSetUpPr fitToPage="1"/>
  </sheetPr>
  <dimension ref="B1:BB116"/>
  <sheetViews>
    <sheetView workbookViewId="0"/>
  </sheetViews>
  <sheetFormatPr defaultColWidth="10.28515625" defaultRowHeight="13.5" x14ac:dyDescent="0.15"/>
  <cols>
    <col min="1" max="1" width="1.5703125" style="396" customWidth="1"/>
    <col min="2" max="3" width="10.28515625" style="396"/>
    <col min="4" max="4" width="46.42578125" style="396" customWidth="1"/>
    <col min="5" max="16384" width="10.28515625" style="396"/>
  </cols>
  <sheetData>
    <row r="1" spans="2:11" ht="14.25" x14ac:dyDescent="0.15">
      <c r="B1" s="396" t="s">
        <v>803</v>
      </c>
      <c r="D1" s="397"/>
      <c r="E1" s="397"/>
      <c r="F1" s="397"/>
    </row>
    <row r="2" spans="2:11" s="399" customFormat="1" ht="20.25" customHeight="1" x14ac:dyDescent="0.15">
      <c r="B2" s="398" t="s">
        <v>1095</v>
      </c>
      <c r="C2" s="398"/>
      <c r="D2" s="397"/>
      <c r="E2" s="397"/>
      <c r="F2" s="397"/>
    </row>
    <row r="3" spans="2:11" s="399" customFormat="1" ht="20.25" customHeight="1" x14ac:dyDescent="0.15">
      <c r="B3" s="398"/>
      <c r="C3" s="398"/>
      <c r="D3" s="397"/>
      <c r="E3" s="397"/>
      <c r="F3" s="397"/>
    </row>
    <row r="4" spans="2:11" s="399" customFormat="1" ht="20.25" customHeight="1" x14ac:dyDescent="0.15">
      <c r="B4" s="400"/>
      <c r="C4" s="397" t="s">
        <v>805</v>
      </c>
      <c r="D4" s="397"/>
      <c r="F4" s="1254" t="s">
        <v>806</v>
      </c>
      <c r="G4" s="1254"/>
      <c r="H4" s="1254"/>
      <c r="I4" s="1254"/>
      <c r="J4" s="1254"/>
      <c r="K4" s="1254"/>
    </row>
    <row r="5" spans="2:11" s="399" customFormat="1" ht="20.25" customHeight="1" x14ac:dyDescent="0.15">
      <c r="B5" s="401"/>
      <c r="C5" s="397" t="s">
        <v>807</v>
      </c>
      <c r="D5" s="397"/>
      <c r="F5" s="1254"/>
      <c r="G5" s="1254"/>
      <c r="H5" s="1254"/>
      <c r="I5" s="1254"/>
      <c r="J5" s="1254"/>
      <c r="K5" s="1254"/>
    </row>
    <row r="6" spans="2:11" s="399" customFormat="1" ht="20.25" customHeight="1" x14ac:dyDescent="0.15">
      <c r="B6" s="402" t="s">
        <v>808</v>
      </c>
      <c r="C6" s="397"/>
      <c r="D6" s="397"/>
      <c r="E6" s="356"/>
      <c r="F6" s="397"/>
    </row>
    <row r="7" spans="2:11" s="399" customFormat="1" ht="20.25" customHeight="1" x14ac:dyDescent="0.15">
      <c r="B7" s="398"/>
      <c r="C7" s="398"/>
      <c r="D7" s="397"/>
      <c r="E7" s="356"/>
      <c r="F7" s="397"/>
    </row>
    <row r="8" spans="2:11" s="399" customFormat="1" ht="20.25" customHeight="1" x14ac:dyDescent="0.15">
      <c r="B8" s="397" t="s">
        <v>809</v>
      </c>
      <c r="C8" s="398"/>
      <c r="D8" s="397"/>
      <c r="E8" s="356"/>
      <c r="F8" s="397"/>
    </row>
    <row r="9" spans="2:11" s="399" customFormat="1" ht="20.25" customHeight="1" x14ac:dyDescent="0.15">
      <c r="B9" s="398"/>
      <c r="C9" s="398"/>
      <c r="D9" s="397"/>
      <c r="E9" s="397"/>
      <c r="F9" s="397"/>
    </row>
    <row r="10" spans="2:11" s="399" customFormat="1" ht="20.25" customHeight="1" x14ac:dyDescent="0.15">
      <c r="B10" s="397" t="s">
        <v>1096</v>
      </c>
      <c r="C10" s="398"/>
      <c r="D10" s="397"/>
      <c r="E10" s="397"/>
      <c r="F10" s="397"/>
    </row>
    <row r="11" spans="2:11" s="399" customFormat="1" ht="20.25" customHeight="1" x14ac:dyDescent="0.15">
      <c r="B11" s="397"/>
      <c r="C11" s="398"/>
      <c r="D11" s="397"/>
    </row>
    <row r="12" spans="2:11" s="399" customFormat="1" ht="20.25" customHeight="1" x14ac:dyDescent="0.15">
      <c r="B12" s="397" t="s">
        <v>1097</v>
      </c>
      <c r="C12" s="398"/>
      <c r="D12" s="397"/>
    </row>
    <row r="13" spans="2:11" s="399" customFormat="1" ht="20.25" customHeight="1" x14ac:dyDescent="0.15">
      <c r="B13" s="397"/>
      <c r="C13" s="398"/>
      <c r="D13" s="397"/>
    </row>
    <row r="14" spans="2:11" s="399" customFormat="1" ht="20.25" customHeight="1" x14ac:dyDescent="0.15">
      <c r="B14" s="397" t="s">
        <v>1098</v>
      </c>
      <c r="C14" s="398"/>
      <c r="D14" s="397"/>
    </row>
    <row r="15" spans="2:11" s="399" customFormat="1" ht="20.25" customHeight="1" x14ac:dyDescent="0.15">
      <c r="B15" s="397"/>
      <c r="C15" s="398"/>
      <c r="D15" s="397"/>
    </row>
    <row r="16" spans="2:11" s="399" customFormat="1" ht="20.25" customHeight="1" x14ac:dyDescent="0.15">
      <c r="B16" s="397" t="s">
        <v>1099</v>
      </c>
      <c r="C16" s="398"/>
      <c r="D16" s="397"/>
    </row>
    <row r="17" spans="2:4" s="399" customFormat="1" ht="20.25" customHeight="1" x14ac:dyDescent="0.15">
      <c r="B17" s="397" t="s">
        <v>1100</v>
      </c>
      <c r="C17" s="398"/>
      <c r="D17" s="397"/>
    </row>
    <row r="18" spans="2:4" s="399" customFormat="1" ht="20.25" customHeight="1" x14ac:dyDescent="0.15">
      <c r="B18" s="397"/>
      <c r="C18" s="398"/>
      <c r="D18" s="397"/>
    </row>
    <row r="19" spans="2:4" s="399" customFormat="1" ht="17.25" customHeight="1" x14ac:dyDescent="0.15">
      <c r="B19" s="397" t="s">
        <v>1101</v>
      </c>
      <c r="C19" s="397"/>
      <c r="D19" s="397"/>
    </row>
    <row r="20" spans="2:4" s="399" customFormat="1" ht="17.25" customHeight="1" x14ac:dyDescent="0.15">
      <c r="B20" s="397" t="s">
        <v>833</v>
      </c>
      <c r="C20" s="397"/>
      <c r="D20" s="397"/>
    </row>
    <row r="21" spans="2:4" s="399" customFormat="1" ht="17.25" customHeight="1" x14ac:dyDescent="0.15">
      <c r="B21" s="397"/>
      <c r="C21" s="397"/>
      <c r="D21" s="397"/>
    </row>
    <row r="22" spans="2:4" s="399" customFormat="1" ht="17.25" customHeight="1" x14ac:dyDescent="0.15">
      <c r="B22" s="397"/>
      <c r="C22" s="403" t="s">
        <v>689</v>
      </c>
      <c r="D22" s="403" t="s">
        <v>816</v>
      </c>
    </row>
    <row r="23" spans="2:4" s="399" customFormat="1" ht="17.25" customHeight="1" x14ac:dyDescent="0.15">
      <c r="B23" s="397"/>
      <c r="C23" s="403">
        <v>1</v>
      </c>
      <c r="D23" s="404" t="s">
        <v>698</v>
      </c>
    </row>
    <row r="24" spans="2:4" s="399" customFormat="1" ht="17.25" customHeight="1" x14ac:dyDescent="0.15">
      <c r="B24" s="397"/>
      <c r="C24" s="403">
        <v>2</v>
      </c>
      <c r="D24" s="404" t="s">
        <v>703</v>
      </c>
    </row>
    <row r="25" spans="2:4" s="399" customFormat="1" ht="17.25" customHeight="1" x14ac:dyDescent="0.15">
      <c r="B25" s="397"/>
      <c r="C25" s="403">
        <v>3</v>
      </c>
      <c r="D25" s="404" t="s">
        <v>707</v>
      </c>
    </row>
    <row r="26" spans="2:4" s="399" customFormat="1" ht="17.25" customHeight="1" x14ac:dyDescent="0.15">
      <c r="B26" s="397"/>
      <c r="C26" s="403">
        <v>4</v>
      </c>
      <c r="D26" s="404" t="s">
        <v>817</v>
      </c>
    </row>
    <row r="27" spans="2:4" s="399" customFormat="1" ht="17.25" customHeight="1" x14ac:dyDescent="0.15">
      <c r="B27" s="397"/>
      <c r="C27" s="403">
        <v>5</v>
      </c>
      <c r="D27" s="404" t="s">
        <v>715</v>
      </c>
    </row>
    <row r="28" spans="2:4" s="399" customFormat="1" ht="17.25" customHeight="1" x14ac:dyDescent="0.15">
      <c r="B28" s="397"/>
      <c r="C28" s="403">
        <v>6</v>
      </c>
      <c r="D28" s="404" t="s">
        <v>721</v>
      </c>
    </row>
    <row r="29" spans="2:4" s="399" customFormat="1" ht="17.25" customHeight="1" x14ac:dyDescent="0.15">
      <c r="B29" s="397"/>
      <c r="C29" s="403">
        <v>7</v>
      </c>
      <c r="D29" s="404" t="s">
        <v>708</v>
      </c>
    </row>
    <row r="30" spans="2:4" s="399" customFormat="1" ht="17.25" customHeight="1" x14ac:dyDescent="0.15">
      <c r="B30" s="397"/>
      <c r="C30" s="403">
        <v>8</v>
      </c>
      <c r="D30" s="404" t="s">
        <v>709</v>
      </c>
    </row>
    <row r="31" spans="2:4" s="399" customFormat="1" ht="17.25" customHeight="1" x14ac:dyDescent="0.15">
      <c r="B31" s="397"/>
      <c r="C31" s="403">
        <v>9</v>
      </c>
      <c r="D31" s="404" t="s">
        <v>818</v>
      </c>
    </row>
    <row r="32" spans="2:4" s="399" customFormat="1" ht="17.25" customHeight="1" x14ac:dyDescent="0.15">
      <c r="B32" s="397"/>
      <c r="C32" s="403">
        <v>10</v>
      </c>
      <c r="D32" s="404" t="s">
        <v>710</v>
      </c>
    </row>
    <row r="33" spans="2:25" s="399" customFormat="1" ht="17.25" customHeight="1" x14ac:dyDescent="0.15">
      <c r="B33" s="397"/>
      <c r="C33" s="403">
        <v>11</v>
      </c>
      <c r="D33" s="404" t="s">
        <v>819</v>
      </c>
    </row>
    <row r="34" spans="2:25" s="399" customFormat="1" ht="17.25" customHeight="1" x14ac:dyDescent="0.15">
      <c r="B34" s="397"/>
      <c r="C34" s="403">
        <v>12</v>
      </c>
      <c r="D34" s="404" t="s">
        <v>820</v>
      </c>
    </row>
    <row r="35" spans="2:25" s="399" customFormat="1" ht="17.25" customHeight="1" x14ac:dyDescent="0.15">
      <c r="B35" s="397"/>
      <c r="C35" s="403">
        <v>13</v>
      </c>
      <c r="D35" s="404" t="s">
        <v>821</v>
      </c>
    </row>
    <row r="36" spans="2:25" s="399" customFormat="1" ht="17.25" customHeight="1" x14ac:dyDescent="0.15">
      <c r="B36" s="397"/>
      <c r="C36" s="403">
        <v>14</v>
      </c>
      <c r="D36" s="404" t="s">
        <v>822</v>
      </c>
    </row>
    <row r="37" spans="2:25" s="399" customFormat="1" ht="17.25" customHeight="1" x14ac:dyDescent="0.15">
      <c r="B37" s="397"/>
      <c r="C37" s="356"/>
      <c r="D37" s="397"/>
    </row>
    <row r="38" spans="2:25" s="399" customFormat="1" ht="17.25" customHeight="1" x14ac:dyDescent="0.15">
      <c r="B38" s="397" t="s">
        <v>1102</v>
      </c>
      <c r="C38" s="397"/>
      <c r="D38" s="397"/>
    </row>
    <row r="39" spans="2:25" s="399" customFormat="1" ht="17.25" customHeight="1" x14ac:dyDescent="0.15">
      <c r="B39" s="397" t="s">
        <v>823</v>
      </c>
      <c r="C39" s="397"/>
      <c r="D39" s="397"/>
    </row>
    <row r="40" spans="2:25" s="399" customFormat="1" ht="17.25" customHeight="1" x14ac:dyDescent="0.15">
      <c r="B40" s="397"/>
      <c r="C40" s="397"/>
      <c r="D40" s="397"/>
      <c r="G40" s="405"/>
      <c r="H40" s="405"/>
      <c r="J40" s="405"/>
      <c r="K40" s="405"/>
      <c r="L40" s="405"/>
      <c r="M40" s="405"/>
      <c r="N40" s="405"/>
      <c r="O40" s="405"/>
      <c r="R40" s="405"/>
      <c r="S40" s="405"/>
      <c r="T40" s="405"/>
      <c r="W40" s="405"/>
      <c r="X40" s="405"/>
      <c r="Y40" s="405"/>
    </row>
    <row r="41" spans="2:25" s="399" customFormat="1" ht="17.25" customHeight="1" x14ac:dyDescent="0.15">
      <c r="B41" s="397"/>
      <c r="C41" s="403" t="s">
        <v>734</v>
      </c>
      <c r="D41" s="403" t="s">
        <v>735</v>
      </c>
      <c r="G41" s="405"/>
      <c r="H41" s="405"/>
      <c r="J41" s="405"/>
      <c r="K41" s="405"/>
      <c r="L41" s="405"/>
      <c r="M41" s="405"/>
      <c r="N41" s="405"/>
      <c r="O41" s="405"/>
      <c r="R41" s="405"/>
      <c r="S41" s="405"/>
      <c r="T41" s="405"/>
      <c r="W41" s="405"/>
      <c r="X41" s="405"/>
      <c r="Y41" s="405"/>
    </row>
    <row r="42" spans="2:25" s="399" customFormat="1" ht="17.25" customHeight="1" x14ac:dyDescent="0.15">
      <c r="B42" s="397"/>
      <c r="C42" s="403" t="s">
        <v>739</v>
      </c>
      <c r="D42" s="404" t="s">
        <v>740</v>
      </c>
      <c r="G42" s="405"/>
      <c r="H42" s="405"/>
      <c r="J42" s="405"/>
      <c r="K42" s="405"/>
      <c r="L42" s="405"/>
      <c r="M42" s="405"/>
      <c r="N42" s="405"/>
      <c r="O42" s="405"/>
      <c r="R42" s="405"/>
      <c r="S42" s="405"/>
      <c r="T42" s="405"/>
      <c r="W42" s="405"/>
      <c r="X42" s="405"/>
      <c r="Y42" s="405"/>
    </row>
    <row r="43" spans="2:25" s="399" customFormat="1" ht="17.25" customHeight="1" x14ac:dyDescent="0.15">
      <c r="B43" s="397"/>
      <c r="C43" s="403" t="s">
        <v>741</v>
      </c>
      <c r="D43" s="404" t="s">
        <v>742</v>
      </c>
      <c r="G43" s="405"/>
      <c r="H43" s="405"/>
      <c r="J43" s="405"/>
      <c r="K43" s="405"/>
      <c r="L43" s="405"/>
      <c r="M43" s="405"/>
      <c r="N43" s="405"/>
      <c r="O43" s="405"/>
      <c r="R43" s="405"/>
      <c r="S43" s="405"/>
      <c r="T43" s="405"/>
      <c r="W43" s="405"/>
      <c r="X43" s="405"/>
      <c r="Y43" s="405"/>
    </row>
    <row r="44" spans="2:25" s="399" customFormat="1" ht="17.25" customHeight="1" x14ac:dyDescent="0.15">
      <c r="B44" s="397"/>
      <c r="C44" s="403" t="s">
        <v>743</v>
      </c>
      <c r="D44" s="404" t="s">
        <v>744</v>
      </c>
      <c r="G44" s="405"/>
      <c r="H44" s="405"/>
      <c r="J44" s="405"/>
      <c r="K44" s="405"/>
      <c r="L44" s="405"/>
      <c r="M44" s="405"/>
      <c r="N44" s="405"/>
      <c r="O44" s="405"/>
      <c r="R44" s="405"/>
      <c r="S44" s="405"/>
      <c r="T44" s="405"/>
      <c r="W44" s="405"/>
      <c r="X44" s="405"/>
      <c r="Y44" s="405"/>
    </row>
    <row r="45" spans="2:25" s="399" customFormat="1" ht="17.25" customHeight="1" x14ac:dyDescent="0.15">
      <c r="B45" s="397"/>
      <c r="C45" s="403" t="s">
        <v>746</v>
      </c>
      <c r="D45" s="404" t="s">
        <v>824</v>
      </c>
      <c r="G45" s="405"/>
      <c r="H45" s="405"/>
      <c r="J45" s="405"/>
      <c r="K45" s="405"/>
      <c r="L45" s="405"/>
      <c r="M45" s="405"/>
      <c r="N45" s="405"/>
      <c r="O45" s="405"/>
      <c r="R45" s="405"/>
      <c r="S45" s="405"/>
      <c r="T45" s="405"/>
      <c r="W45" s="405"/>
      <c r="X45" s="405"/>
      <c r="Y45" s="405"/>
    </row>
    <row r="46" spans="2:25" s="399" customFormat="1" ht="17.25" customHeight="1" x14ac:dyDescent="0.15">
      <c r="B46" s="397"/>
      <c r="C46" s="397"/>
      <c r="D46" s="397"/>
      <c r="G46" s="405"/>
      <c r="H46" s="405"/>
      <c r="J46" s="405"/>
      <c r="K46" s="405"/>
      <c r="L46" s="405"/>
      <c r="M46" s="405"/>
      <c r="N46" s="405"/>
      <c r="O46" s="405"/>
      <c r="R46" s="405"/>
      <c r="S46" s="405"/>
      <c r="T46" s="405"/>
      <c r="W46" s="405"/>
      <c r="X46" s="405"/>
      <c r="Y46" s="405"/>
    </row>
    <row r="47" spans="2:25" s="399" customFormat="1" ht="17.25" customHeight="1" x14ac:dyDescent="0.15">
      <c r="B47" s="397"/>
      <c r="C47" s="406" t="s">
        <v>825</v>
      </c>
      <c r="D47" s="397"/>
      <c r="G47" s="405"/>
      <c r="H47" s="405"/>
      <c r="J47" s="405"/>
      <c r="K47" s="405"/>
      <c r="L47" s="405"/>
      <c r="M47" s="405"/>
      <c r="N47" s="405"/>
      <c r="O47" s="405"/>
      <c r="R47" s="405"/>
      <c r="S47" s="405"/>
      <c r="T47" s="405"/>
      <c r="W47" s="405"/>
      <c r="X47" s="405"/>
      <c r="Y47" s="405"/>
    </row>
    <row r="48" spans="2:25" s="399" customFormat="1" ht="17.25" customHeight="1" x14ac:dyDescent="0.15">
      <c r="C48" s="397" t="s">
        <v>826</v>
      </c>
      <c r="F48" s="406"/>
      <c r="G48" s="405"/>
      <c r="H48" s="405"/>
      <c r="J48" s="405"/>
      <c r="K48" s="405"/>
      <c r="L48" s="405"/>
      <c r="M48" s="405"/>
      <c r="N48" s="405"/>
      <c r="O48" s="405"/>
      <c r="R48" s="405"/>
      <c r="S48" s="405"/>
      <c r="T48" s="405"/>
      <c r="W48" s="405"/>
      <c r="X48" s="405"/>
      <c r="Y48" s="405"/>
    </row>
    <row r="49" spans="2:51" s="399" customFormat="1" ht="17.25" customHeight="1" x14ac:dyDescent="0.15">
      <c r="C49" s="397" t="s">
        <v>827</v>
      </c>
      <c r="F49" s="397"/>
      <c r="G49" s="405"/>
      <c r="H49" s="405"/>
      <c r="J49" s="405"/>
      <c r="K49" s="405"/>
      <c r="L49" s="405"/>
      <c r="M49" s="405"/>
      <c r="N49" s="405"/>
      <c r="O49" s="405"/>
      <c r="R49" s="405"/>
      <c r="S49" s="405"/>
      <c r="T49" s="405"/>
      <c r="W49" s="405"/>
      <c r="X49" s="405"/>
      <c r="Y49" s="405"/>
    </row>
    <row r="50" spans="2:51" s="399" customFormat="1" ht="17.25" customHeight="1" x14ac:dyDescent="0.15">
      <c r="B50" s="397"/>
      <c r="C50" s="397"/>
      <c r="D50" s="397"/>
      <c r="E50" s="406"/>
      <c r="F50" s="405"/>
      <c r="G50" s="405"/>
      <c r="H50" s="405"/>
      <c r="J50" s="405"/>
      <c r="K50" s="405"/>
      <c r="L50" s="405"/>
      <c r="M50" s="405"/>
      <c r="N50" s="405"/>
      <c r="O50" s="405"/>
      <c r="R50" s="405"/>
      <c r="S50" s="405"/>
      <c r="T50" s="405"/>
      <c r="W50" s="405"/>
      <c r="X50" s="405"/>
      <c r="Y50" s="405"/>
    </row>
    <row r="51" spans="2:51" s="399" customFormat="1" ht="17.25" customHeight="1" x14ac:dyDescent="0.15">
      <c r="B51" s="397" t="s">
        <v>1103</v>
      </c>
      <c r="C51" s="397"/>
      <c r="D51" s="397"/>
    </row>
    <row r="52" spans="2:51" s="399" customFormat="1" ht="17.25" customHeight="1" x14ac:dyDescent="0.15">
      <c r="B52" s="397" t="s">
        <v>828</v>
      </c>
      <c r="C52" s="397"/>
      <c r="D52" s="397"/>
    </row>
    <row r="53" spans="2:51" s="399" customFormat="1" ht="17.25" customHeight="1" x14ac:dyDescent="0.15">
      <c r="B53" s="407" t="s">
        <v>829</v>
      </c>
      <c r="E53" s="405"/>
      <c r="F53" s="405"/>
      <c r="G53" s="405"/>
      <c r="H53" s="405"/>
      <c r="I53" s="405"/>
      <c r="J53" s="405"/>
      <c r="K53" s="405"/>
      <c r="L53" s="405"/>
      <c r="M53" s="405"/>
      <c r="N53" s="405"/>
      <c r="O53" s="405"/>
      <c r="P53" s="405"/>
      <c r="Q53" s="405"/>
      <c r="R53" s="405"/>
      <c r="S53" s="405"/>
      <c r="T53" s="405"/>
      <c r="U53" s="405"/>
      <c r="Y53" s="405"/>
      <c r="Z53" s="405"/>
      <c r="AA53" s="405"/>
      <c r="AB53" s="405"/>
      <c r="AD53" s="405"/>
      <c r="AE53" s="405"/>
      <c r="AF53" s="405"/>
      <c r="AG53" s="405"/>
      <c r="AH53" s="405"/>
      <c r="AI53" s="408"/>
      <c r="AJ53" s="405"/>
      <c r="AK53" s="405"/>
      <c r="AL53" s="405"/>
      <c r="AM53" s="405"/>
      <c r="AN53" s="405"/>
      <c r="AO53" s="405"/>
      <c r="AP53" s="405"/>
      <c r="AQ53" s="405"/>
      <c r="AR53" s="405"/>
      <c r="AS53" s="405"/>
      <c r="AT53" s="405"/>
      <c r="AU53" s="405"/>
      <c r="AV53" s="405"/>
      <c r="AW53" s="405"/>
      <c r="AX53" s="405"/>
      <c r="AY53" s="408"/>
    </row>
    <row r="54" spans="2:51" s="399" customFormat="1" ht="17.25" customHeight="1" x14ac:dyDescent="0.15"/>
    <row r="55" spans="2:51" s="399" customFormat="1" ht="17.25" customHeight="1" x14ac:dyDescent="0.15">
      <c r="B55" s="397" t="s">
        <v>1104</v>
      </c>
      <c r="C55" s="397"/>
    </row>
    <row r="56" spans="2:51" s="399" customFormat="1" ht="17.25" customHeight="1" x14ac:dyDescent="0.15">
      <c r="B56" s="397"/>
      <c r="C56" s="397"/>
    </row>
    <row r="57" spans="2:51" s="399" customFormat="1" ht="17.25" customHeight="1" x14ac:dyDescent="0.15">
      <c r="B57" s="397" t="s">
        <v>1105</v>
      </c>
      <c r="C57" s="397"/>
    </row>
    <row r="58" spans="2:51" s="399" customFormat="1" ht="17.25" customHeight="1" x14ac:dyDescent="0.15">
      <c r="B58" s="397" t="s">
        <v>1106</v>
      </c>
      <c r="C58" s="397"/>
    </row>
    <row r="59" spans="2:51" s="399" customFormat="1" ht="17.25" customHeight="1" x14ac:dyDescent="0.15">
      <c r="B59" s="397"/>
      <c r="C59" s="397"/>
    </row>
    <row r="60" spans="2:51" s="399" customFormat="1" ht="17.25" customHeight="1" x14ac:dyDescent="0.15">
      <c r="B60" s="397" t="s">
        <v>1107</v>
      </c>
      <c r="C60" s="397"/>
    </row>
    <row r="61" spans="2:51" s="399" customFormat="1" ht="17.25" customHeight="1" x14ac:dyDescent="0.15">
      <c r="B61" s="397" t="s">
        <v>831</v>
      </c>
      <c r="C61" s="397"/>
    </row>
    <row r="62" spans="2:51" s="399" customFormat="1" ht="17.25" customHeight="1" x14ac:dyDescent="0.15">
      <c r="B62" s="397"/>
      <c r="C62" s="397"/>
    </row>
    <row r="63" spans="2:51" s="399" customFormat="1" ht="17.25" customHeight="1" x14ac:dyDescent="0.15">
      <c r="B63" s="397" t="s">
        <v>1108</v>
      </c>
      <c r="C63" s="397"/>
      <c r="D63" s="397"/>
    </row>
    <row r="64" spans="2:51" s="399" customFormat="1" ht="17.25" customHeight="1" x14ac:dyDescent="0.15">
      <c r="B64" s="397"/>
      <c r="C64" s="397"/>
      <c r="D64" s="397"/>
    </row>
    <row r="65" spans="2:54" s="399" customFormat="1" ht="17.25" customHeight="1" x14ac:dyDescent="0.15">
      <c r="B65" s="399" t="s">
        <v>1109</v>
      </c>
      <c r="D65" s="397"/>
    </row>
    <row r="66" spans="2:54" s="399" customFormat="1" ht="17.25" customHeight="1" x14ac:dyDescent="0.15">
      <c r="B66" s="399" t="s">
        <v>832</v>
      </c>
      <c r="D66" s="397"/>
    </row>
    <row r="67" spans="2:54" s="399" customFormat="1" ht="17.25" customHeight="1" x14ac:dyDescent="0.15">
      <c r="B67" s="399" t="s">
        <v>1110</v>
      </c>
    </row>
    <row r="68" spans="2:54" s="399" customFormat="1" ht="17.25" customHeight="1" x14ac:dyDescent="0.15"/>
    <row r="69" spans="2:54" s="399" customFormat="1" ht="17.25" customHeight="1" x14ac:dyDescent="0.15">
      <c r="B69" s="399" t="s">
        <v>1111</v>
      </c>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c r="AE69" s="409"/>
      <c r="AF69" s="409"/>
      <c r="AG69" s="409"/>
      <c r="AH69" s="409"/>
      <c r="AI69" s="409"/>
      <c r="AJ69" s="409"/>
      <c r="AK69" s="409"/>
      <c r="AL69" s="409"/>
      <c r="AM69" s="409"/>
      <c r="AN69" s="409"/>
      <c r="AO69" s="409"/>
      <c r="AP69" s="409"/>
      <c r="AQ69" s="409"/>
      <c r="AR69" s="409"/>
      <c r="AS69" s="409"/>
      <c r="AT69" s="409"/>
      <c r="AU69" s="409"/>
      <c r="AV69" s="409"/>
      <c r="AW69" s="409"/>
      <c r="AX69" s="409"/>
    </row>
    <row r="70" spans="2:54" s="399" customFormat="1" ht="17.25" customHeight="1" x14ac:dyDescent="0.15">
      <c r="B70" s="410" t="s">
        <v>1112</v>
      </c>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c r="AE70" s="409"/>
      <c r="AF70" s="409"/>
      <c r="AG70" s="409"/>
      <c r="AH70" s="409"/>
      <c r="AI70" s="409"/>
      <c r="AJ70" s="409"/>
      <c r="AK70" s="409"/>
      <c r="AL70" s="409"/>
      <c r="AM70" s="409"/>
      <c r="AN70" s="409"/>
      <c r="AO70" s="409"/>
      <c r="AP70" s="409"/>
      <c r="AQ70" s="409"/>
      <c r="AR70" s="409"/>
      <c r="AS70" s="409"/>
      <c r="AT70" s="409"/>
      <c r="AU70" s="409"/>
      <c r="AV70" s="409"/>
      <c r="AW70" s="409"/>
      <c r="AX70" s="409"/>
      <c r="AY70" s="409"/>
      <c r="AZ70" s="409"/>
      <c r="BA70" s="409"/>
      <c r="BB70" s="409"/>
    </row>
    <row r="71" spans="2:54" ht="18.75" customHeight="1" x14ac:dyDescent="0.15">
      <c r="B71" s="411" t="s">
        <v>1113</v>
      </c>
    </row>
    <row r="72" spans="2:54" ht="18.75" customHeight="1" x14ac:dyDescent="0.15">
      <c r="B72" s="410" t="s">
        <v>1114</v>
      </c>
    </row>
    <row r="73" spans="2:54" ht="18.75" customHeight="1" x14ac:dyDescent="0.15">
      <c r="B73" s="411" t="s">
        <v>1115</v>
      </c>
    </row>
    <row r="74" spans="2:54" ht="18.75" customHeight="1" x14ac:dyDescent="0.15">
      <c r="B74" s="410" t="s">
        <v>1116</v>
      </c>
    </row>
    <row r="75" spans="2:54" ht="18.75" customHeight="1" x14ac:dyDescent="0.15">
      <c r="B75" s="410" t="s">
        <v>1117</v>
      </c>
    </row>
    <row r="76" spans="2:54" ht="18.75" customHeight="1" x14ac:dyDescent="0.15">
      <c r="B76" s="410" t="s">
        <v>1118</v>
      </c>
    </row>
    <row r="77" spans="2:54" ht="18.75" customHeight="1" x14ac:dyDescent="0.15"/>
    <row r="78" spans="2:54" ht="18.75" customHeight="1" x14ac:dyDescent="0.15"/>
    <row r="79" spans="2:54" ht="18.75" customHeight="1" x14ac:dyDescent="0.15"/>
    <row r="80" spans="2:54"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mergeCells count="1">
    <mergeCell ref="F4:K5"/>
  </mergeCells>
  <phoneticPr fontId="4"/>
  <pageMargins left="0.70866141732283472" right="0.70866141732283472" top="0.74803149606299213" bottom="0.35433070866141736" header="0.31496062992125984" footer="0.31496062992125984"/>
  <pageSetup paperSize="9" scale="3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D4D41-960D-4A31-A7CD-15D5928CEBC6}">
  <sheetPr>
    <pageSetUpPr fitToPage="1"/>
  </sheetPr>
  <dimension ref="B1:BB126"/>
  <sheetViews>
    <sheetView workbookViewId="0"/>
  </sheetViews>
  <sheetFormatPr defaultColWidth="10.28515625" defaultRowHeight="13.5" x14ac:dyDescent="0.15"/>
  <cols>
    <col min="1" max="1" width="1.5703125" style="396" customWidth="1"/>
    <col min="2" max="3" width="10.28515625" style="396"/>
    <col min="4" max="4" width="46.42578125" style="396" customWidth="1"/>
    <col min="5" max="16384" width="10.28515625" style="396"/>
  </cols>
  <sheetData>
    <row r="1" spans="2:11" ht="14.25" x14ac:dyDescent="0.15">
      <c r="B1" s="396" t="s">
        <v>803</v>
      </c>
      <c r="D1" s="397"/>
      <c r="E1" s="397"/>
      <c r="F1" s="397"/>
    </row>
    <row r="2" spans="2:11" s="399" customFormat="1" ht="20.25" customHeight="1" x14ac:dyDescent="0.15">
      <c r="B2" s="398" t="s">
        <v>804</v>
      </c>
      <c r="C2" s="398"/>
      <c r="D2" s="397"/>
      <c r="E2" s="397"/>
      <c r="F2" s="397"/>
    </row>
    <row r="3" spans="2:11" s="399" customFormat="1" ht="20.25" customHeight="1" x14ac:dyDescent="0.15">
      <c r="B3" s="398"/>
      <c r="C3" s="398"/>
      <c r="D3" s="397"/>
      <c r="E3" s="397"/>
      <c r="F3" s="397"/>
    </row>
    <row r="4" spans="2:11" s="399" customFormat="1" ht="20.25" customHeight="1" x14ac:dyDescent="0.15">
      <c r="B4" s="400"/>
      <c r="C4" s="397" t="s">
        <v>805</v>
      </c>
      <c r="D4" s="397"/>
      <c r="F4" s="1254" t="s">
        <v>806</v>
      </c>
      <c r="G4" s="1254"/>
      <c r="H4" s="1254"/>
      <c r="I4" s="1254"/>
      <c r="J4" s="1254"/>
      <c r="K4" s="1254"/>
    </row>
    <row r="5" spans="2:11" s="399" customFormat="1" ht="20.25" customHeight="1" x14ac:dyDescent="0.15">
      <c r="B5" s="401"/>
      <c r="C5" s="397" t="s">
        <v>807</v>
      </c>
      <c r="D5" s="397"/>
      <c r="F5" s="1254"/>
      <c r="G5" s="1254"/>
      <c r="H5" s="1254"/>
      <c r="I5" s="1254"/>
      <c r="J5" s="1254"/>
      <c r="K5" s="1254"/>
    </row>
    <row r="6" spans="2:11" s="399" customFormat="1" ht="20.25" customHeight="1" x14ac:dyDescent="0.15">
      <c r="B6" s="402" t="s">
        <v>808</v>
      </c>
      <c r="C6" s="397"/>
      <c r="D6" s="397"/>
      <c r="E6" s="356"/>
      <c r="F6" s="397"/>
    </row>
    <row r="7" spans="2:11" s="399" customFormat="1" ht="20.25" customHeight="1" x14ac:dyDescent="0.15">
      <c r="B7" s="398"/>
      <c r="C7" s="398"/>
      <c r="D7" s="397"/>
      <c r="E7" s="356"/>
      <c r="F7" s="397"/>
    </row>
    <row r="8" spans="2:11" s="399" customFormat="1" ht="20.25" customHeight="1" x14ac:dyDescent="0.15">
      <c r="B8" s="397" t="s">
        <v>809</v>
      </c>
      <c r="C8" s="398"/>
      <c r="D8" s="397"/>
      <c r="E8" s="356"/>
      <c r="F8" s="397"/>
    </row>
    <row r="9" spans="2:11" s="399" customFormat="1" ht="20.25" customHeight="1" x14ac:dyDescent="0.15">
      <c r="B9" s="398"/>
      <c r="C9" s="398"/>
      <c r="D9" s="397"/>
      <c r="E9" s="397"/>
      <c r="F9" s="397"/>
    </row>
    <row r="10" spans="2:11" s="399" customFormat="1" ht="20.25" customHeight="1" x14ac:dyDescent="0.15">
      <c r="B10" s="397" t="s">
        <v>1096</v>
      </c>
      <c r="C10" s="398"/>
      <c r="D10" s="397"/>
      <c r="E10" s="397"/>
      <c r="F10" s="397"/>
    </row>
    <row r="11" spans="2:11" s="399" customFormat="1" ht="20.25" customHeight="1" x14ac:dyDescent="0.15">
      <c r="B11" s="397"/>
      <c r="C11" s="398"/>
      <c r="D11" s="397"/>
    </row>
    <row r="12" spans="2:11" s="399" customFormat="1" ht="20.25" customHeight="1" x14ac:dyDescent="0.15">
      <c r="B12" s="397" t="s">
        <v>1097</v>
      </c>
      <c r="C12" s="398"/>
      <c r="D12" s="397"/>
    </row>
    <row r="13" spans="2:11" s="399" customFormat="1" ht="20.25" customHeight="1" x14ac:dyDescent="0.15">
      <c r="B13" s="397"/>
      <c r="C13" s="398"/>
      <c r="D13" s="397"/>
    </row>
    <row r="14" spans="2:11" s="399" customFormat="1" ht="20.25" customHeight="1" x14ac:dyDescent="0.15">
      <c r="B14" s="397" t="s">
        <v>1098</v>
      </c>
      <c r="C14" s="398"/>
      <c r="D14" s="397"/>
    </row>
    <row r="15" spans="2:11" s="399" customFormat="1" ht="20.25" customHeight="1" x14ac:dyDescent="0.15">
      <c r="B15" s="397"/>
      <c r="C15" s="398"/>
      <c r="D15" s="397"/>
    </row>
    <row r="16" spans="2:11" s="399" customFormat="1" ht="20.25" customHeight="1" x14ac:dyDescent="0.15">
      <c r="B16" s="397" t="s">
        <v>1099</v>
      </c>
      <c r="C16" s="398"/>
      <c r="D16" s="397"/>
    </row>
    <row r="17" spans="2:4" s="399" customFormat="1" ht="20.25" customHeight="1" x14ac:dyDescent="0.15">
      <c r="B17" s="397" t="s">
        <v>1100</v>
      </c>
      <c r="C17" s="398"/>
      <c r="D17" s="397"/>
    </row>
    <row r="18" spans="2:4" s="399" customFormat="1" ht="20.25" customHeight="1" x14ac:dyDescent="0.15">
      <c r="B18" s="397"/>
      <c r="C18" s="398"/>
      <c r="D18" s="397"/>
    </row>
    <row r="19" spans="2:4" s="399" customFormat="1" ht="20.25" customHeight="1" x14ac:dyDescent="0.15">
      <c r="B19" s="397" t="s">
        <v>1119</v>
      </c>
      <c r="C19" s="398"/>
      <c r="D19" s="397"/>
    </row>
    <row r="20" spans="2:4" s="399" customFormat="1" ht="20.25" customHeight="1" x14ac:dyDescent="0.15">
      <c r="B20" s="397" t="s">
        <v>810</v>
      </c>
      <c r="C20" s="398"/>
      <c r="D20" s="397"/>
    </row>
    <row r="21" spans="2:4" s="399" customFormat="1" ht="20.25" customHeight="1" x14ac:dyDescent="0.15">
      <c r="B21" s="397" t="s">
        <v>811</v>
      </c>
      <c r="C21" s="398"/>
      <c r="D21" s="397"/>
    </row>
    <row r="22" spans="2:4" s="399" customFormat="1" ht="20.25" customHeight="1" x14ac:dyDescent="0.15">
      <c r="B22" s="397"/>
      <c r="C22" s="398"/>
      <c r="D22" s="397"/>
    </row>
    <row r="23" spans="2:4" s="399" customFormat="1" ht="20.25" customHeight="1" x14ac:dyDescent="0.15">
      <c r="B23" s="397" t="s">
        <v>1120</v>
      </c>
      <c r="C23" s="398"/>
      <c r="D23" s="397"/>
    </row>
    <row r="24" spans="2:4" s="399" customFormat="1" ht="20.25" customHeight="1" x14ac:dyDescent="0.15">
      <c r="B24" s="397" t="s">
        <v>812</v>
      </c>
      <c r="C24" s="398"/>
      <c r="D24" s="397"/>
    </row>
    <row r="25" spans="2:4" s="399" customFormat="1" ht="20.25" customHeight="1" x14ac:dyDescent="0.15">
      <c r="B25" s="397" t="s">
        <v>813</v>
      </c>
      <c r="C25" s="398"/>
      <c r="D25" s="397"/>
    </row>
    <row r="26" spans="2:4" s="399" customFormat="1" ht="20.25" customHeight="1" x14ac:dyDescent="0.15">
      <c r="B26" s="397" t="s">
        <v>814</v>
      </c>
      <c r="C26" s="398"/>
      <c r="D26" s="397"/>
    </row>
    <row r="27" spans="2:4" s="399" customFormat="1" ht="20.25" customHeight="1" x14ac:dyDescent="0.15">
      <c r="B27" s="397"/>
      <c r="C27" s="397"/>
      <c r="D27" s="397"/>
    </row>
    <row r="28" spans="2:4" s="399" customFormat="1" ht="17.25" customHeight="1" x14ac:dyDescent="0.15">
      <c r="B28" s="397" t="s">
        <v>1121</v>
      </c>
      <c r="C28" s="397"/>
      <c r="D28" s="397"/>
    </row>
    <row r="29" spans="2:4" s="399" customFormat="1" ht="17.25" customHeight="1" x14ac:dyDescent="0.15">
      <c r="B29" s="397" t="s">
        <v>815</v>
      </c>
      <c r="C29" s="397"/>
      <c r="D29" s="397"/>
    </row>
    <row r="30" spans="2:4" s="399" customFormat="1" ht="17.25" customHeight="1" x14ac:dyDescent="0.15">
      <c r="B30" s="397"/>
      <c r="C30" s="397"/>
      <c r="D30" s="397"/>
    </row>
    <row r="31" spans="2:4" s="399" customFormat="1" ht="17.25" customHeight="1" x14ac:dyDescent="0.15">
      <c r="B31" s="397"/>
      <c r="C31" s="403" t="s">
        <v>689</v>
      </c>
      <c r="D31" s="403" t="s">
        <v>816</v>
      </c>
    </row>
    <row r="32" spans="2:4" s="399" customFormat="1" ht="17.25" customHeight="1" x14ac:dyDescent="0.15">
      <c r="B32" s="397"/>
      <c r="C32" s="403">
        <v>1</v>
      </c>
      <c r="D32" s="404" t="s">
        <v>698</v>
      </c>
    </row>
    <row r="33" spans="2:4" s="399" customFormat="1" ht="17.25" customHeight="1" x14ac:dyDescent="0.15">
      <c r="B33" s="397"/>
      <c r="C33" s="403">
        <v>2</v>
      </c>
      <c r="D33" s="404" t="s">
        <v>703</v>
      </c>
    </row>
    <row r="34" spans="2:4" s="399" customFormat="1" ht="17.25" customHeight="1" x14ac:dyDescent="0.15">
      <c r="B34" s="397"/>
      <c r="C34" s="403">
        <v>3</v>
      </c>
      <c r="D34" s="404" t="s">
        <v>707</v>
      </c>
    </row>
    <row r="35" spans="2:4" s="399" customFormat="1" ht="17.25" customHeight="1" x14ac:dyDescent="0.15">
      <c r="B35" s="397"/>
      <c r="C35" s="403">
        <v>4</v>
      </c>
      <c r="D35" s="404" t="s">
        <v>817</v>
      </c>
    </row>
    <row r="36" spans="2:4" s="399" customFormat="1" ht="17.25" customHeight="1" x14ac:dyDescent="0.15">
      <c r="B36" s="397"/>
      <c r="C36" s="403">
        <v>5</v>
      </c>
      <c r="D36" s="404" t="s">
        <v>715</v>
      </c>
    </row>
    <row r="37" spans="2:4" s="399" customFormat="1" ht="17.25" customHeight="1" x14ac:dyDescent="0.15">
      <c r="B37" s="397"/>
      <c r="C37" s="403">
        <v>6</v>
      </c>
      <c r="D37" s="404" t="s">
        <v>721</v>
      </c>
    </row>
    <row r="38" spans="2:4" s="399" customFormat="1" ht="17.25" customHeight="1" x14ac:dyDescent="0.15">
      <c r="B38" s="397"/>
      <c r="C38" s="403">
        <v>7</v>
      </c>
      <c r="D38" s="404" t="s">
        <v>708</v>
      </c>
    </row>
    <row r="39" spans="2:4" s="399" customFormat="1" ht="17.25" customHeight="1" x14ac:dyDescent="0.15">
      <c r="B39" s="397"/>
      <c r="C39" s="403">
        <v>8</v>
      </c>
      <c r="D39" s="404" t="s">
        <v>709</v>
      </c>
    </row>
    <row r="40" spans="2:4" s="399" customFormat="1" ht="17.25" customHeight="1" x14ac:dyDescent="0.15">
      <c r="B40" s="397"/>
      <c r="C40" s="403">
        <v>9</v>
      </c>
      <c r="D40" s="404" t="s">
        <v>818</v>
      </c>
    </row>
    <row r="41" spans="2:4" s="399" customFormat="1" ht="17.25" customHeight="1" x14ac:dyDescent="0.15">
      <c r="B41" s="397"/>
      <c r="C41" s="403">
        <v>10</v>
      </c>
      <c r="D41" s="404" t="s">
        <v>710</v>
      </c>
    </row>
    <row r="42" spans="2:4" s="399" customFormat="1" ht="17.25" customHeight="1" x14ac:dyDescent="0.15">
      <c r="B42" s="397"/>
      <c r="C42" s="403">
        <v>11</v>
      </c>
      <c r="D42" s="404" t="s">
        <v>819</v>
      </c>
    </row>
    <row r="43" spans="2:4" s="399" customFormat="1" ht="17.25" customHeight="1" x14ac:dyDescent="0.15">
      <c r="B43" s="397"/>
      <c r="C43" s="403">
        <v>12</v>
      </c>
      <c r="D43" s="404" t="s">
        <v>820</v>
      </c>
    </row>
    <row r="44" spans="2:4" s="399" customFormat="1" ht="17.25" customHeight="1" x14ac:dyDescent="0.15">
      <c r="B44" s="397"/>
      <c r="C44" s="403">
        <v>13</v>
      </c>
      <c r="D44" s="404" t="s">
        <v>821</v>
      </c>
    </row>
    <row r="45" spans="2:4" s="399" customFormat="1" ht="17.25" customHeight="1" x14ac:dyDescent="0.15">
      <c r="B45" s="397"/>
      <c r="C45" s="403">
        <v>14</v>
      </c>
      <c r="D45" s="404" t="s">
        <v>822</v>
      </c>
    </row>
    <row r="46" spans="2:4" s="399" customFormat="1" ht="17.25" customHeight="1" x14ac:dyDescent="0.15">
      <c r="B46" s="397"/>
      <c r="C46" s="356"/>
      <c r="D46" s="397"/>
    </row>
    <row r="47" spans="2:4" s="399" customFormat="1" ht="17.25" customHeight="1" x14ac:dyDescent="0.15">
      <c r="B47" s="397" t="s">
        <v>1122</v>
      </c>
      <c r="C47" s="397"/>
      <c r="D47" s="397"/>
    </row>
    <row r="48" spans="2:4" s="399" customFormat="1" ht="17.25" customHeight="1" x14ac:dyDescent="0.15">
      <c r="B48" s="397" t="s">
        <v>823</v>
      </c>
      <c r="C48" s="397"/>
      <c r="D48" s="397"/>
    </row>
    <row r="49" spans="2:51" s="399" customFormat="1" ht="17.25" customHeight="1" x14ac:dyDescent="0.15">
      <c r="B49" s="397"/>
      <c r="C49" s="397"/>
      <c r="D49" s="397"/>
      <c r="G49" s="405"/>
      <c r="H49" s="405"/>
      <c r="J49" s="405"/>
      <c r="K49" s="405"/>
      <c r="L49" s="405"/>
      <c r="M49" s="405"/>
      <c r="N49" s="405"/>
      <c r="O49" s="405"/>
      <c r="R49" s="405"/>
      <c r="S49" s="405"/>
      <c r="T49" s="405"/>
      <c r="W49" s="405"/>
      <c r="X49" s="405"/>
      <c r="Y49" s="405"/>
    </row>
    <row r="50" spans="2:51" s="399" customFormat="1" ht="17.25" customHeight="1" x14ac:dyDescent="0.15">
      <c r="B50" s="397"/>
      <c r="C50" s="403" t="s">
        <v>734</v>
      </c>
      <c r="D50" s="403" t="s">
        <v>735</v>
      </c>
      <c r="G50" s="405"/>
      <c r="H50" s="405"/>
      <c r="J50" s="405"/>
      <c r="K50" s="405"/>
      <c r="L50" s="405"/>
      <c r="M50" s="405"/>
      <c r="N50" s="405"/>
      <c r="O50" s="405"/>
      <c r="R50" s="405"/>
      <c r="S50" s="405"/>
      <c r="T50" s="405"/>
      <c r="W50" s="405"/>
      <c r="X50" s="405"/>
      <c r="Y50" s="405"/>
    </row>
    <row r="51" spans="2:51" s="399" customFormat="1" ht="17.25" customHeight="1" x14ac:dyDescent="0.15">
      <c r="B51" s="397"/>
      <c r="C51" s="403" t="s">
        <v>739</v>
      </c>
      <c r="D51" s="404" t="s">
        <v>740</v>
      </c>
      <c r="G51" s="405"/>
      <c r="H51" s="405"/>
      <c r="J51" s="405"/>
      <c r="K51" s="405"/>
      <c r="L51" s="405"/>
      <c r="M51" s="405"/>
      <c r="N51" s="405"/>
      <c r="O51" s="405"/>
      <c r="R51" s="405"/>
      <c r="S51" s="405"/>
      <c r="T51" s="405"/>
      <c r="W51" s="405"/>
      <c r="X51" s="405"/>
      <c r="Y51" s="405"/>
    </row>
    <row r="52" spans="2:51" s="399" customFormat="1" ht="17.25" customHeight="1" x14ac:dyDescent="0.15">
      <c r="B52" s="397"/>
      <c r="C52" s="403" t="s">
        <v>741</v>
      </c>
      <c r="D52" s="404" t="s">
        <v>742</v>
      </c>
      <c r="G52" s="405"/>
      <c r="H52" s="405"/>
      <c r="J52" s="405"/>
      <c r="K52" s="405"/>
      <c r="L52" s="405"/>
      <c r="M52" s="405"/>
      <c r="N52" s="405"/>
      <c r="O52" s="405"/>
      <c r="R52" s="405"/>
      <c r="S52" s="405"/>
      <c r="T52" s="405"/>
      <c r="W52" s="405"/>
      <c r="X52" s="405"/>
      <c r="Y52" s="405"/>
    </row>
    <row r="53" spans="2:51" s="399" customFormat="1" ht="17.25" customHeight="1" x14ac:dyDescent="0.15">
      <c r="B53" s="397"/>
      <c r="C53" s="403" t="s">
        <v>743</v>
      </c>
      <c r="D53" s="404" t="s">
        <v>744</v>
      </c>
      <c r="G53" s="405"/>
      <c r="H53" s="405"/>
      <c r="J53" s="405"/>
      <c r="K53" s="405"/>
      <c r="L53" s="405"/>
      <c r="M53" s="405"/>
      <c r="N53" s="405"/>
      <c r="O53" s="405"/>
      <c r="R53" s="405"/>
      <c r="S53" s="405"/>
      <c r="T53" s="405"/>
      <c r="W53" s="405"/>
      <c r="X53" s="405"/>
      <c r="Y53" s="405"/>
    </row>
    <row r="54" spans="2:51" s="399" customFormat="1" ht="17.25" customHeight="1" x14ac:dyDescent="0.15">
      <c r="B54" s="397"/>
      <c r="C54" s="403" t="s">
        <v>746</v>
      </c>
      <c r="D54" s="404" t="s">
        <v>824</v>
      </c>
      <c r="G54" s="405"/>
      <c r="H54" s="405"/>
      <c r="J54" s="405"/>
      <c r="K54" s="405"/>
      <c r="L54" s="405"/>
      <c r="M54" s="405"/>
      <c r="N54" s="405"/>
      <c r="O54" s="405"/>
      <c r="R54" s="405"/>
      <c r="S54" s="405"/>
      <c r="T54" s="405"/>
      <c r="W54" s="405"/>
      <c r="X54" s="405"/>
      <c r="Y54" s="405"/>
    </row>
    <row r="55" spans="2:51" s="399" customFormat="1" ht="17.25" customHeight="1" x14ac:dyDescent="0.15">
      <c r="B55" s="397"/>
      <c r="C55" s="397"/>
      <c r="D55" s="397"/>
      <c r="G55" s="405"/>
      <c r="H55" s="405"/>
      <c r="J55" s="405"/>
      <c r="K55" s="405"/>
      <c r="L55" s="405"/>
      <c r="M55" s="405"/>
      <c r="N55" s="405"/>
      <c r="O55" s="405"/>
      <c r="R55" s="405"/>
      <c r="S55" s="405"/>
      <c r="T55" s="405"/>
      <c r="W55" s="405"/>
      <c r="X55" s="405"/>
      <c r="Y55" s="405"/>
    </row>
    <row r="56" spans="2:51" s="399" customFormat="1" ht="17.25" customHeight="1" x14ac:dyDescent="0.15">
      <c r="B56" s="397"/>
      <c r="C56" s="406" t="s">
        <v>825</v>
      </c>
      <c r="D56" s="397"/>
      <c r="G56" s="405"/>
      <c r="H56" s="405"/>
      <c r="J56" s="405"/>
      <c r="K56" s="405"/>
      <c r="L56" s="405"/>
      <c r="M56" s="405"/>
      <c r="N56" s="405"/>
      <c r="O56" s="405"/>
      <c r="R56" s="405"/>
      <c r="S56" s="405"/>
      <c r="T56" s="405"/>
      <c r="W56" s="405"/>
      <c r="X56" s="405"/>
      <c r="Y56" s="405"/>
    </row>
    <row r="57" spans="2:51" s="399" customFormat="1" ht="17.25" customHeight="1" x14ac:dyDescent="0.15">
      <c r="C57" s="397" t="s">
        <v>826</v>
      </c>
      <c r="F57" s="406"/>
      <c r="G57" s="405"/>
      <c r="H57" s="405"/>
      <c r="J57" s="405"/>
      <c r="K57" s="405"/>
      <c r="L57" s="405"/>
      <c r="M57" s="405"/>
      <c r="N57" s="405"/>
      <c r="O57" s="405"/>
      <c r="R57" s="405"/>
      <c r="S57" s="405"/>
      <c r="T57" s="405"/>
      <c r="W57" s="405"/>
      <c r="X57" s="405"/>
      <c r="Y57" s="405"/>
    </row>
    <row r="58" spans="2:51" s="399" customFormat="1" ht="17.25" customHeight="1" x14ac:dyDescent="0.15">
      <c r="C58" s="397" t="s">
        <v>827</v>
      </c>
      <c r="F58" s="397"/>
      <c r="G58" s="405"/>
      <c r="H58" s="405"/>
      <c r="J58" s="405"/>
      <c r="K58" s="405"/>
      <c r="L58" s="405"/>
      <c r="M58" s="405"/>
      <c r="N58" s="405"/>
      <c r="O58" s="405"/>
      <c r="R58" s="405"/>
      <c r="S58" s="405"/>
      <c r="T58" s="405"/>
      <c r="W58" s="405"/>
      <c r="X58" s="405"/>
      <c r="Y58" s="405"/>
    </row>
    <row r="59" spans="2:51" s="399" customFormat="1" ht="17.25" customHeight="1" x14ac:dyDescent="0.15">
      <c r="B59" s="397"/>
      <c r="C59" s="397"/>
      <c r="D59" s="397"/>
      <c r="E59" s="406"/>
      <c r="F59" s="405"/>
      <c r="G59" s="405"/>
      <c r="H59" s="405"/>
      <c r="J59" s="405"/>
      <c r="K59" s="405"/>
      <c r="L59" s="405"/>
      <c r="M59" s="405"/>
      <c r="N59" s="405"/>
      <c r="O59" s="405"/>
      <c r="R59" s="405"/>
      <c r="S59" s="405"/>
      <c r="T59" s="405"/>
      <c r="W59" s="405"/>
      <c r="X59" s="405"/>
      <c r="Y59" s="405"/>
    </row>
    <row r="60" spans="2:51" s="399" customFormat="1" ht="17.25" customHeight="1" x14ac:dyDescent="0.15">
      <c r="B60" s="397" t="s">
        <v>1123</v>
      </c>
      <c r="C60" s="397"/>
      <c r="D60" s="397"/>
    </row>
    <row r="61" spans="2:51" s="399" customFormat="1" ht="17.25" customHeight="1" x14ac:dyDescent="0.15">
      <c r="B61" s="397" t="s">
        <v>828</v>
      </c>
      <c r="C61" s="397"/>
      <c r="D61" s="397"/>
    </row>
    <row r="62" spans="2:51" s="399" customFormat="1" ht="17.25" customHeight="1" x14ac:dyDescent="0.15">
      <c r="B62" s="407" t="s">
        <v>829</v>
      </c>
      <c r="E62" s="405"/>
      <c r="F62" s="405"/>
      <c r="G62" s="405"/>
      <c r="H62" s="405"/>
      <c r="I62" s="405"/>
      <c r="J62" s="405"/>
      <c r="K62" s="405"/>
      <c r="L62" s="405"/>
      <c r="M62" s="405"/>
      <c r="N62" s="405"/>
      <c r="O62" s="405"/>
      <c r="P62" s="405"/>
      <c r="Q62" s="405"/>
      <c r="R62" s="405"/>
      <c r="S62" s="405"/>
      <c r="T62" s="405"/>
      <c r="U62" s="405"/>
      <c r="Y62" s="405"/>
      <c r="Z62" s="405"/>
      <c r="AA62" s="405"/>
      <c r="AB62" s="405"/>
      <c r="AD62" s="405"/>
      <c r="AE62" s="405"/>
      <c r="AF62" s="405"/>
      <c r="AG62" s="405"/>
      <c r="AH62" s="405"/>
      <c r="AI62" s="408"/>
      <c r="AJ62" s="405"/>
      <c r="AK62" s="405"/>
      <c r="AL62" s="405"/>
      <c r="AM62" s="405"/>
      <c r="AN62" s="405"/>
      <c r="AO62" s="405"/>
      <c r="AP62" s="405"/>
      <c r="AQ62" s="405"/>
      <c r="AR62" s="405"/>
      <c r="AS62" s="405"/>
      <c r="AT62" s="405"/>
      <c r="AU62" s="405"/>
      <c r="AV62" s="405"/>
      <c r="AW62" s="405"/>
      <c r="AX62" s="405"/>
      <c r="AY62" s="408"/>
    </row>
    <row r="63" spans="2:51" s="399" customFormat="1" ht="17.25" customHeight="1" x14ac:dyDescent="0.15">
      <c r="B63" s="407" t="s">
        <v>830</v>
      </c>
      <c r="E63" s="405"/>
      <c r="F63" s="405"/>
      <c r="G63" s="405"/>
      <c r="H63" s="405"/>
      <c r="I63" s="405"/>
      <c r="J63" s="405"/>
      <c r="K63" s="405"/>
      <c r="L63" s="405"/>
      <c r="M63" s="405"/>
      <c r="N63" s="405"/>
      <c r="O63" s="405"/>
      <c r="P63" s="405"/>
      <c r="Q63" s="405"/>
      <c r="R63" s="405"/>
      <c r="S63" s="405"/>
      <c r="T63" s="405"/>
      <c r="U63" s="405"/>
      <c r="Y63" s="405"/>
      <c r="Z63" s="405"/>
      <c r="AA63" s="405"/>
      <c r="AB63" s="405"/>
      <c r="AD63" s="405"/>
      <c r="AE63" s="405"/>
      <c r="AF63" s="405"/>
      <c r="AG63" s="405"/>
      <c r="AH63" s="405"/>
      <c r="AI63" s="408"/>
      <c r="AJ63" s="405"/>
      <c r="AK63" s="405"/>
      <c r="AL63" s="405"/>
      <c r="AM63" s="405"/>
      <c r="AN63" s="405"/>
      <c r="AO63" s="405"/>
      <c r="AP63" s="405"/>
      <c r="AQ63" s="405"/>
      <c r="AR63" s="405"/>
      <c r="AS63" s="405"/>
      <c r="AT63" s="405"/>
      <c r="AU63" s="405"/>
      <c r="AV63" s="405"/>
      <c r="AW63" s="405"/>
      <c r="AX63" s="405"/>
      <c r="AY63" s="408"/>
    </row>
    <row r="64" spans="2:51" s="399" customFormat="1" ht="17.25" customHeight="1" x14ac:dyDescent="0.15"/>
    <row r="65" spans="2:54" s="399" customFormat="1" ht="17.25" customHeight="1" x14ac:dyDescent="0.15">
      <c r="B65" s="397" t="s">
        <v>1124</v>
      </c>
      <c r="C65" s="397"/>
    </row>
    <row r="66" spans="2:54" s="399" customFormat="1" ht="17.25" customHeight="1" x14ac:dyDescent="0.15">
      <c r="B66" s="397"/>
      <c r="C66" s="397"/>
    </row>
    <row r="67" spans="2:54" s="399" customFormat="1" ht="17.25" customHeight="1" x14ac:dyDescent="0.15">
      <c r="B67" s="397" t="s">
        <v>1125</v>
      </c>
      <c r="C67" s="397"/>
    </row>
    <row r="68" spans="2:54" s="399" customFormat="1" ht="17.25" customHeight="1" x14ac:dyDescent="0.15">
      <c r="B68" s="397" t="s">
        <v>1106</v>
      </c>
      <c r="C68" s="397"/>
    </row>
    <row r="69" spans="2:54" s="399" customFormat="1" ht="17.25" customHeight="1" x14ac:dyDescent="0.15">
      <c r="B69" s="397"/>
      <c r="C69" s="397"/>
    </row>
    <row r="70" spans="2:54" s="399" customFormat="1" ht="17.25" customHeight="1" x14ac:dyDescent="0.15">
      <c r="B70" s="397" t="s">
        <v>1126</v>
      </c>
      <c r="C70" s="397"/>
    </row>
    <row r="71" spans="2:54" s="399" customFormat="1" ht="17.25" customHeight="1" x14ac:dyDescent="0.15">
      <c r="B71" s="397" t="s">
        <v>831</v>
      </c>
      <c r="C71" s="397"/>
    </row>
    <row r="72" spans="2:54" s="399" customFormat="1" ht="17.25" customHeight="1" x14ac:dyDescent="0.15">
      <c r="B72" s="397"/>
      <c r="C72" s="397"/>
    </row>
    <row r="73" spans="2:54" s="399" customFormat="1" ht="17.25" customHeight="1" x14ac:dyDescent="0.15">
      <c r="B73" s="397" t="s">
        <v>1127</v>
      </c>
      <c r="C73" s="397"/>
      <c r="D73" s="397"/>
    </row>
    <row r="74" spans="2:54" s="399" customFormat="1" ht="17.25" customHeight="1" x14ac:dyDescent="0.15">
      <c r="B74" s="397"/>
      <c r="C74" s="397"/>
      <c r="D74" s="397"/>
    </row>
    <row r="75" spans="2:54" s="399" customFormat="1" ht="17.25" customHeight="1" x14ac:dyDescent="0.15">
      <c r="B75" s="399" t="s">
        <v>1128</v>
      </c>
      <c r="D75" s="397"/>
    </row>
    <row r="76" spans="2:54" s="399" customFormat="1" ht="17.25" customHeight="1" x14ac:dyDescent="0.15">
      <c r="B76" s="399" t="s">
        <v>832</v>
      </c>
      <c r="D76" s="397"/>
    </row>
    <row r="77" spans="2:54" s="399" customFormat="1" ht="17.25" customHeight="1" x14ac:dyDescent="0.15">
      <c r="B77" s="399" t="s">
        <v>1110</v>
      </c>
    </row>
    <row r="78" spans="2:54" s="399" customFormat="1" ht="17.25" customHeight="1" x14ac:dyDescent="0.15"/>
    <row r="79" spans="2:54" s="399" customFormat="1" ht="17.25" customHeight="1" x14ac:dyDescent="0.15">
      <c r="B79" s="399" t="s">
        <v>1129</v>
      </c>
      <c r="E79" s="409"/>
      <c r="F79" s="409"/>
      <c r="G79" s="409"/>
      <c r="H79" s="409"/>
      <c r="I79" s="409"/>
      <c r="J79" s="409"/>
      <c r="K79" s="409"/>
      <c r="L79" s="409"/>
      <c r="M79" s="409"/>
      <c r="N79" s="409"/>
      <c r="O79" s="409"/>
      <c r="P79" s="409"/>
      <c r="Q79" s="409"/>
      <c r="R79" s="409"/>
      <c r="S79" s="409"/>
      <c r="T79" s="409"/>
      <c r="U79" s="409"/>
      <c r="V79" s="409"/>
      <c r="W79" s="409"/>
      <c r="X79" s="409"/>
      <c r="Y79" s="409"/>
      <c r="Z79" s="409"/>
      <c r="AA79" s="409"/>
      <c r="AB79" s="409"/>
      <c r="AC79" s="409"/>
      <c r="AD79" s="409"/>
      <c r="AE79" s="409"/>
      <c r="AF79" s="409"/>
      <c r="AG79" s="409"/>
      <c r="AH79" s="409"/>
      <c r="AI79" s="409"/>
      <c r="AJ79" s="409"/>
      <c r="AK79" s="409"/>
      <c r="AL79" s="409"/>
      <c r="AM79" s="409"/>
      <c r="AN79" s="409"/>
      <c r="AO79" s="409"/>
      <c r="AP79" s="409"/>
      <c r="AQ79" s="409"/>
      <c r="AR79" s="409"/>
      <c r="AS79" s="409"/>
      <c r="AT79" s="409"/>
      <c r="AU79" s="409"/>
      <c r="AV79" s="409"/>
      <c r="AW79" s="409"/>
      <c r="AX79" s="409"/>
    </row>
    <row r="80" spans="2:54" s="399" customFormat="1" ht="17.25" customHeight="1" x14ac:dyDescent="0.15">
      <c r="B80" s="410" t="s">
        <v>1112</v>
      </c>
      <c r="E80" s="409"/>
      <c r="F80" s="409"/>
      <c r="G80" s="409"/>
      <c r="H80" s="409"/>
      <c r="I80" s="409"/>
      <c r="J80" s="409"/>
      <c r="K80" s="409"/>
      <c r="L80" s="409"/>
      <c r="M80" s="409"/>
      <c r="N80" s="409"/>
      <c r="O80" s="409"/>
      <c r="P80" s="409"/>
      <c r="Q80" s="409"/>
      <c r="R80" s="409"/>
      <c r="S80" s="409"/>
      <c r="T80" s="409"/>
      <c r="U80" s="409"/>
      <c r="V80" s="409"/>
      <c r="W80" s="409"/>
      <c r="X80" s="409"/>
      <c r="Y80" s="409"/>
      <c r="Z80" s="409"/>
      <c r="AA80" s="409"/>
      <c r="AB80" s="409"/>
      <c r="AC80" s="409"/>
      <c r="AD80" s="409"/>
      <c r="AE80" s="409"/>
      <c r="AF80" s="409"/>
      <c r="AG80" s="409"/>
      <c r="AH80" s="409"/>
      <c r="AI80" s="409"/>
      <c r="AJ80" s="409"/>
      <c r="AK80" s="409"/>
      <c r="AL80" s="409"/>
      <c r="AM80" s="409"/>
      <c r="AN80" s="409"/>
      <c r="AO80" s="409"/>
      <c r="AP80" s="409"/>
      <c r="AQ80" s="409"/>
      <c r="AR80" s="409"/>
      <c r="AS80" s="409"/>
      <c r="AT80" s="409"/>
      <c r="AU80" s="409"/>
      <c r="AV80" s="409"/>
      <c r="AW80" s="409"/>
      <c r="AX80" s="409"/>
      <c r="AY80" s="409"/>
      <c r="AZ80" s="409"/>
      <c r="BA80" s="409"/>
      <c r="BB80" s="409"/>
    </row>
    <row r="81" spans="2:2" ht="18.75" customHeight="1" x14ac:dyDescent="0.15">
      <c r="B81" s="411" t="s">
        <v>1113</v>
      </c>
    </row>
    <row r="82" spans="2:2" ht="18.75" customHeight="1" x14ac:dyDescent="0.15">
      <c r="B82" s="410" t="s">
        <v>1114</v>
      </c>
    </row>
    <row r="83" spans="2:2" ht="18.75" customHeight="1" x14ac:dyDescent="0.15">
      <c r="B83" s="411" t="s">
        <v>1115</v>
      </c>
    </row>
    <row r="84" spans="2:2" ht="18.75" customHeight="1" x14ac:dyDescent="0.15">
      <c r="B84" s="410" t="s">
        <v>1116</v>
      </c>
    </row>
    <row r="85" spans="2:2" ht="18.75" customHeight="1" x14ac:dyDescent="0.15">
      <c r="B85" s="410" t="s">
        <v>1117</v>
      </c>
    </row>
    <row r="86" spans="2:2" ht="18.75" customHeight="1" x14ac:dyDescent="0.15">
      <c r="B86" s="410" t="s">
        <v>1118</v>
      </c>
    </row>
    <row r="87" spans="2:2" ht="18.75" customHeight="1" x14ac:dyDescent="0.15"/>
    <row r="88" spans="2:2" ht="18.75" customHeight="1" x14ac:dyDescent="0.15"/>
    <row r="89" spans="2:2" ht="18.75" customHeight="1" x14ac:dyDescent="0.15"/>
    <row r="90" spans="2:2" ht="18.75" customHeight="1" x14ac:dyDescent="0.15"/>
    <row r="91" spans="2:2" ht="18.75" customHeight="1" x14ac:dyDescent="0.15"/>
    <row r="92" spans="2:2" ht="18.75" customHeight="1" x14ac:dyDescent="0.15"/>
    <row r="93" spans="2:2" ht="18.75" customHeight="1" x14ac:dyDescent="0.15"/>
    <row r="94" spans="2:2" ht="18.75" customHeight="1" x14ac:dyDescent="0.15"/>
    <row r="95" spans="2:2" ht="18.75" customHeight="1" x14ac:dyDescent="0.15"/>
    <row r="96" spans="2:2"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row r="121" ht="18.75" customHeight="1" x14ac:dyDescent="0.15"/>
    <row r="122" ht="18.75" customHeight="1" x14ac:dyDescent="0.15"/>
    <row r="123" ht="18.75" customHeight="1" x14ac:dyDescent="0.15"/>
    <row r="124" ht="18.75" customHeight="1" x14ac:dyDescent="0.15"/>
    <row r="125" ht="18.75" customHeight="1" x14ac:dyDescent="0.15"/>
    <row r="126" ht="18.75" customHeight="1" x14ac:dyDescent="0.15"/>
  </sheetData>
  <mergeCells count="1">
    <mergeCell ref="F4:K5"/>
  </mergeCells>
  <phoneticPr fontId="4"/>
  <pageMargins left="0.70866141732283472" right="0.70866141732283472" top="0.74803149606299213" bottom="0.35433070866141736" header="0.31496062992125984" footer="0.31496062992125984"/>
  <pageSetup paperSize="9" scale="4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A2A44-8D11-4A47-A2E3-E89E62045B2C}">
  <sheetPr>
    <pageSetUpPr fitToPage="1"/>
  </sheetPr>
  <dimension ref="B1:Q62"/>
  <sheetViews>
    <sheetView workbookViewId="0"/>
  </sheetViews>
  <sheetFormatPr defaultColWidth="10.28515625" defaultRowHeight="13.5" x14ac:dyDescent="0.15"/>
  <cols>
    <col min="1" max="1" width="2.140625" style="396" customWidth="1"/>
    <col min="2" max="2" width="13.140625" style="396" customWidth="1"/>
    <col min="3" max="17" width="46.42578125" style="396" customWidth="1"/>
    <col min="18" max="16384" width="10.28515625" style="396"/>
  </cols>
  <sheetData>
    <row r="1" spans="2:4" ht="14.25" x14ac:dyDescent="0.15">
      <c r="B1" s="399" t="s">
        <v>834</v>
      </c>
      <c r="C1" s="399"/>
      <c r="D1" s="399"/>
    </row>
    <row r="2" spans="2:4" ht="14.25" x14ac:dyDescent="0.15">
      <c r="B2" s="399"/>
      <c r="C2" s="399"/>
      <c r="D2" s="399"/>
    </row>
    <row r="3" spans="2:4" ht="14.25" x14ac:dyDescent="0.15">
      <c r="B3" s="403" t="s">
        <v>689</v>
      </c>
      <c r="C3" s="403" t="s">
        <v>835</v>
      </c>
      <c r="D3" s="399"/>
    </row>
    <row r="4" spans="2:4" ht="14.25" x14ac:dyDescent="0.15">
      <c r="B4" s="412">
        <v>1</v>
      </c>
      <c r="C4" s="413" t="s">
        <v>673</v>
      </c>
      <c r="D4" s="399"/>
    </row>
    <row r="5" spans="2:4" ht="14.25" x14ac:dyDescent="0.15">
      <c r="B5" s="412">
        <v>2</v>
      </c>
      <c r="C5" s="413" t="s">
        <v>802</v>
      </c>
      <c r="D5" s="399"/>
    </row>
    <row r="6" spans="2:4" ht="14.25" x14ac:dyDescent="0.15">
      <c r="B6" s="412">
        <v>3</v>
      </c>
      <c r="C6" s="413" t="s">
        <v>838</v>
      </c>
      <c r="D6" s="399"/>
    </row>
    <row r="7" spans="2:4" ht="14.25" x14ac:dyDescent="0.15">
      <c r="B7" s="412">
        <v>4</v>
      </c>
      <c r="C7" s="413" t="s">
        <v>838</v>
      </c>
      <c r="D7" s="399"/>
    </row>
    <row r="8" spans="2:4" ht="14.25" x14ac:dyDescent="0.15">
      <c r="B8" s="412">
        <v>5</v>
      </c>
      <c r="C8" s="413" t="s">
        <v>838</v>
      </c>
      <c r="D8" s="399"/>
    </row>
    <row r="9" spans="2:4" ht="14.25" x14ac:dyDescent="0.15">
      <c r="B9" s="412">
        <v>6</v>
      </c>
      <c r="C9" s="413" t="s">
        <v>838</v>
      </c>
    </row>
    <row r="10" spans="2:4" ht="14.25" x14ac:dyDescent="0.15">
      <c r="B10" s="412">
        <v>7</v>
      </c>
      <c r="C10" s="413" t="s">
        <v>838</v>
      </c>
      <c r="D10" s="399"/>
    </row>
    <row r="11" spans="2:4" ht="14.25" x14ac:dyDescent="0.15">
      <c r="B11" s="412">
        <v>8</v>
      </c>
      <c r="C11" s="413" t="s">
        <v>838</v>
      </c>
      <c r="D11" s="399"/>
    </row>
    <row r="12" spans="2:4" ht="14.25" x14ac:dyDescent="0.15">
      <c r="B12" s="412">
        <v>9</v>
      </c>
      <c r="C12" s="413" t="s">
        <v>838</v>
      </c>
      <c r="D12" s="399"/>
    </row>
    <row r="13" spans="2:4" ht="14.25" x14ac:dyDescent="0.15">
      <c r="B13" s="412">
        <v>10</v>
      </c>
      <c r="C13" s="413" t="s">
        <v>838</v>
      </c>
      <c r="D13" s="399"/>
    </row>
    <row r="14" spans="2:4" ht="14.25" x14ac:dyDescent="0.15">
      <c r="B14" s="412">
        <v>11</v>
      </c>
      <c r="C14" s="413" t="s">
        <v>838</v>
      </c>
      <c r="D14" s="399"/>
    </row>
    <row r="15" spans="2:4" ht="14.25" x14ac:dyDescent="0.15">
      <c r="B15" s="412">
        <v>12</v>
      </c>
      <c r="C15" s="413" t="s">
        <v>838</v>
      </c>
      <c r="D15" s="399"/>
    </row>
    <row r="16" spans="2:4" ht="14.25" x14ac:dyDescent="0.15">
      <c r="B16" s="412">
        <v>13</v>
      </c>
      <c r="C16" s="413" t="s">
        <v>838</v>
      </c>
      <c r="D16" s="399"/>
    </row>
    <row r="17" spans="2:17" ht="14.25" x14ac:dyDescent="0.15">
      <c r="B17" s="412">
        <v>14</v>
      </c>
      <c r="C17" s="413" t="s">
        <v>838</v>
      </c>
      <c r="D17" s="399"/>
    </row>
    <row r="19" spans="2:17" ht="14.25" x14ac:dyDescent="0.15">
      <c r="B19" s="399" t="s">
        <v>836</v>
      </c>
    </row>
    <row r="20" spans="2:17" ht="14.25" thickBot="1" x14ac:dyDescent="0.2"/>
    <row r="21" spans="2:17" ht="15" thickBot="1" x14ac:dyDescent="0.2">
      <c r="B21" s="414" t="s">
        <v>816</v>
      </c>
      <c r="C21" s="415" t="s">
        <v>698</v>
      </c>
      <c r="D21" s="416" t="s">
        <v>703</v>
      </c>
      <c r="E21" s="416" t="s">
        <v>707</v>
      </c>
      <c r="F21" s="416" t="s">
        <v>817</v>
      </c>
      <c r="G21" s="416" t="s">
        <v>715</v>
      </c>
      <c r="H21" s="417" t="s">
        <v>721</v>
      </c>
      <c r="I21" s="417" t="s">
        <v>708</v>
      </c>
      <c r="J21" s="417" t="s">
        <v>709</v>
      </c>
      <c r="K21" s="417" t="s">
        <v>818</v>
      </c>
      <c r="L21" s="418" t="s">
        <v>710</v>
      </c>
      <c r="M21" s="419" t="s">
        <v>819</v>
      </c>
      <c r="N21" s="419" t="s">
        <v>820</v>
      </c>
      <c r="O21" s="419" t="s">
        <v>821</v>
      </c>
      <c r="P21" s="419" t="s">
        <v>822</v>
      </c>
      <c r="Q21" s="420" t="s">
        <v>838</v>
      </c>
    </row>
    <row r="22" spans="2:17" ht="14.25" x14ac:dyDescent="0.15">
      <c r="B22" s="1255" t="s">
        <v>837</v>
      </c>
      <c r="C22" s="421" t="s">
        <v>703</v>
      </c>
      <c r="D22" s="422" t="s">
        <v>703</v>
      </c>
      <c r="E22" s="422" t="s">
        <v>707</v>
      </c>
      <c r="F22" s="422" t="s">
        <v>817</v>
      </c>
      <c r="G22" s="422" t="s">
        <v>716</v>
      </c>
      <c r="H22" s="423" t="s">
        <v>722</v>
      </c>
      <c r="I22" s="423" t="s">
        <v>708</v>
      </c>
      <c r="J22" s="423" t="s">
        <v>709</v>
      </c>
      <c r="K22" s="424" t="s">
        <v>818</v>
      </c>
      <c r="L22" s="425" t="s">
        <v>710</v>
      </c>
      <c r="M22" s="426" t="s">
        <v>819</v>
      </c>
      <c r="N22" s="427" t="s">
        <v>838</v>
      </c>
      <c r="O22" s="427" t="s">
        <v>838</v>
      </c>
      <c r="P22" s="427" t="s">
        <v>838</v>
      </c>
      <c r="Q22" s="428" t="s">
        <v>838</v>
      </c>
    </row>
    <row r="23" spans="2:17" ht="14.25" x14ac:dyDescent="0.15">
      <c r="B23" s="1256"/>
      <c r="C23" s="429" t="s">
        <v>700</v>
      </c>
      <c r="D23" s="427" t="s">
        <v>838</v>
      </c>
      <c r="E23" s="427" t="s">
        <v>838</v>
      </c>
      <c r="F23" s="427" t="s">
        <v>838</v>
      </c>
      <c r="G23" s="427" t="s">
        <v>719</v>
      </c>
      <c r="H23" s="427" t="s">
        <v>700</v>
      </c>
      <c r="I23" s="427" t="s">
        <v>700</v>
      </c>
      <c r="J23" s="427" t="s">
        <v>700</v>
      </c>
      <c r="K23" s="427" t="s">
        <v>700</v>
      </c>
      <c r="L23" s="427" t="s">
        <v>838</v>
      </c>
      <c r="M23" s="427" t="s">
        <v>838</v>
      </c>
      <c r="N23" s="427" t="s">
        <v>838</v>
      </c>
      <c r="O23" s="427" t="s">
        <v>838</v>
      </c>
      <c r="P23" s="427" t="s">
        <v>838</v>
      </c>
      <c r="Q23" s="428" t="s">
        <v>838</v>
      </c>
    </row>
    <row r="24" spans="2:17" ht="14.25" x14ac:dyDescent="0.15">
      <c r="B24" s="1256"/>
      <c r="C24" s="429" t="s">
        <v>838</v>
      </c>
      <c r="D24" s="427" t="s">
        <v>838</v>
      </c>
      <c r="E24" s="427" t="s">
        <v>838</v>
      </c>
      <c r="F24" s="427" t="s">
        <v>838</v>
      </c>
      <c r="G24" s="427" t="s">
        <v>838</v>
      </c>
      <c r="H24" s="427" t="s">
        <v>838</v>
      </c>
      <c r="I24" s="427" t="s">
        <v>838</v>
      </c>
      <c r="J24" s="427" t="s">
        <v>838</v>
      </c>
      <c r="K24" s="427" t="s">
        <v>838</v>
      </c>
      <c r="L24" s="427" t="s">
        <v>838</v>
      </c>
      <c r="M24" s="427" t="s">
        <v>838</v>
      </c>
      <c r="N24" s="427" t="s">
        <v>838</v>
      </c>
      <c r="O24" s="427" t="s">
        <v>838</v>
      </c>
      <c r="P24" s="427" t="s">
        <v>838</v>
      </c>
      <c r="Q24" s="428" t="s">
        <v>838</v>
      </c>
    </row>
    <row r="25" spans="2:17" ht="14.25" x14ac:dyDescent="0.15">
      <c r="B25" s="1256"/>
      <c r="C25" s="429" t="s">
        <v>838</v>
      </c>
      <c r="D25" s="427" t="s">
        <v>838</v>
      </c>
      <c r="E25" s="427" t="s">
        <v>838</v>
      </c>
      <c r="F25" s="427" t="s">
        <v>838</v>
      </c>
      <c r="G25" s="427" t="s">
        <v>838</v>
      </c>
      <c r="H25" s="427" t="s">
        <v>838</v>
      </c>
      <c r="I25" s="427" t="s">
        <v>838</v>
      </c>
      <c r="J25" s="427" t="s">
        <v>838</v>
      </c>
      <c r="K25" s="427" t="s">
        <v>838</v>
      </c>
      <c r="L25" s="427" t="s">
        <v>838</v>
      </c>
      <c r="M25" s="427" t="s">
        <v>838</v>
      </c>
      <c r="N25" s="427" t="s">
        <v>838</v>
      </c>
      <c r="O25" s="427" t="s">
        <v>838</v>
      </c>
      <c r="P25" s="427" t="s">
        <v>838</v>
      </c>
      <c r="Q25" s="428" t="s">
        <v>838</v>
      </c>
    </row>
    <row r="26" spans="2:17" ht="14.25" x14ac:dyDescent="0.15">
      <c r="B26" s="1256"/>
      <c r="C26" s="430" t="s">
        <v>838</v>
      </c>
      <c r="D26" s="427" t="s">
        <v>838</v>
      </c>
      <c r="E26" s="427" t="s">
        <v>838</v>
      </c>
      <c r="F26" s="427" t="s">
        <v>838</v>
      </c>
      <c r="G26" s="427" t="s">
        <v>838</v>
      </c>
      <c r="H26" s="427" t="s">
        <v>838</v>
      </c>
      <c r="I26" s="427" t="s">
        <v>838</v>
      </c>
      <c r="J26" s="427" t="s">
        <v>838</v>
      </c>
      <c r="K26" s="427" t="s">
        <v>838</v>
      </c>
      <c r="L26" s="427" t="s">
        <v>838</v>
      </c>
      <c r="M26" s="427" t="s">
        <v>838</v>
      </c>
      <c r="N26" s="427" t="s">
        <v>838</v>
      </c>
      <c r="O26" s="427" t="s">
        <v>838</v>
      </c>
      <c r="P26" s="427" t="s">
        <v>838</v>
      </c>
      <c r="Q26" s="428" t="s">
        <v>838</v>
      </c>
    </row>
    <row r="27" spans="2:17" ht="14.25" x14ac:dyDescent="0.15">
      <c r="B27" s="1256"/>
      <c r="C27" s="430" t="s">
        <v>838</v>
      </c>
      <c r="D27" s="427" t="s">
        <v>838</v>
      </c>
      <c r="E27" s="427" t="s">
        <v>838</v>
      </c>
      <c r="F27" s="427" t="s">
        <v>838</v>
      </c>
      <c r="G27" s="427" t="s">
        <v>838</v>
      </c>
      <c r="H27" s="427" t="s">
        <v>838</v>
      </c>
      <c r="I27" s="427" t="s">
        <v>838</v>
      </c>
      <c r="J27" s="427" t="s">
        <v>838</v>
      </c>
      <c r="K27" s="427" t="s">
        <v>838</v>
      </c>
      <c r="L27" s="427" t="s">
        <v>838</v>
      </c>
      <c r="M27" s="427" t="s">
        <v>838</v>
      </c>
      <c r="N27" s="427" t="s">
        <v>838</v>
      </c>
      <c r="O27" s="427" t="s">
        <v>838</v>
      </c>
      <c r="P27" s="427" t="s">
        <v>838</v>
      </c>
      <c r="Q27" s="428" t="s">
        <v>838</v>
      </c>
    </row>
    <row r="28" spans="2:17" ht="14.25" x14ac:dyDescent="0.15">
      <c r="B28" s="1256"/>
      <c r="C28" s="430" t="s">
        <v>838</v>
      </c>
      <c r="D28" s="427" t="s">
        <v>838</v>
      </c>
      <c r="E28" s="427" t="s">
        <v>838</v>
      </c>
      <c r="F28" s="427" t="s">
        <v>838</v>
      </c>
      <c r="G28" s="427" t="s">
        <v>838</v>
      </c>
      <c r="H28" s="427" t="s">
        <v>838</v>
      </c>
      <c r="I28" s="427" t="s">
        <v>838</v>
      </c>
      <c r="J28" s="427" t="s">
        <v>838</v>
      </c>
      <c r="K28" s="427" t="s">
        <v>838</v>
      </c>
      <c r="L28" s="427" t="s">
        <v>838</v>
      </c>
      <c r="M28" s="427" t="s">
        <v>838</v>
      </c>
      <c r="N28" s="427" t="s">
        <v>838</v>
      </c>
      <c r="O28" s="427" t="s">
        <v>838</v>
      </c>
      <c r="P28" s="427" t="s">
        <v>838</v>
      </c>
      <c r="Q28" s="428" t="s">
        <v>838</v>
      </c>
    </row>
    <row r="29" spans="2:17" ht="14.25" x14ac:dyDescent="0.15">
      <c r="B29" s="1256"/>
      <c r="C29" s="430" t="s">
        <v>838</v>
      </c>
      <c r="D29" s="427" t="s">
        <v>838</v>
      </c>
      <c r="E29" s="427" t="s">
        <v>838</v>
      </c>
      <c r="F29" s="427" t="s">
        <v>838</v>
      </c>
      <c r="G29" s="427" t="s">
        <v>838</v>
      </c>
      <c r="H29" s="427" t="s">
        <v>838</v>
      </c>
      <c r="I29" s="427" t="s">
        <v>838</v>
      </c>
      <c r="J29" s="427" t="s">
        <v>838</v>
      </c>
      <c r="K29" s="427" t="s">
        <v>838</v>
      </c>
      <c r="L29" s="427" t="s">
        <v>838</v>
      </c>
      <c r="M29" s="427" t="s">
        <v>838</v>
      </c>
      <c r="N29" s="427" t="s">
        <v>838</v>
      </c>
      <c r="O29" s="427" t="s">
        <v>838</v>
      </c>
      <c r="P29" s="427" t="s">
        <v>838</v>
      </c>
      <c r="Q29" s="428" t="s">
        <v>838</v>
      </c>
    </row>
    <row r="30" spans="2:17" ht="14.25" x14ac:dyDescent="0.15">
      <c r="B30" s="1256"/>
      <c r="C30" s="430" t="s">
        <v>838</v>
      </c>
      <c r="D30" s="427" t="s">
        <v>838</v>
      </c>
      <c r="E30" s="427" t="s">
        <v>838</v>
      </c>
      <c r="F30" s="427" t="s">
        <v>838</v>
      </c>
      <c r="G30" s="427" t="s">
        <v>838</v>
      </c>
      <c r="H30" s="427" t="s">
        <v>838</v>
      </c>
      <c r="I30" s="427" t="s">
        <v>838</v>
      </c>
      <c r="J30" s="427" t="s">
        <v>838</v>
      </c>
      <c r="K30" s="427" t="s">
        <v>838</v>
      </c>
      <c r="L30" s="427" t="s">
        <v>838</v>
      </c>
      <c r="M30" s="427" t="s">
        <v>838</v>
      </c>
      <c r="N30" s="427" t="s">
        <v>838</v>
      </c>
      <c r="O30" s="427" t="s">
        <v>838</v>
      </c>
      <c r="P30" s="427" t="s">
        <v>838</v>
      </c>
      <c r="Q30" s="428" t="s">
        <v>838</v>
      </c>
    </row>
    <row r="31" spans="2:17" ht="15" thickBot="1" x14ac:dyDescent="0.2">
      <c r="B31" s="1257"/>
      <c r="C31" s="431" t="s">
        <v>838</v>
      </c>
      <c r="D31" s="432" t="s">
        <v>838</v>
      </c>
      <c r="E31" s="432" t="s">
        <v>838</v>
      </c>
      <c r="F31" s="432" t="s">
        <v>838</v>
      </c>
      <c r="G31" s="432" t="s">
        <v>838</v>
      </c>
      <c r="H31" s="432" t="s">
        <v>838</v>
      </c>
      <c r="I31" s="432" t="s">
        <v>838</v>
      </c>
      <c r="J31" s="432" t="s">
        <v>838</v>
      </c>
      <c r="K31" s="432" t="s">
        <v>838</v>
      </c>
      <c r="L31" s="432" t="s">
        <v>838</v>
      </c>
      <c r="M31" s="432" t="s">
        <v>838</v>
      </c>
      <c r="N31" s="432" t="s">
        <v>838</v>
      </c>
      <c r="O31" s="432" t="s">
        <v>838</v>
      </c>
      <c r="P31" s="432" t="s">
        <v>838</v>
      </c>
      <c r="Q31" s="433" t="s">
        <v>838</v>
      </c>
    </row>
    <row r="36" spans="3:3" x14ac:dyDescent="0.15">
      <c r="C36" s="396" t="s">
        <v>840</v>
      </c>
    </row>
    <row r="37" spans="3:3" x14ac:dyDescent="0.15">
      <c r="C37" s="396" t="s">
        <v>841</v>
      </c>
    </row>
    <row r="38" spans="3:3" x14ac:dyDescent="0.15">
      <c r="C38" s="396" t="s">
        <v>1130</v>
      </c>
    </row>
    <row r="39" spans="3:3" x14ac:dyDescent="0.15">
      <c r="C39" s="396" t="s">
        <v>843</v>
      </c>
    </row>
    <row r="40" spans="3:3" x14ac:dyDescent="0.15">
      <c r="C40" s="396" t="s">
        <v>844</v>
      </c>
    </row>
    <row r="41" spans="3:3" x14ac:dyDescent="0.15">
      <c r="C41" s="396" t="s">
        <v>845</v>
      </c>
    </row>
    <row r="42" spans="3:3" x14ac:dyDescent="0.15">
      <c r="C42" s="396" t="s">
        <v>846</v>
      </c>
    </row>
    <row r="43" spans="3:3" x14ac:dyDescent="0.15">
      <c r="C43" s="396" t="s">
        <v>847</v>
      </c>
    </row>
    <row r="44" spans="3:3" x14ac:dyDescent="0.15">
      <c r="C44" s="396" t="s">
        <v>848</v>
      </c>
    </row>
    <row r="45" spans="3:3" x14ac:dyDescent="0.15">
      <c r="C45" s="396" t="s">
        <v>849</v>
      </c>
    </row>
    <row r="46" spans="3:3" x14ac:dyDescent="0.15">
      <c r="C46" s="396" t="s">
        <v>850</v>
      </c>
    </row>
    <row r="47" spans="3:3" x14ac:dyDescent="0.15">
      <c r="C47" s="396" t="s">
        <v>851</v>
      </c>
    </row>
    <row r="48" spans="3:3" x14ac:dyDescent="0.15">
      <c r="C48" s="396" t="s">
        <v>1131</v>
      </c>
    </row>
    <row r="49" spans="3:3" x14ac:dyDescent="0.15">
      <c r="C49" s="396" t="s">
        <v>1132</v>
      </c>
    </row>
    <row r="50" spans="3:3" x14ac:dyDescent="0.15">
      <c r="C50" s="396" t="s">
        <v>853</v>
      </c>
    </row>
    <row r="51" spans="3:3" x14ac:dyDescent="0.15">
      <c r="C51" s="396" t="s">
        <v>854</v>
      </c>
    </row>
    <row r="52" spans="3:3" x14ac:dyDescent="0.15">
      <c r="C52" s="396" t="s">
        <v>855</v>
      </c>
    </row>
    <row r="54" spans="3:3" x14ac:dyDescent="0.15">
      <c r="C54" s="396" t="s">
        <v>856</v>
      </c>
    </row>
    <row r="55" spans="3:3" x14ac:dyDescent="0.15">
      <c r="C55" s="396" t="s">
        <v>857</v>
      </c>
    </row>
    <row r="57" spans="3:3" x14ac:dyDescent="0.15">
      <c r="C57" s="396" t="s">
        <v>1133</v>
      </c>
    </row>
    <row r="58" spans="3:3" x14ac:dyDescent="0.15">
      <c r="C58" s="396" t="s">
        <v>859</v>
      </c>
    </row>
    <row r="59" spans="3:3" x14ac:dyDescent="0.15">
      <c r="C59" s="396" t="s">
        <v>860</v>
      </c>
    </row>
    <row r="60" spans="3:3" x14ac:dyDescent="0.15">
      <c r="C60" s="396" t="s">
        <v>861</v>
      </c>
    </row>
    <row r="61" spans="3:3" x14ac:dyDescent="0.15">
      <c r="C61" s="396" t="s">
        <v>862</v>
      </c>
    </row>
    <row r="62" spans="3:3" x14ac:dyDescent="0.15">
      <c r="C62" s="396" t="s">
        <v>863</v>
      </c>
    </row>
  </sheetData>
  <mergeCells count="1">
    <mergeCell ref="B22:B31"/>
  </mergeCells>
  <phoneticPr fontId="4"/>
  <pageMargins left="0.70866141732283472" right="0.70866141732283472" top="0.74803149606299213" bottom="0.74803149606299213" header="0.31496062992125984" footer="0.31496062992125984"/>
  <pageSetup paperSize="9" scale="19"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31</vt:i4>
      </vt:variant>
    </vt:vector>
  </HeadingPairs>
  <TitlesOfParts>
    <vt:vector size="41" baseType="lpstr">
      <vt:lpstr>運営状況点検書</vt:lpstr>
      <vt:lpstr>（従来型）</vt:lpstr>
      <vt:lpstr>（ユニット型）</vt:lpstr>
      <vt:lpstr>シフト記号表（従来型・ユニット型共通）</vt:lpstr>
      <vt:lpstr>【記載例】（従来型）</vt:lpstr>
      <vt:lpstr>【記載例】シフト記号表（勤務時間帯）</vt:lpstr>
      <vt:lpstr>（従来型）記入方法</vt:lpstr>
      <vt:lpstr>（ユニット型）記入方法</vt:lpstr>
      <vt:lpstr>プルダウン・リスト（従来型・ユニット型共通）</vt:lpstr>
      <vt:lpstr>プルダウン・リスト</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'【記載例】（従来型）'!Print_Area</vt:lpstr>
      <vt:lpstr>'【記載例】シフト記号表（勤務時間帯）'!Print_Area</vt:lpstr>
      <vt:lpstr>'シフト記号表（従来型・ユニット型共通）'!Print_Area</vt:lpstr>
      <vt:lpstr>運営状況点検書!Print_Area</vt:lpstr>
      <vt:lpstr>'（ユニット型）'!Print_Titles</vt:lpstr>
      <vt:lpstr>'（従来型）'!Print_Titles</vt:lpstr>
      <vt:lpstr>'【記載例】（従来型）'!Print_Titles</vt:lpstr>
      <vt:lpstr>シフト記号表</vt:lpstr>
      <vt:lpstr>その他の従業者</vt:lpstr>
      <vt:lpstr>医師</vt:lpstr>
      <vt:lpstr>栄養士</vt:lpstr>
      <vt:lpstr>介護支援専門員</vt:lpstr>
      <vt:lpstr>介護職員</vt:lpstr>
      <vt:lpstr>看護職員</vt:lpstr>
      <vt:lpstr>管理者</vt:lpstr>
      <vt:lpstr>言語聴覚士</vt:lpstr>
      <vt:lpstr>作業療法士</vt:lpstr>
      <vt:lpstr>事務員</vt:lpstr>
      <vt:lpstr>職種</vt:lpstr>
      <vt:lpstr>診療放射線技師</vt:lpstr>
      <vt:lpstr>調理員</vt:lpstr>
      <vt:lpstr>薬剤師</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2025-04-17T11:10:14Z</cp:lastPrinted>
  <dcterms:created xsi:type="dcterms:W3CDTF">2008-06-09T02:51:51Z</dcterms:created>
  <dcterms:modified xsi:type="dcterms:W3CDTF">2025-04-18T06:04:04Z</dcterms:modified>
</cp:coreProperties>
</file>