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6924"/>
  <workbookPr/>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分\運営状況点検書\広報課へ\"/>
    </mc:Choice>
  </mc:AlternateContent>
  <xr:revisionPtr revIDLastSave="0" documentId="8_{B03D29A1-A57D-4B9F-8EA3-9957A260F0EB}" xr6:coauthVersionLast="47" xr6:coauthVersionMax="47" xr10:uidLastSave="{00000000-0000-0000-0000-000000000000}"/>
  <bookViews>
    <workbookView xWindow="4005" yWindow="1230" windowWidth="21600" windowHeight="11295"/>
  </bookViews>
  <sheets>
    <sheet name="運営状況点検書（特定施設）" sheetId="14" r:id="rId1"/>
    <sheet name="利用者数一覧表" sheetId="15" r:id="rId2"/>
    <sheet name="勤務形態一覧表（特定）" sheetId="16" r:id="rId3"/>
    <sheet name="シフト記号表" sheetId="18" r:id="rId4"/>
    <sheet name="記入方法" sheetId="19" r:id="rId5"/>
    <sheet name="【新】勤務形態一覧表記載例" sheetId="17" r:id="rId6"/>
    <sheet name="勤務形態一覧表" sheetId="11" state="hidden" r:id="rId7"/>
    <sheet name="勤務形態一覧表 (記載例)" sheetId="13" state="hidden" r:id="rId8"/>
  </sheets>
  <definedNames>
    <definedName name="【記載例】シフト記号表">#REF!</definedName>
    <definedName name="HIT_ROW107" localSheetId="0">'運営状況点検書（特定施設）'!#REF!</definedName>
    <definedName name="HIT_ROW109" localSheetId="0">'運営状況点検書（特定施設）'!#REF!</definedName>
    <definedName name="HIT_ROW124" localSheetId="0">'運営状況点検書（特定施設）'!#REF!</definedName>
    <definedName name="HIT_ROW180" localSheetId="0">'運営状況点検書（特定施設）'!#REF!</definedName>
    <definedName name="HIT_ROW81" localSheetId="0">'運営状況点検書（特定施設）'!#REF!</definedName>
    <definedName name="_xlnm.Print_Area" localSheetId="0">'運営状況点検書（特定施設）'!$A$1:$Z$707</definedName>
    <definedName name="_xlnm.Print_Area" localSheetId="7">'勤務形態一覧表 (記載例)'!$A$1:$AK$34</definedName>
    <definedName name="_xlnm.Print_Area" localSheetId="1">利用者数一覧表!$A$1:$Q$25</definedName>
    <definedName name="シフト記号表">#REF!</definedName>
    <definedName name="職種">#REF!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1" i="17" l="1"/>
  <c r="P90" i="17"/>
  <c r="K90" i="17"/>
  <c r="AH88" i="17"/>
  <c r="AA91" i="17"/>
  <c r="AK91" i="17"/>
  <c r="AM86" i="17"/>
  <c r="AA96" i="17"/>
  <c r="AJ86" i="17"/>
  <c r="AH86" i="17"/>
  <c r="W86" i="17"/>
  <c r="K96" i="17"/>
  <c r="T86" i="17"/>
  <c r="K91" i="17"/>
  <c r="U91" i="17"/>
  <c r="P96" i="17"/>
  <c r="R86" i="17"/>
  <c r="BB76" i="17"/>
  <c r="BD76" i="17"/>
  <c r="H76" i="17"/>
  <c r="F76" i="17"/>
  <c r="BB74" i="17"/>
  <c r="BD74" i="17"/>
  <c r="H74" i="17"/>
  <c r="F74" i="17"/>
  <c r="BB72" i="17"/>
  <c r="BD72" i="17"/>
  <c r="H72" i="17"/>
  <c r="F72" i="17"/>
  <c r="BB70" i="17"/>
  <c r="BD70" i="17"/>
  <c r="H70" i="17"/>
  <c r="F70" i="17"/>
  <c r="H68" i="17"/>
  <c r="F68" i="17"/>
  <c r="BB66" i="17"/>
  <c r="BD66" i="17"/>
  <c r="H66" i="17"/>
  <c r="F66" i="17"/>
  <c r="BB64" i="17"/>
  <c r="BD64" i="17"/>
  <c r="H64" i="17"/>
  <c r="F64" i="17"/>
  <c r="H62" i="17"/>
  <c r="F62" i="17"/>
  <c r="H60" i="17"/>
  <c r="F60" i="17"/>
  <c r="BB58" i="17"/>
  <c r="BD58" i="17"/>
  <c r="H58" i="17"/>
  <c r="F58" i="17"/>
  <c r="H56" i="17"/>
  <c r="F56" i="17"/>
  <c r="BB54" i="17"/>
  <c r="BD54" i="17"/>
  <c r="H54" i="17"/>
  <c r="F54" i="17"/>
  <c r="BB52" i="17"/>
  <c r="BD52" i="17"/>
  <c r="H52" i="17"/>
  <c r="F52" i="17"/>
  <c r="BB50" i="17"/>
  <c r="BD50" i="17"/>
  <c r="H50" i="17"/>
  <c r="F50" i="17"/>
  <c r="BB48" i="17"/>
  <c r="BD48" i="17"/>
  <c r="H48" i="17"/>
  <c r="F48" i="17"/>
  <c r="BB46" i="17"/>
  <c r="BD46" i="17"/>
  <c r="H46" i="17"/>
  <c r="F46" i="17"/>
  <c r="H44" i="17"/>
  <c r="F44" i="17"/>
  <c r="H42" i="17"/>
  <c r="F42" i="17"/>
  <c r="H40" i="17"/>
  <c r="F40" i="17"/>
  <c r="H38" i="17"/>
  <c r="F38" i="17"/>
  <c r="BB36" i="17"/>
  <c r="BD36" i="17"/>
  <c r="H36" i="17"/>
  <c r="F36" i="17"/>
  <c r="H34" i="17"/>
  <c r="F34" i="17"/>
  <c r="BB32" i="17"/>
  <c r="BD32" i="17"/>
  <c r="H32" i="17"/>
  <c r="F32" i="17"/>
  <c r="H30" i="17"/>
  <c r="F30" i="17"/>
  <c r="BB28" i="17"/>
  <c r="BD28" i="17"/>
  <c r="H28" i="17"/>
  <c r="F28" i="17"/>
  <c r="BB26" i="17"/>
  <c r="BD26" i="17"/>
  <c r="H26" i="17"/>
  <c r="F26" i="17"/>
  <c r="BB24" i="17"/>
  <c r="BD24" i="17"/>
  <c r="H24" i="17"/>
  <c r="F24" i="17"/>
  <c r="BB22" i="17"/>
  <c r="BD22" i="17"/>
  <c r="H22" i="17"/>
  <c r="F22" i="17"/>
  <c r="AE83" i="17"/>
  <c r="BB20" i="17"/>
  <c r="BD20" i="17"/>
  <c r="H20" i="17"/>
  <c r="F20" i="17"/>
  <c r="H18" i="17"/>
  <c r="F18" i="17"/>
  <c r="O82" i="17"/>
  <c r="B17" i="17"/>
  <c r="B19" i="17"/>
  <c r="B21" i="17"/>
  <c r="B23" i="17"/>
  <c r="B25" i="17"/>
  <c r="B27" i="17"/>
  <c r="B29" i="17"/>
  <c r="B31" i="17"/>
  <c r="B33" i="17"/>
  <c r="B35" i="17"/>
  <c r="B37" i="17"/>
  <c r="B39" i="17"/>
  <c r="B41" i="17"/>
  <c r="B43" i="17"/>
  <c r="B45" i="17"/>
  <c r="B47" i="17"/>
  <c r="B49" i="17"/>
  <c r="B51" i="17"/>
  <c r="B53" i="17"/>
  <c r="B55" i="17"/>
  <c r="B57" i="17"/>
  <c r="B59" i="17"/>
  <c r="B61" i="17"/>
  <c r="B63" i="17"/>
  <c r="B65" i="17"/>
  <c r="B67" i="17"/>
  <c r="B69" i="17"/>
  <c r="B71" i="17"/>
  <c r="B73" i="17"/>
  <c r="B75" i="17"/>
  <c r="AZ15" i="17"/>
  <c r="AZ16" i="17"/>
  <c r="AJ15" i="17"/>
  <c r="AJ16" i="17"/>
  <c r="BA14" i="17"/>
  <c r="BA15" i="17"/>
  <c r="BA16" i="17"/>
  <c r="AZ14" i="17"/>
  <c r="AY14" i="17"/>
  <c r="AY15" i="17"/>
  <c r="AY16" i="17"/>
  <c r="BB12" i="17"/>
  <c r="AF2" i="17"/>
  <c r="X15" i="17"/>
  <c r="X16" i="17"/>
  <c r="AW15" i="17"/>
  <c r="AW16" i="17"/>
  <c r="D47" i="18"/>
  <c r="L46" i="18"/>
  <c r="L45" i="18"/>
  <c r="L47" i="18"/>
  <c r="D44" i="18"/>
  <c r="L43" i="18"/>
  <c r="L42" i="18"/>
  <c r="L44" i="18"/>
  <c r="D41" i="18"/>
  <c r="L40" i="18"/>
  <c r="L39" i="18"/>
  <c r="L41" i="18"/>
  <c r="D38" i="18"/>
  <c r="D37" i="18"/>
  <c r="D36" i="18"/>
  <c r="D35" i="18"/>
  <c r="D34" i="18"/>
  <c r="D33" i="18"/>
  <c r="D32" i="18"/>
  <c r="D31" i="18"/>
  <c r="D30" i="18"/>
  <c r="D29" i="18"/>
  <c r="D28" i="18"/>
  <c r="D27" i="18"/>
  <c r="D26" i="18"/>
  <c r="D25" i="18"/>
  <c r="D24" i="18"/>
  <c r="D23" i="18"/>
  <c r="L22" i="18"/>
  <c r="D22" i="18"/>
  <c r="L21" i="18"/>
  <c r="D21" i="18"/>
  <c r="L20" i="18"/>
  <c r="D20" i="18"/>
  <c r="L19" i="18"/>
  <c r="D19" i="18"/>
  <c r="L18" i="18"/>
  <c r="D18" i="18"/>
  <c r="L17" i="18"/>
  <c r="D17" i="18"/>
  <c r="L16" i="18"/>
  <c r="D16" i="18"/>
  <c r="L15" i="18"/>
  <c r="D15" i="18"/>
  <c r="L14" i="18"/>
  <c r="D14" i="18"/>
  <c r="L13" i="18"/>
  <c r="D13" i="18"/>
  <c r="L12" i="18"/>
  <c r="D12" i="18"/>
  <c r="L11" i="18"/>
  <c r="D11" i="18"/>
  <c r="L10" i="18"/>
  <c r="D10" i="18"/>
  <c r="L9" i="18"/>
  <c r="D9" i="18"/>
  <c r="L8" i="18"/>
  <c r="D8" i="18"/>
  <c r="L7" i="18"/>
  <c r="D7" i="18"/>
  <c r="L6" i="18"/>
  <c r="D6" i="18"/>
  <c r="P231" i="16"/>
  <c r="P230" i="16"/>
  <c r="K230" i="16"/>
  <c r="AH228" i="16"/>
  <c r="AA230" i="16"/>
  <c r="AM226" i="16"/>
  <c r="AA236" i="16"/>
  <c r="AK236" i="16"/>
  <c r="AV222" i="16"/>
  <c r="AJ226" i="16"/>
  <c r="AA231" i="16"/>
  <c r="AK231" i="16"/>
  <c r="AF236" i="16"/>
  <c r="AH226" i="16"/>
  <c r="W226" i="16"/>
  <c r="K236" i="16"/>
  <c r="T226" i="16"/>
  <c r="K231" i="16"/>
  <c r="U231" i="16"/>
  <c r="P236" i="16"/>
  <c r="R226" i="16"/>
  <c r="H216" i="16"/>
  <c r="F216" i="16"/>
  <c r="BB214" i="16"/>
  <c r="H214" i="16"/>
  <c r="F214" i="16"/>
  <c r="BB212" i="16"/>
  <c r="BD212" i="16"/>
  <c r="H212" i="16"/>
  <c r="F212" i="16"/>
  <c r="BB210" i="16"/>
  <c r="BD210" i="16"/>
  <c r="H210" i="16"/>
  <c r="F210" i="16"/>
  <c r="H208" i="16"/>
  <c r="F208" i="16"/>
  <c r="BB206" i="16"/>
  <c r="BD206" i="16"/>
  <c r="H206" i="16"/>
  <c r="F206" i="16"/>
  <c r="H204" i="16"/>
  <c r="F204" i="16"/>
  <c r="H202" i="16"/>
  <c r="F202" i="16"/>
  <c r="BB200" i="16"/>
  <c r="BD200" i="16"/>
  <c r="H200" i="16"/>
  <c r="F200" i="16"/>
  <c r="BB198" i="16"/>
  <c r="BD198" i="16"/>
  <c r="H198" i="16"/>
  <c r="F198" i="16"/>
  <c r="BB196" i="16"/>
  <c r="BD196" i="16"/>
  <c r="H196" i="16"/>
  <c r="F196" i="16"/>
  <c r="H194" i="16"/>
  <c r="F194" i="16"/>
  <c r="BB192" i="16"/>
  <c r="BD192" i="16"/>
  <c r="H192" i="16"/>
  <c r="F192" i="16"/>
  <c r="BB190" i="16"/>
  <c r="BD190" i="16"/>
  <c r="H190" i="16"/>
  <c r="F190" i="16"/>
  <c r="H188" i="16"/>
  <c r="F188" i="16"/>
  <c r="BB186" i="16"/>
  <c r="BD186" i="16"/>
  <c r="H186" i="16"/>
  <c r="F186" i="16"/>
  <c r="H184" i="16"/>
  <c r="F184" i="16"/>
  <c r="H182" i="16"/>
  <c r="F182" i="16"/>
  <c r="H180" i="16"/>
  <c r="F180" i="16"/>
  <c r="H178" i="16"/>
  <c r="F178" i="16"/>
  <c r="BB176" i="16"/>
  <c r="BD176" i="16"/>
  <c r="H176" i="16"/>
  <c r="F176" i="16"/>
  <c r="BB174" i="16"/>
  <c r="BD174" i="16"/>
  <c r="H174" i="16"/>
  <c r="F174" i="16"/>
  <c r="BB172" i="16"/>
  <c r="BD172" i="16"/>
  <c r="H172" i="16"/>
  <c r="F172" i="16"/>
  <c r="H170" i="16"/>
  <c r="F170" i="16"/>
  <c r="H168" i="16"/>
  <c r="F168" i="16"/>
  <c r="H166" i="16"/>
  <c r="F166" i="16"/>
  <c r="H164" i="16"/>
  <c r="F164" i="16"/>
  <c r="BB162" i="16"/>
  <c r="BD162" i="16"/>
  <c r="H162" i="16"/>
  <c r="F162" i="16"/>
  <c r="H160" i="16"/>
  <c r="F160" i="16"/>
  <c r="H158" i="16"/>
  <c r="F158" i="16"/>
  <c r="BB156" i="16"/>
  <c r="BD156" i="16"/>
  <c r="H156" i="16"/>
  <c r="F156" i="16"/>
  <c r="BB154" i="16"/>
  <c r="BD154" i="16"/>
  <c r="H154" i="16"/>
  <c r="F154" i="16"/>
  <c r="H152" i="16"/>
  <c r="F152" i="16"/>
  <c r="H150" i="16"/>
  <c r="F150" i="16"/>
  <c r="H148" i="16"/>
  <c r="F148" i="16"/>
  <c r="H146" i="16"/>
  <c r="F146" i="16"/>
  <c r="H144" i="16"/>
  <c r="F144" i="16"/>
  <c r="H142" i="16"/>
  <c r="F142" i="16"/>
  <c r="BB140" i="16"/>
  <c r="BD140" i="16"/>
  <c r="H140" i="16"/>
  <c r="F140" i="16"/>
  <c r="BB138" i="16"/>
  <c r="BD138" i="16"/>
  <c r="H138" i="16"/>
  <c r="F138" i="16"/>
  <c r="BB136" i="16"/>
  <c r="BD136" i="16"/>
  <c r="H136" i="16"/>
  <c r="F136" i="16"/>
  <c r="BB134" i="16"/>
  <c r="BD134" i="16"/>
  <c r="H134" i="16"/>
  <c r="F134" i="16"/>
  <c r="H132" i="16"/>
  <c r="F132" i="16"/>
  <c r="H130" i="16"/>
  <c r="F130" i="16"/>
  <c r="BB128" i="16"/>
  <c r="BD128" i="16"/>
  <c r="H128" i="16"/>
  <c r="F128" i="16"/>
  <c r="H126" i="16"/>
  <c r="F126" i="16"/>
  <c r="H124" i="16"/>
  <c r="F124" i="16"/>
  <c r="H122" i="16"/>
  <c r="F122" i="16"/>
  <c r="H120" i="16"/>
  <c r="F120" i="16"/>
  <c r="H118" i="16"/>
  <c r="F118" i="16"/>
  <c r="BB116" i="16"/>
  <c r="BD116" i="16"/>
  <c r="H116" i="16"/>
  <c r="F116" i="16"/>
  <c r="BB114" i="16"/>
  <c r="BD114" i="16"/>
  <c r="H114" i="16"/>
  <c r="F114" i="16"/>
  <c r="H112" i="16"/>
  <c r="F112" i="16"/>
  <c r="BB110" i="16"/>
  <c r="BD110" i="16"/>
  <c r="H110" i="16"/>
  <c r="F110" i="16"/>
  <c r="BB108" i="16"/>
  <c r="BD108" i="16"/>
  <c r="H108" i="16"/>
  <c r="F108" i="16"/>
  <c r="H106" i="16"/>
  <c r="F106" i="16"/>
  <c r="H104" i="16"/>
  <c r="F104" i="16"/>
  <c r="H102" i="16"/>
  <c r="F102" i="16"/>
  <c r="BB100" i="16"/>
  <c r="BD100" i="16"/>
  <c r="H100" i="16"/>
  <c r="F100" i="16"/>
  <c r="H98" i="16"/>
  <c r="F98" i="16"/>
  <c r="BB96" i="16"/>
  <c r="BD96" i="16"/>
  <c r="H96" i="16"/>
  <c r="F96" i="16"/>
  <c r="H94" i="16"/>
  <c r="F94" i="16"/>
  <c r="H92" i="16"/>
  <c r="F92" i="16"/>
  <c r="BB90" i="16"/>
  <c r="BD90" i="16"/>
  <c r="H90" i="16"/>
  <c r="F90" i="16"/>
  <c r="H88" i="16"/>
  <c r="F88" i="16"/>
  <c r="H86" i="16"/>
  <c r="F86" i="16"/>
  <c r="H84" i="16"/>
  <c r="F84" i="16"/>
  <c r="BB82" i="16"/>
  <c r="BD82" i="16"/>
  <c r="H82" i="16"/>
  <c r="F82" i="16"/>
  <c r="BB80" i="16"/>
  <c r="BD80" i="16"/>
  <c r="H80" i="16"/>
  <c r="F80" i="16"/>
  <c r="H78" i="16"/>
  <c r="F78" i="16"/>
  <c r="BB76" i="16"/>
  <c r="BD76" i="16"/>
  <c r="H76" i="16"/>
  <c r="F76" i="16"/>
  <c r="H74" i="16"/>
  <c r="F74" i="16"/>
  <c r="AC222" i="16"/>
  <c r="H72" i="16"/>
  <c r="F72" i="16"/>
  <c r="H70" i="16"/>
  <c r="F70" i="16"/>
  <c r="BB68" i="16"/>
  <c r="BD68" i="16"/>
  <c r="H68" i="16"/>
  <c r="F68" i="16"/>
  <c r="BB66" i="16"/>
  <c r="BD66" i="16"/>
  <c r="H66" i="16"/>
  <c r="F66" i="16"/>
  <c r="H64" i="16"/>
  <c r="F64" i="16"/>
  <c r="O223" i="16"/>
  <c r="BB62" i="16"/>
  <c r="BD62" i="16"/>
  <c r="H62" i="16"/>
  <c r="F62" i="16"/>
  <c r="H60" i="16"/>
  <c r="F60" i="16"/>
  <c r="BB58" i="16"/>
  <c r="BD58" i="16"/>
  <c r="H58" i="16"/>
  <c r="F58" i="16"/>
  <c r="BB56" i="16"/>
  <c r="BD56" i="16"/>
  <c r="H56" i="16"/>
  <c r="F56" i="16"/>
  <c r="BB54" i="16"/>
  <c r="BD54" i="16"/>
  <c r="H54" i="16"/>
  <c r="F54" i="16"/>
  <c r="H52" i="16"/>
  <c r="F52" i="16"/>
  <c r="H50" i="16"/>
  <c r="F50" i="16"/>
  <c r="H48" i="16"/>
  <c r="F48" i="16"/>
  <c r="BB46" i="16"/>
  <c r="BD46" i="16"/>
  <c r="H46" i="16"/>
  <c r="F46" i="16"/>
  <c r="BB44" i="16"/>
  <c r="BD44" i="16"/>
  <c r="H44" i="16"/>
  <c r="F44" i="16"/>
  <c r="BB42" i="16"/>
  <c r="BD42" i="16"/>
  <c r="H42" i="16"/>
  <c r="F42" i="16"/>
  <c r="H40" i="16"/>
  <c r="F40" i="16"/>
  <c r="H38" i="16"/>
  <c r="F38" i="16"/>
  <c r="BB36" i="16"/>
  <c r="BD36" i="16"/>
  <c r="H36" i="16"/>
  <c r="F36" i="16"/>
  <c r="H34" i="16"/>
  <c r="F34" i="16"/>
  <c r="M225" i="16"/>
  <c r="H32" i="16"/>
  <c r="F32" i="16"/>
  <c r="BB30" i="16"/>
  <c r="BD30" i="16"/>
  <c r="H30" i="16"/>
  <c r="F30" i="16"/>
  <c r="BB28" i="16"/>
  <c r="BD28" i="16"/>
  <c r="H28" i="16"/>
  <c r="F28" i="16"/>
  <c r="H26" i="16"/>
  <c r="F26" i="16"/>
  <c r="BB24" i="16"/>
  <c r="BD24" i="16"/>
  <c r="H24" i="16"/>
  <c r="F24" i="16"/>
  <c r="BB22" i="16"/>
  <c r="BD22" i="16"/>
  <c r="H22" i="16"/>
  <c r="F22" i="16"/>
  <c r="BB20" i="16"/>
  <c r="BD20" i="16"/>
  <c r="H20" i="16"/>
  <c r="F20" i="16"/>
  <c r="H18" i="16"/>
  <c r="F18" i="16"/>
  <c r="B17" i="16"/>
  <c r="B19" i="16"/>
  <c r="B21" i="16"/>
  <c r="B23" i="16"/>
  <c r="B25" i="16"/>
  <c r="B27" i="16"/>
  <c r="B29" i="16"/>
  <c r="B31" i="16"/>
  <c r="B33" i="16"/>
  <c r="B35" i="16"/>
  <c r="B37" i="16"/>
  <c r="B39" i="16"/>
  <c r="B41" i="16"/>
  <c r="B43" i="16"/>
  <c r="B45" i="16"/>
  <c r="B47" i="16"/>
  <c r="B49" i="16"/>
  <c r="B51" i="16"/>
  <c r="B53" i="16"/>
  <c r="B55" i="16"/>
  <c r="B57" i="16"/>
  <c r="B59" i="16"/>
  <c r="B61" i="16"/>
  <c r="B63" i="16"/>
  <c r="B65" i="16"/>
  <c r="B67" i="16"/>
  <c r="B69" i="16"/>
  <c r="B71" i="16"/>
  <c r="B73" i="16"/>
  <c r="B75" i="16"/>
  <c r="B77" i="16"/>
  <c r="B79" i="16"/>
  <c r="B81" i="16"/>
  <c r="B83" i="16"/>
  <c r="B85" i="16"/>
  <c r="B87" i="16"/>
  <c r="B89" i="16"/>
  <c r="B91" i="16"/>
  <c r="B93" i="16"/>
  <c r="B95" i="16"/>
  <c r="B97" i="16"/>
  <c r="B99" i="16"/>
  <c r="B101" i="16"/>
  <c r="B103" i="16"/>
  <c r="B105" i="16"/>
  <c r="B107" i="16"/>
  <c r="B109" i="16"/>
  <c r="B111" i="16"/>
  <c r="B113" i="16"/>
  <c r="B115" i="16"/>
  <c r="B117" i="16"/>
  <c r="B119" i="16"/>
  <c r="B121" i="16"/>
  <c r="B123" i="16"/>
  <c r="B125" i="16"/>
  <c r="B127" i="16"/>
  <c r="B129" i="16"/>
  <c r="B131" i="16"/>
  <c r="B133" i="16"/>
  <c r="B135" i="16"/>
  <c r="B137" i="16"/>
  <c r="B139" i="16"/>
  <c r="B141" i="16"/>
  <c r="B143" i="16"/>
  <c r="B145" i="16"/>
  <c r="B147" i="16"/>
  <c r="B149" i="16"/>
  <c r="B151" i="16"/>
  <c r="B153" i="16"/>
  <c r="B155" i="16"/>
  <c r="B157" i="16"/>
  <c r="B159" i="16"/>
  <c r="B161" i="16"/>
  <c r="B163" i="16"/>
  <c r="B165" i="16"/>
  <c r="B167" i="16"/>
  <c r="B169" i="16"/>
  <c r="B171" i="16"/>
  <c r="B173" i="16"/>
  <c r="B175" i="16"/>
  <c r="B177" i="16"/>
  <c r="B179" i="16"/>
  <c r="B181" i="16"/>
  <c r="B183" i="16"/>
  <c r="B185" i="16"/>
  <c r="B187" i="16"/>
  <c r="B189" i="16"/>
  <c r="B191" i="16"/>
  <c r="B193" i="16"/>
  <c r="B195" i="16"/>
  <c r="B197" i="16"/>
  <c r="B199" i="16"/>
  <c r="B201" i="16"/>
  <c r="B203" i="16"/>
  <c r="B205" i="16"/>
  <c r="B207" i="16"/>
  <c r="B209" i="16"/>
  <c r="B211" i="16"/>
  <c r="B213" i="16"/>
  <c r="B215" i="16"/>
  <c r="BA14" i="16"/>
  <c r="BA15" i="16"/>
  <c r="BA16" i="16"/>
  <c r="AZ14" i="16"/>
  <c r="AZ15" i="16"/>
  <c r="AZ16" i="16"/>
  <c r="AY14" i="16"/>
  <c r="AY15" i="16"/>
  <c r="AY16" i="16"/>
  <c r="BB12" i="16"/>
  <c r="AF2" i="16"/>
  <c r="AO15" i="16"/>
  <c r="AO16" i="16"/>
  <c r="BB86" i="16"/>
  <c r="BD86" i="16"/>
  <c r="BD214" i="16"/>
  <c r="BB50" i="16"/>
  <c r="BD50" i="16"/>
  <c r="AA15" i="17"/>
  <c r="AA16" i="17"/>
  <c r="AA90" i="17"/>
  <c r="AF91" i="17"/>
  <c r="AF96" i="17"/>
  <c r="AK96" i="17"/>
  <c r="AV82" i="17"/>
  <c r="AF90" i="17"/>
  <c r="BB18" i="16"/>
  <c r="BD18" i="16"/>
  <c r="W15" i="16"/>
  <c r="W16" i="16"/>
  <c r="U236" i="16"/>
  <c r="AQ222" i="16"/>
  <c r="AF231" i="16"/>
  <c r="AF230" i="16"/>
  <c r="AN15" i="16"/>
  <c r="AN16" i="16"/>
  <c r="AL15" i="16"/>
  <c r="AL16" i="16"/>
  <c r="AG15" i="16"/>
  <c r="AG16" i="16"/>
  <c r="AD15" i="16"/>
  <c r="AD16" i="16"/>
  <c r="AB15" i="16"/>
  <c r="AB16" i="16"/>
  <c r="BB18" i="17"/>
  <c r="BD18" i="17"/>
  <c r="AE223" i="16"/>
  <c r="O83" i="17"/>
  <c r="O86" i="17"/>
  <c r="Y15" i="17"/>
  <c r="Y16" i="17"/>
  <c r="AS15" i="16"/>
  <c r="AS16" i="16"/>
  <c r="Y15" i="16"/>
  <c r="Y16" i="16"/>
  <c r="AU15" i="16"/>
  <c r="AU16" i="16"/>
  <c r="AF15" i="16"/>
  <c r="AF16" i="16"/>
  <c r="AR15" i="16"/>
  <c r="AR16" i="16"/>
  <c r="AC15" i="16"/>
  <c r="AC16" i="16"/>
  <c r="AW15" i="16"/>
  <c r="AW16" i="16"/>
  <c r="AH15" i="16"/>
  <c r="AH16" i="16"/>
  <c r="AT15" i="16"/>
  <c r="AT16" i="16"/>
  <c r="AA15" i="16"/>
  <c r="AA16" i="16"/>
  <c r="AI15" i="16"/>
  <c r="AI16" i="16"/>
  <c r="BE8" i="16"/>
  <c r="AE15" i="16"/>
  <c r="AE16" i="16"/>
  <c r="X15" i="16"/>
  <c r="X16" i="16"/>
  <c r="AJ15" i="16"/>
  <c r="AJ16" i="16"/>
  <c r="AV15" i="16"/>
  <c r="AV16" i="16"/>
  <c r="AK15" i="16"/>
  <c r="AK16" i="16"/>
  <c r="BB64" i="16"/>
  <c r="BD64" i="16"/>
  <c r="BB118" i="16"/>
  <c r="BD118" i="16"/>
  <c r="BB144" i="16"/>
  <c r="BD144" i="16"/>
  <c r="BB152" i="16"/>
  <c r="BD152" i="16"/>
  <c r="BB160" i="16"/>
  <c r="BD160" i="16"/>
  <c r="BB182" i="16"/>
  <c r="BD182" i="16"/>
  <c r="BB188" i="16"/>
  <c r="BD188" i="16"/>
  <c r="BB56" i="17"/>
  <c r="BD56" i="17"/>
  <c r="AT15" i="17"/>
  <c r="AT16" i="17"/>
  <c r="O224" i="16"/>
  <c r="AC82" i="17"/>
  <c r="BB26" i="16"/>
  <c r="BD26" i="16"/>
  <c r="BB34" i="16"/>
  <c r="BD34" i="16"/>
  <c r="BB48" i="16"/>
  <c r="BD48" i="16"/>
  <c r="BB170" i="16"/>
  <c r="BD170" i="16"/>
  <c r="AV15" i="17"/>
  <c r="AV16" i="17"/>
  <c r="BB34" i="17"/>
  <c r="BD34" i="17"/>
  <c r="U96" i="17"/>
  <c r="AQ82" i="17"/>
  <c r="BA82" i="17"/>
  <c r="AE224" i="16"/>
  <c r="M82" i="17"/>
  <c r="BB72" i="16"/>
  <c r="BD72" i="16"/>
  <c r="BB106" i="16"/>
  <c r="BD106" i="16"/>
  <c r="BB124" i="16"/>
  <c r="BD124" i="16"/>
  <c r="BB146" i="16"/>
  <c r="BD146" i="16"/>
  <c r="BB178" i="16"/>
  <c r="BD178" i="16"/>
  <c r="BB180" i="16"/>
  <c r="BD180" i="16"/>
  <c r="BB216" i="16"/>
  <c r="BD216" i="16"/>
  <c r="AC85" i="17"/>
  <c r="BB68" i="17"/>
  <c r="BD68" i="17"/>
  <c r="AC224" i="16"/>
  <c r="BB52" i="16"/>
  <c r="BD52" i="16"/>
  <c r="BB158" i="16"/>
  <c r="BD158" i="16"/>
  <c r="BB74" i="16"/>
  <c r="BD74" i="16"/>
  <c r="BB126" i="16"/>
  <c r="BD126" i="16"/>
  <c r="AC15" i="17"/>
  <c r="AC16" i="17"/>
  <c r="AO15" i="17"/>
  <c r="AO16" i="17"/>
  <c r="AR15" i="17"/>
  <c r="AR16" i="17"/>
  <c r="AF15" i="17"/>
  <c r="AF16" i="17"/>
  <c r="AE15" i="17"/>
  <c r="AE16" i="17"/>
  <c r="AQ15" i="17"/>
  <c r="AQ16" i="17"/>
  <c r="AI15" i="17"/>
  <c r="AI16" i="17"/>
  <c r="AP15" i="17"/>
  <c r="AP16" i="17"/>
  <c r="AD15" i="17"/>
  <c r="AD16" i="17"/>
  <c r="AU15" i="17"/>
  <c r="AU16" i="17"/>
  <c r="AG15" i="17"/>
  <c r="AG16" i="17"/>
  <c r="AS15" i="17"/>
  <c r="AS16" i="17"/>
  <c r="AX15" i="17"/>
  <c r="AX16" i="17"/>
  <c r="Z15" i="17"/>
  <c r="Z16" i="17"/>
  <c r="AN15" i="17"/>
  <c r="AN16" i="17"/>
  <c r="AB15" i="17"/>
  <c r="AB16" i="17"/>
  <c r="W15" i="17"/>
  <c r="W16" i="17"/>
  <c r="AL15" i="17"/>
  <c r="AL16" i="17"/>
  <c r="BE8" i="17"/>
  <c r="O84" i="17"/>
  <c r="M83" i="17"/>
  <c r="M85" i="17"/>
  <c r="O85" i="17"/>
  <c r="AE85" i="17"/>
  <c r="AC83" i="17"/>
  <c r="M84" i="17"/>
  <c r="BB62" i="17"/>
  <c r="BD62" i="17"/>
  <c r="BB104" i="16"/>
  <c r="BD104" i="16"/>
  <c r="BB184" i="16"/>
  <c r="BD184" i="16"/>
  <c r="AC225" i="16"/>
  <c r="Z15" i="16"/>
  <c r="Z16" i="16"/>
  <c r="AM15" i="17"/>
  <c r="AM16" i="17"/>
  <c r="BB32" i="16"/>
  <c r="BD32" i="16"/>
  <c r="BB60" i="16"/>
  <c r="BD60" i="16"/>
  <c r="BB78" i="16"/>
  <c r="BD78" i="16"/>
  <c r="BB88" i="16"/>
  <c r="BD88" i="16"/>
  <c r="BB94" i="16"/>
  <c r="BD94" i="16"/>
  <c r="BB112" i="16"/>
  <c r="BD112" i="16"/>
  <c r="BB148" i="16"/>
  <c r="BD148" i="16"/>
  <c r="BB166" i="16"/>
  <c r="BD166" i="16"/>
  <c r="BB168" i="16"/>
  <c r="BD168" i="16"/>
  <c r="BB202" i="16"/>
  <c r="BD202" i="16"/>
  <c r="BB204" i="16"/>
  <c r="BD204" i="16"/>
  <c r="BB44" i="17"/>
  <c r="BD44" i="17"/>
  <c r="AE84" i="17"/>
  <c r="BA222" i="16"/>
  <c r="AX15" i="16"/>
  <c r="AX16" i="16"/>
  <c r="AQ15" i="16"/>
  <c r="AQ16" i="16"/>
  <c r="BB102" i="16"/>
  <c r="BD102" i="16"/>
  <c r="AH15" i="17"/>
  <c r="AH16" i="17"/>
  <c r="BB30" i="17"/>
  <c r="BD30" i="17"/>
  <c r="BB38" i="17"/>
  <c r="BD38" i="17"/>
  <c r="BB42" i="17"/>
  <c r="BD42" i="17"/>
  <c r="BB40" i="17"/>
  <c r="BD40" i="17"/>
  <c r="BB122" i="16"/>
  <c r="BD122" i="16"/>
  <c r="BB150" i="16"/>
  <c r="BD150" i="16"/>
  <c r="BB40" i="16"/>
  <c r="BD40" i="16"/>
  <c r="BB98" i="16"/>
  <c r="BD98" i="16"/>
  <c r="BB132" i="16"/>
  <c r="BD132" i="16"/>
  <c r="BB142" i="16"/>
  <c r="BD142" i="16"/>
  <c r="AM15" i="16"/>
  <c r="AM16" i="16"/>
  <c r="AK15" i="17"/>
  <c r="AK16" i="17"/>
  <c r="BB38" i="16"/>
  <c r="BD38" i="16"/>
  <c r="AP15" i="16"/>
  <c r="AP16" i="16"/>
  <c r="M224" i="16"/>
  <c r="AC223" i="16"/>
  <c r="AC226" i="16"/>
  <c r="M222" i="16"/>
  <c r="M223" i="16"/>
  <c r="AE222" i="16"/>
  <c r="O222" i="16"/>
  <c r="AE225" i="16"/>
  <c r="O225" i="16"/>
  <c r="BB70" i="16"/>
  <c r="BD70" i="16"/>
  <c r="BB84" i="16"/>
  <c r="BD84" i="16"/>
  <c r="BB92" i="16"/>
  <c r="BD92" i="16"/>
  <c r="BB120" i="16"/>
  <c r="BD120" i="16"/>
  <c r="BB130" i="16"/>
  <c r="BD130" i="16"/>
  <c r="BB164" i="16"/>
  <c r="BD164" i="16"/>
  <c r="BB194" i="16"/>
  <c r="BD194" i="16"/>
  <c r="BB208" i="16"/>
  <c r="BD208" i="16"/>
  <c r="BB60" i="17"/>
  <c r="BD60" i="17"/>
  <c r="AE82" i="17"/>
  <c r="AE86" i="17"/>
  <c r="O226" i="16"/>
  <c r="M226" i="16"/>
  <c r="AE226" i="16"/>
  <c r="M86" i="17"/>
  <c r="AC84" i="17"/>
  <c r="AC86" i="17"/>
</calcChain>
</file>

<file path=xl/sharedStrings.xml><?xml version="1.0" encoding="utf-8"?>
<sst xmlns="http://schemas.openxmlformats.org/spreadsheetml/2006/main" count="5874" uniqueCount="886">
  <si>
    <t>事業所名称</t>
  </si>
  <si>
    <t>４月</t>
  </si>
  <si>
    <t>５月</t>
  </si>
  <si>
    <t>６月</t>
  </si>
  <si>
    <t>７月</t>
  </si>
  <si>
    <t>８月</t>
  </si>
  <si>
    <t>９月</t>
  </si>
  <si>
    <t>１０月</t>
  </si>
  <si>
    <t>１１月</t>
  </si>
  <si>
    <t>１２月</t>
  </si>
  <si>
    <t>１月</t>
  </si>
  <si>
    <t>２月</t>
  </si>
  <si>
    <t>３月</t>
  </si>
  <si>
    <t>(特定施設入居者生活介護、介護予防特定施設入居者生活介護）</t>
    <rPh sb="1" eb="3">
      <t>トクテイ</t>
    </rPh>
    <rPh sb="3" eb="5">
      <t>シセツ</t>
    </rPh>
    <rPh sb="5" eb="8">
      <t>ニュウキョシャ</t>
    </rPh>
    <rPh sb="17" eb="19">
      <t>トクテイ</t>
    </rPh>
    <rPh sb="19" eb="21">
      <t>シセツ</t>
    </rPh>
    <rPh sb="21" eb="24">
      <t>ニュウキョシャ</t>
    </rPh>
    <phoneticPr fontId="3"/>
  </si>
  <si>
    <t>以下の「利用者数」は、各月の延べ利用者数を記入してください。</t>
    <rPh sb="14" eb="15">
      <t>ノ</t>
    </rPh>
    <rPh sb="16" eb="19">
      <t>リヨウシャ</t>
    </rPh>
    <rPh sb="19" eb="20">
      <t>スウ</t>
    </rPh>
    <rPh sb="21" eb="23">
      <t>キニュウ</t>
    </rPh>
    <phoneticPr fontId="3"/>
  </si>
  <si>
    <r>
      <t>利用者数　　　　　　　　　　　　　　　　　　</t>
    </r>
    <r>
      <rPr>
        <sz val="14"/>
        <rFont val="ＭＳ Ｐゴシック"/>
        <family val="3"/>
        <charset val="128"/>
      </rPr>
      <t>　</t>
    </r>
    <r>
      <rPr>
        <sz val="10"/>
        <rFont val="ＭＳ ゴシック"/>
        <family val="3"/>
        <charset val="128"/>
      </rPr>
      <t>※要介護・要支援利用者(特定施設入居者生活介護、介護予防特定施設入居者生活介護）　　　　　　　　　　</t>
    </r>
    <r>
      <rPr>
        <sz val="10"/>
        <rFont val="ＭＳ Ｐゴシック"/>
        <family val="3"/>
        <charset val="128"/>
      </rPr>
      <t>　　　　　　　　　　　　　　　　　　　　</t>
    </r>
    <rPh sb="24" eb="27">
      <t>ヨウカイゴ</t>
    </rPh>
    <rPh sb="28" eb="31">
      <t>ヨウシエン</t>
    </rPh>
    <rPh sb="31" eb="34">
      <t>リヨウシャ</t>
    </rPh>
    <rPh sb="35" eb="37">
      <t>トクテイ</t>
    </rPh>
    <rPh sb="37" eb="39">
      <t>シセツ</t>
    </rPh>
    <rPh sb="39" eb="42">
      <t>ニュウキョシャ</t>
    </rPh>
    <rPh sb="42" eb="44">
      <t>セイカツ</t>
    </rPh>
    <rPh sb="44" eb="46">
      <t>カイゴ</t>
    </rPh>
    <rPh sb="47" eb="49">
      <t>カイゴ</t>
    </rPh>
    <rPh sb="49" eb="51">
      <t>ヨボウ</t>
    </rPh>
    <rPh sb="51" eb="53">
      <t>トクテイ</t>
    </rPh>
    <rPh sb="53" eb="55">
      <t>シセツ</t>
    </rPh>
    <rPh sb="55" eb="58">
      <t>ニュウキョシャ</t>
    </rPh>
    <rPh sb="58" eb="60">
      <t>セイカツ</t>
    </rPh>
    <rPh sb="60" eb="62">
      <t>カイゴ</t>
    </rPh>
    <phoneticPr fontId="3"/>
  </si>
  <si>
    <t>小計</t>
    <rPh sb="0" eb="1">
      <t>ショウ</t>
    </rPh>
    <rPh sb="1" eb="2">
      <t>ケイ</t>
    </rPh>
    <phoneticPr fontId="3"/>
  </si>
  <si>
    <t>②</t>
    <phoneticPr fontId="3"/>
  </si>
  <si>
    <t>定員×９０％を記載→</t>
    <rPh sb="0" eb="2">
      <t>テイイン</t>
    </rPh>
    <rPh sb="7" eb="9">
      <t>キサイ</t>
    </rPh>
    <phoneticPr fontId="3"/>
  </si>
  <si>
    <t>計算</t>
    <rPh sb="0" eb="2">
      <t>ケイサン</t>
    </rPh>
    <phoneticPr fontId="3"/>
  </si>
  <si>
    <t>総利用者数（A)</t>
    <rPh sb="0" eb="1">
      <t>ソウ</t>
    </rPh>
    <rPh sb="1" eb="3">
      <t>リヨウ</t>
    </rPh>
    <rPh sb="3" eb="4">
      <t>シャ</t>
    </rPh>
    <rPh sb="4" eb="5">
      <t>スウ</t>
    </rPh>
    <phoneticPr fontId="3"/>
  </si>
  <si>
    <t>　（　　①　　＋　　②　　）　÷　計算期間の日数　　＝　　総利用者数(A)</t>
    <rPh sb="17" eb="19">
      <t>ケイサン</t>
    </rPh>
    <rPh sb="19" eb="21">
      <t>キカン</t>
    </rPh>
    <rPh sb="22" eb="24">
      <t>ニッスウ</t>
    </rPh>
    <rPh sb="29" eb="30">
      <t>ソウ</t>
    </rPh>
    <rPh sb="30" eb="32">
      <t>リヨウ</t>
    </rPh>
    <rPh sb="32" eb="33">
      <t>シャ</t>
    </rPh>
    <rPh sb="33" eb="34">
      <t>スウ</t>
    </rPh>
    <phoneticPr fontId="3"/>
  </si>
  <si>
    <t>利用者の数（B)</t>
    <rPh sb="0" eb="3">
      <t>リヨウシャ</t>
    </rPh>
    <rPh sb="4" eb="5">
      <t>カズ</t>
    </rPh>
    <phoneticPr fontId="3"/>
  </si>
  <si>
    <t>　① ÷ 計算期間の日数 ×０．３ ＋ ② ÷ 計算期間の日数 ＝ 利用者の数(B）</t>
    <rPh sb="5" eb="7">
      <t>ケイサン</t>
    </rPh>
    <rPh sb="7" eb="9">
      <t>キカン</t>
    </rPh>
    <rPh sb="10" eb="12">
      <t>ニッスウ</t>
    </rPh>
    <rPh sb="24" eb="26">
      <t>ケイサン</t>
    </rPh>
    <rPh sb="26" eb="28">
      <t>キカン</t>
    </rPh>
    <rPh sb="29" eb="31">
      <t>ニッスウ</t>
    </rPh>
    <rPh sb="34" eb="37">
      <t>リヨウシャ</t>
    </rPh>
    <rPh sb="38" eb="39">
      <t>カズ</t>
    </rPh>
    <phoneticPr fontId="3"/>
  </si>
  <si>
    <t>従業者の勤務の体制及び勤務形態一覧表</t>
  </si>
  <si>
    <t>（　</t>
  </si>
  <si>
    <t>年</t>
  </si>
  <si>
    <t>月分）</t>
  </si>
  <si>
    <t>サービス種類　　  （　　　　　　　　　　　　　　　　　　　　　　　　　　　　　　　　　）</t>
  </si>
  <si>
    <t>）</t>
  </si>
  <si>
    <t>事業所番号（　　　　　　　　　　　　　　　　　　）　　　　　　　　　　　　　　　　　　　　　　　　　　　　　　　　　</t>
    <rPh sb="3" eb="5">
      <t>バンゴウ</t>
    </rPh>
    <phoneticPr fontId="2"/>
  </si>
  <si>
    <t>勤務</t>
  </si>
  <si>
    <t>職　　種</t>
  </si>
  <si>
    <t>形態</t>
  </si>
  <si>
    <t>資格</t>
  </si>
  <si>
    <t>氏　　名</t>
  </si>
  <si>
    <t>管理者</t>
  </si>
  <si>
    <t>土</t>
  </si>
  <si>
    <t>日</t>
  </si>
  <si>
    <t>月</t>
  </si>
  <si>
    <t>火</t>
  </si>
  <si>
    <t>水</t>
  </si>
  <si>
    <t>木</t>
  </si>
  <si>
    <t>金</t>
  </si>
  <si>
    <t>日</t>
    <rPh sb="0" eb="1">
      <t>ニチ</t>
    </rPh>
    <phoneticPr fontId="2"/>
  </si>
  <si>
    <t>常勤換算後の人数</t>
    <rPh sb="0" eb="2">
      <t>ジョウキン</t>
    </rPh>
    <rPh sb="2" eb="4">
      <t>カンサン</t>
    </rPh>
    <rPh sb="4" eb="5">
      <t>ゴ</t>
    </rPh>
    <rPh sb="6" eb="8">
      <t>ニンズウ</t>
    </rPh>
    <phoneticPr fontId="2"/>
  </si>
  <si>
    <t>週</t>
    <rPh sb="0" eb="1">
      <t>シュウ</t>
    </rPh>
    <phoneticPr fontId="2"/>
  </si>
  <si>
    <t>時間</t>
    <rPh sb="0" eb="2">
      <t>ジカン</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</si>
  <si>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</si>
  <si>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</si>
  <si>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</si>
  <si>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</si>
  <si>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日     （d）</t>
    <rPh sb="0" eb="1">
      <t>ニチ</t>
    </rPh>
    <phoneticPr fontId="2"/>
  </si>
  <si>
    <t>生活相談員　計</t>
    <rPh sb="0" eb="2">
      <t>セイカツ</t>
    </rPh>
    <rPh sb="2" eb="5">
      <t>ソウダンイン</t>
    </rPh>
    <rPh sb="6" eb="7">
      <t>ケイ</t>
    </rPh>
    <phoneticPr fontId="2"/>
  </si>
  <si>
    <t>看護職員　計</t>
    <rPh sb="0" eb="2">
      <t>カンゴ</t>
    </rPh>
    <rPh sb="2" eb="4">
      <t>ショクイン</t>
    </rPh>
    <rPh sb="5" eb="6">
      <t>ケイ</t>
    </rPh>
    <phoneticPr fontId="2"/>
  </si>
  <si>
    <t>機能訓練指導員　計</t>
    <rPh sb="0" eb="2">
      <t>キノウ</t>
    </rPh>
    <rPh sb="2" eb="4">
      <t>クンレン</t>
    </rPh>
    <rPh sb="4" eb="7">
      <t>シドウイン</t>
    </rPh>
    <rPh sb="8" eb="9">
      <t>ケイ</t>
    </rPh>
    <phoneticPr fontId="2"/>
  </si>
  <si>
    <t>介護職員　計</t>
    <rPh sb="0" eb="2">
      <t>カイゴ</t>
    </rPh>
    <rPh sb="2" eb="4">
      <t>ショクイン</t>
    </rPh>
    <rPh sb="5" eb="6">
      <t>ケイ</t>
    </rPh>
    <phoneticPr fontId="2"/>
  </si>
  <si>
    <t>＜記載上の注意事項＞</t>
    <rPh sb="1" eb="3">
      <t>キサイ</t>
    </rPh>
    <rPh sb="3" eb="4">
      <t>ジョウ</t>
    </rPh>
    <rPh sb="5" eb="7">
      <t>チュウイ</t>
    </rPh>
    <rPh sb="7" eb="9">
      <t>ジコウ</t>
    </rPh>
    <phoneticPr fontId="2"/>
  </si>
  <si>
    <t>　夜勤職員については勤務時間数に○をつけてください。</t>
    <rPh sb="1" eb="3">
      <t>ヤキン</t>
    </rPh>
    <rPh sb="3" eb="5">
      <t>ショクイン</t>
    </rPh>
    <rPh sb="10" eb="12">
      <t>キンム</t>
    </rPh>
    <rPh sb="12" eb="14">
      <t>ジカン</t>
    </rPh>
    <rPh sb="14" eb="15">
      <t>スウ</t>
    </rPh>
    <phoneticPr fontId="2"/>
  </si>
  <si>
    <t>　勤務形態は　Ａ　常勤専従　　Ｂ常勤兼務　　Ｃ非常勤専従　　Ｄ非常勤兼務</t>
    <rPh sb="1" eb="3">
      <t>キンム</t>
    </rPh>
    <rPh sb="3" eb="5">
      <t>ケイタイ</t>
    </rPh>
    <rPh sb="9" eb="11">
      <t>ジョウキン</t>
    </rPh>
    <rPh sb="11" eb="13">
      <t>センジュウ</t>
    </rPh>
    <rPh sb="16" eb="18">
      <t>ジョウキン</t>
    </rPh>
    <rPh sb="18" eb="20">
      <t>ケンム</t>
    </rPh>
    <rPh sb="23" eb="26">
      <t>ヒジョウキン</t>
    </rPh>
    <rPh sb="26" eb="28">
      <t>センジュウ</t>
    </rPh>
    <rPh sb="31" eb="34">
      <t>ヒジョウキン</t>
    </rPh>
    <rPh sb="34" eb="36">
      <t>ケンム</t>
    </rPh>
    <phoneticPr fontId="2"/>
  </si>
  <si>
    <t>　常勤職員が勤務すべき１週あたりの勤務日数、勤務時間　</t>
    <rPh sb="1" eb="3">
      <t>ジョウキン</t>
    </rPh>
    <rPh sb="3" eb="5">
      <t>ショクイン</t>
    </rPh>
    <rPh sb="6" eb="8">
      <t>キンム</t>
    </rPh>
    <rPh sb="12" eb="13">
      <t>シュウ</t>
    </rPh>
    <rPh sb="17" eb="19">
      <t>キンム</t>
    </rPh>
    <rPh sb="19" eb="21">
      <t>ニッスウ</t>
    </rPh>
    <rPh sb="22" eb="24">
      <t>キンム</t>
    </rPh>
    <rPh sb="24" eb="26">
      <t>ジカン</t>
    </rPh>
    <phoneticPr fontId="2"/>
  </si>
  <si>
    <t>　常勤職員が勤務すべき１日あたりの勤務時間　</t>
    <rPh sb="1" eb="3">
      <t>ジョウキン</t>
    </rPh>
    <rPh sb="3" eb="5">
      <t>ショクイン</t>
    </rPh>
    <rPh sb="6" eb="8">
      <t>キンム</t>
    </rPh>
    <rPh sb="12" eb="13">
      <t>ニチ</t>
    </rPh>
    <rPh sb="17" eb="19">
      <t>キンム</t>
    </rPh>
    <rPh sb="19" eb="21">
      <t>ジカン</t>
    </rPh>
    <phoneticPr fontId="2"/>
  </si>
  <si>
    <t>　　　常勤職員の勤務すべき曜日が同じ場合　当該月の常勤職員が勤務すべき曜日を足し上げた日数</t>
    <rPh sb="5" eb="7">
      <t>ショクイン</t>
    </rPh>
    <rPh sb="16" eb="17">
      <t>オナ</t>
    </rPh>
    <phoneticPr fontId="2"/>
  </si>
  <si>
    <t>　　　常勤職員によって勤務すべき曜日が異なる場合の常勤職員が通常勤務すべき日数の計算方法　（a）×4＋（月の日数-28）×（a）÷7</t>
    <rPh sb="5" eb="7">
      <t>ショクイン</t>
    </rPh>
    <rPh sb="25" eb="27">
      <t>ジョウキン</t>
    </rPh>
    <rPh sb="27" eb="29">
      <t>ショクイン</t>
    </rPh>
    <rPh sb="30" eb="32">
      <t>ツウジョウ</t>
    </rPh>
    <rPh sb="32" eb="34">
      <t>キンム</t>
    </rPh>
    <rPh sb="37" eb="39">
      <t>ニッスウ</t>
    </rPh>
    <rPh sb="40" eb="42">
      <t>ケイサン</t>
    </rPh>
    <rPh sb="42" eb="44">
      <t>ホウホウ</t>
    </rPh>
    <phoneticPr fontId="2"/>
  </si>
  <si>
    <t>　常勤職員の１ヶ月間における勤務すべき時間数</t>
    <rPh sb="1" eb="3">
      <t>ジョウキン</t>
    </rPh>
    <rPh sb="3" eb="5">
      <t>ショクイン</t>
    </rPh>
    <rPh sb="8" eb="10">
      <t>ゲツカン</t>
    </rPh>
    <rPh sb="14" eb="16">
      <t>キンム</t>
    </rPh>
    <rPh sb="19" eb="21">
      <t>ジカン</t>
    </rPh>
    <rPh sb="21" eb="22">
      <t>スウ</t>
    </rPh>
    <phoneticPr fontId="2"/>
  </si>
  <si>
    <t>　計算はすべて小数点第２位以下を切り捨てです。</t>
    <rPh sb="1" eb="3">
      <t>ケイサン</t>
    </rPh>
    <rPh sb="7" eb="10">
      <t>ショウスウテン</t>
    </rPh>
    <rPh sb="10" eb="11">
      <t>ダイ</t>
    </rPh>
    <rPh sb="12" eb="13">
      <t>イ</t>
    </rPh>
    <rPh sb="13" eb="15">
      <t>イカ</t>
    </rPh>
    <rPh sb="16" eb="17">
      <t>キ</t>
    </rPh>
    <rPh sb="18" eb="19">
      <t>ス</t>
    </rPh>
    <phoneticPr fontId="2"/>
  </si>
  <si>
    <t>　　 常勤換算　常勤専従職員（予防サービスとの兼務は専従とみなす）の人数＋（非常勤職員等の勤務時間数合計÷常勤職員の１ヶ月間における勤務すべき時間数(e)）　</t>
    <rPh sb="3" eb="5">
      <t>ジョウキン</t>
    </rPh>
    <rPh sb="5" eb="7">
      <t>カンサン</t>
    </rPh>
    <rPh sb="10" eb="12">
      <t>センジュウ</t>
    </rPh>
    <rPh sb="12" eb="14">
      <t>ショクイン</t>
    </rPh>
    <rPh sb="15" eb="17">
      <t>ヨボウ</t>
    </rPh>
    <rPh sb="23" eb="25">
      <t>ケンム</t>
    </rPh>
    <rPh sb="26" eb="28">
      <t>センジュウ</t>
    </rPh>
    <rPh sb="41" eb="43">
      <t>ショクイン</t>
    </rPh>
    <rPh sb="43" eb="44">
      <t>トウ</t>
    </rPh>
    <rPh sb="49" eb="50">
      <t>スウ</t>
    </rPh>
    <rPh sb="73" eb="74">
      <t>スウ</t>
    </rPh>
    <phoneticPr fontId="2"/>
  </si>
  <si>
    <t>計画作成担当者</t>
    <rPh sb="0" eb="2">
      <t>ケイカク</t>
    </rPh>
    <rPh sb="2" eb="4">
      <t>サクセイ</t>
    </rPh>
    <rPh sb="4" eb="7">
      <t>タントウシャ</t>
    </rPh>
    <phoneticPr fontId="2"/>
  </si>
  <si>
    <t>計画作成担当者　計</t>
    <rPh sb="0" eb="2">
      <t>ケイカク</t>
    </rPh>
    <rPh sb="2" eb="4">
      <t>サクセイ</t>
    </rPh>
    <rPh sb="4" eb="7">
      <t>タントウシャ</t>
    </rPh>
    <rPh sb="8" eb="9">
      <t>ケイ</t>
    </rPh>
    <phoneticPr fontId="2"/>
  </si>
  <si>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6"/>
  </si>
  <si>
    <t>ヘルパー２級</t>
    <rPh sb="5" eb="6">
      <t>キュウ</t>
    </rPh>
    <phoneticPr fontId="2"/>
  </si>
  <si>
    <t>介護福祉士</t>
    <rPh sb="0" eb="2">
      <t>カイゴ</t>
    </rPh>
    <rPh sb="2" eb="5">
      <t>フクシシ</t>
    </rPh>
    <phoneticPr fontId="2"/>
  </si>
  <si>
    <t>看護師</t>
    <rPh sb="0" eb="3">
      <t>カンゴシ</t>
    </rPh>
    <phoneticPr fontId="2"/>
  </si>
  <si>
    <t>准看護師</t>
    <rPh sb="0" eb="1">
      <t>ジュン</t>
    </rPh>
    <rPh sb="1" eb="4">
      <t>カンゴシ</t>
    </rPh>
    <phoneticPr fontId="2"/>
  </si>
  <si>
    <t>運営状況点検書に添付しておいてください。</t>
    <rPh sb="0" eb="7">
      <t>ウンエイジョウキョウテンケンショ</t>
    </rPh>
    <phoneticPr fontId="2"/>
  </si>
  <si>
    <t>休</t>
  </si>
  <si>
    <t xml:space="preserve"> 点検日</t>
  </si>
  <si>
    <t>　</t>
  </si>
  <si>
    <t>事業所番号</t>
  </si>
  <si>
    <t xml:space="preserve"> フリガナ</t>
  </si>
  <si>
    <t xml:space="preserve"> 名　　称</t>
  </si>
  <si>
    <t>【特定施設入居者生活介護・介護予防特定施設入居者生活介護】</t>
    <rPh sb="1" eb="3">
      <t>トクテイ</t>
    </rPh>
    <rPh sb="3" eb="5">
      <t>シセツ</t>
    </rPh>
    <rPh sb="5" eb="8">
      <t>ニュウキョシャ</t>
    </rPh>
    <rPh sb="8" eb="10">
      <t>セイカツ</t>
    </rPh>
    <rPh sb="10" eb="12">
      <t>カイゴ</t>
    </rPh>
    <rPh sb="13" eb="15">
      <t>カイゴ</t>
    </rPh>
    <rPh sb="15" eb="17">
      <t>ヨボウ</t>
    </rPh>
    <rPh sb="17" eb="19">
      <t>トクテイ</t>
    </rPh>
    <rPh sb="19" eb="21">
      <t>シセツ</t>
    </rPh>
    <rPh sb="21" eb="24">
      <t>ニュウキョシャ</t>
    </rPh>
    <phoneticPr fontId="24"/>
  </si>
  <si>
    <t xml:space="preserve"> 事業所</t>
    <rPh sb="1" eb="4">
      <t>ジギョウショ</t>
    </rPh>
    <phoneticPr fontId="24"/>
  </si>
  <si>
    <t>所　在　地</t>
    <rPh sb="0" eb="1">
      <t>トコロ</t>
    </rPh>
    <rPh sb="2" eb="3">
      <t>ザイ</t>
    </rPh>
    <rPh sb="4" eb="5">
      <t>チ</t>
    </rPh>
    <phoneticPr fontId="24"/>
  </si>
  <si>
    <t>利　用　定　員</t>
    <rPh sb="0" eb="1">
      <t>リ</t>
    </rPh>
    <rPh sb="2" eb="3">
      <t>ヨウ</t>
    </rPh>
    <rPh sb="4" eb="5">
      <t>サダム</t>
    </rPh>
    <phoneticPr fontId="24"/>
  </si>
  <si>
    <t>人</t>
    <rPh sb="0" eb="1">
      <t>ニン</t>
    </rPh>
    <phoneticPr fontId="24"/>
  </si>
  <si>
    <t>（１）　管理者</t>
    <rPh sb="4" eb="7">
      <t>カンリシャ</t>
    </rPh>
    <phoneticPr fontId="24"/>
  </si>
  <si>
    <t>問1</t>
    <rPh sb="0" eb="1">
      <t>ト</t>
    </rPh>
    <phoneticPr fontId="24"/>
  </si>
  <si>
    <t>（２）　生活相談員</t>
    <rPh sb="4" eb="6">
      <t>セイカツ</t>
    </rPh>
    <rPh sb="6" eb="9">
      <t>ソウダンイン</t>
    </rPh>
    <phoneticPr fontId="24"/>
  </si>
  <si>
    <t>問2</t>
    <rPh sb="0" eb="1">
      <t>ト</t>
    </rPh>
    <phoneticPr fontId="24"/>
  </si>
  <si>
    <t>（３）　看護職員</t>
    <rPh sb="4" eb="6">
      <t>カンゴ</t>
    </rPh>
    <rPh sb="6" eb="8">
      <t>ショクイン</t>
    </rPh>
    <phoneticPr fontId="24"/>
  </si>
  <si>
    <t>※必要な看護職員数は常勤換算後の人数となります。</t>
    <rPh sb="1" eb="3">
      <t>ヒツヨウ</t>
    </rPh>
    <rPh sb="4" eb="6">
      <t>カンゴ</t>
    </rPh>
    <rPh sb="6" eb="8">
      <t>ショクイン</t>
    </rPh>
    <rPh sb="8" eb="9">
      <t>スウ</t>
    </rPh>
    <rPh sb="10" eb="12">
      <t>ジョウキン</t>
    </rPh>
    <rPh sb="12" eb="14">
      <t>カンサン</t>
    </rPh>
    <rPh sb="14" eb="15">
      <t>ゴ</t>
    </rPh>
    <rPh sb="16" eb="18">
      <t>ニンズウ</t>
    </rPh>
    <phoneticPr fontId="24"/>
  </si>
  <si>
    <t>（４）　介護職員又は看護職員</t>
    <rPh sb="4" eb="6">
      <t>カイゴ</t>
    </rPh>
    <rPh sb="6" eb="8">
      <t>ショクイン</t>
    </rPh>
    <rPh sb="8" eb="9">
      <t>マタ</t>
    </rPh>
    <rPh sb="10" eb="12">
      <t>カンゴ</t>
    </rPh>
    <rPh sb="12" eb="14">
      <t>ショクイン</t>
    </rPh>
    <phoneticPr fontId="24"/>
  </si>
  <si>
    <t>（５）　介護職員</t>
    <rPh sb="4" eb="6">
      <t>カイゴ</t>
    </rPh>
    <rPh sb="6" eb="8">
      <t>ショクイン</t>
    </rPh>
    <phoneticPr fontId="24"/>
  </si>
  <si>
    <t>（６）　機能訓練指導員</t>
    <rPh sb="4" eb="6">
      <t>キノウ</t>
    </rPh>
    <rPh sb="6" eb="8">
      <t>クンレン</t>
    </rPh>
    <rPh sb="8" eb="11">
      <t>シドウイン</t>
    </rPh>
    <phoneticPr fontId="24"/>
  </si>
  <si>
    <t>（７）　計画作成担当者</t>
    <rPh sb="4" eb="6">
      <t>ケイカク</t>
    </rPh>
    <rPh sb="6" eb="8">
      <t>サクセイ</t>
    </rPh>
    <rPh sb="8" eb="11">
      <t>タントウシャ</t>
    </rPh>
    <phoneticPr fontId="24"/>
  </si>
  <si>
    <t>（１）　構造</t>
    <rPh sb="4" eb="6">
      <t>コウゾウ</t>
    </rPh>
    <phoneticPr fontId="24"/>
  </si>
  <si>
    <t>（２）　設備</t>
    <rPh sb="4" eb="6">
      <t>セツビ</t>
    </rPh>
    <phoneticPr fontId="24"/>
  </si>
  <si>
    <t>（３）　介護居室</t>
    <rPh sb="4" eb="6">
      <t>カイゴ</t>
    </rPh>
    <rPh sb="6" eb="8">
      <t>キョシツ</t>
    </rPh>
    <phoneticPr fontId="24"/>
  </si>
  <si>
    <t>問3</t>
    <rPh sb="0" eb="1">
      <t>ト</t>
    </rPh>
    <phoneticPr fontId="24"/>
  </si>
  <si>
    <t>問4</t>
    <rPh sb="0" eb="1">
      <t>ト</t>
    </rPh>
    <phoneticPr fontId="24"/>
  </si>
  <si>
    <t>（４）　一時介護室</t>
    <rPh sb="4" eb="6">
      <t>イチジ</t>
    </rPh>
    <rPh sb="6" eb="8">
      <t>カイゴ</t>
    </rPh>
    <rPh sb="8" eb="9">
      <t>シツ</t>
    </rPh>
    <phoneticPr fontId="24"/>
  </si>
  <si>
    <t>（５）　浴室</t>
    <rPh sb="4" eb="6">
      <t>ヨクシツ</t>
    </rPh>
    <phoneticPr fontId="24"/>
  </si>
  <si>
    <t>（６）　便所</t>
    <rPh sb="4" eb="6">
      <t>ベンジョ</t>
    </rPh>
    <phoneticPr fontId="24"/>
  </si>
  <si>
    <t>（７）　食堂</t>
    <rPh sb="4" eb="6">
      <t>ショクドウ</t>
    </rPh>
    <phoneticPr fontId="24"/>
  </si>
  <si>
    <t>（８）　機能訓練室</t>
    <rPh sb="4" eb="6">
      <t>キノウ</t>
    </rPh>
    <rPh sb="6" eb="8">
      <t>クンレン</t>
    </rPh>
    <rPh sb="8" eb="9">
      <t>シツ</t>
    </rPh>
    <phoneticPr fontId="24"/>
  </si>
  <si>
    <t>（９）　空間と構造</t>
    <rPh sb="4" eb="6">
      <t>クウカン</t>
    </rPh>
    <rPh sb="7" eb="9">
      <t>コウゾウ</t>
    </rPh>
    <phoneticPr fontId="24"/>
  </si>
  <si>
    <t>（２）　サービス提供の開始等</t>
    <rPh sb="8" eb="10">
      <t>テイキョウ</t>
    </rPh>
    <rPh sb="11" eb="13">
      <t>カイシ</t>
    </rPh>
    <rPh sb="13" eb="14">
      <t>ナド</t>
    </rPh>
    <phoneticPr fontId="24"/>
  </si>
  <si>
    <t>問5</t>
    <rPh sb="0" eb="1">
      <t>ト</t>
    </rPh>
    <phoneticPr fontId="24"/>
  </si>
  <si>
    <t>問6</t>
    <rPh sb="0" eb="1">
      <t>ト</t>
    </rPh>
    <phoneticPr fontId="24"/>
  </si>
  <si>
    <t>問7</t>
    <rPh sb="0" eb="1">
      <t>ト</t>
    </rPh>
    <phoneticPr fontId="24"/>
  </si>
  <si>
    <t>ただし、退所日、入院又は外泊によりサービス費を算定しなかった日は除いてください。</t>
    <rPh sb="4" eb="6">
      <t>タイショ</t>
    </rPh>
    <rPh sb="6" eb="7">
      <t>ビ</t>
    </rPh>
    <phoneticPr fontId="3"/>
  </si>
  <si>
    <t>計算期間中の１日あたりの平均利用者数を算出してください。計算については、小数点第２位以下切り上げです。</t>
    <rPh sb="0" eb="2">
      <t>ケイサン</t>
    </rPh>
    <rPh sb="2" eb="4">
      <t>キカン</t>
    </rPh>
    <rPh sb="4" eb="5">
      <t>チュウ</t>
    </rPh>
    <phoneticPr fontId="3"/>
  </si>
  <si>
    <t>金</t>
    <rPh sb="0" eb="1">
      <t>キン</t>
    </rPh>
    <phoneticPr fontId="2"/>
  </si>
  <si>
    <t>電話</t>
    <rPh sb="0" eb="2">
      <t>デンワ</t>
    </rPh>
    <phoneticPr fontId="24"/>
  </si>
  <si>
    <t>介護支援専門員</t>
    <rPh sb="0" eb="2">
      <t>カイゴ</t>
    </rPh>
    <rPh sb="2" eb="4">
      <t>シエン</t>
    </rPh>
    <rPh sb="4" eb="7">
      <t>センモンイン</t>
    </rPh>
    <phoneticPr fontId="2"/>
  </si>
  <si>
    <t>総利用者数（Ａ）</t>
    <rPh sb="0" eb="1">
      <t>ソウ</t>
    </rPh>
    <rPh sb="1" eb="3">
      <t>リヨウ</t>
    </rPh>
    <rPh sb="3" eb="4">
      <t>シャ</t>
    </rPh>
    <rPh sb="4" eb="5">
      <t>スウ</t>
    </rPh>
    <phoneticPr fontId="24"/>
  </si>
  <si>
    <t>従業者の勤務の体制及び勤務形態一覧表（記載例）</t>
    <rPh sb="19" eb="21">
      <t>キサイ</t>
    </rPh>
    <rPh sb="21" eb="22">
      <t>レイ</t>
    </rPh>
    <phoneticPr fontId="2"/>
  </si>
  <si>
    <t>土</t>
    <rPh sb="0" eb="1">
      <t>ド</t>
    </rPh>
    <phoneticPr fontId="2"/>
  </si>
  <si>
    <t>（１）　短期利用特定施設入居者生活介護</t>
    <rPh sb="4" eb="6">
      <t>タンキ</t>
    </rPh>
    <rPh sb="6" eb="8">
      <t>リヨウ</t>
    </rPh>
    <rPh sb="8" eb="10">
      <t>トクテイ</t>
    </rPh>
    <rPh sb="10" eb="12">
      <t>シセツ</t>
    </rPh>
    <rPh sb="12" eb="15">
      <t>ニュウキョシャ</t>
    </rPh>
    <rPh sb="15" eb="17">
      <t>セイカツ</t>
    </rPh>
    <rPh sb="17" eb="19">
      <t>カイゴ</t>
    </rPh>
    <phoneticPr fontId="24"/>
  </si>
  <si>
    <t>問5</t>
  </si>
  <si>
    <t>問6</t>
    <rPh sb="0" eb="1">
      <t>トイ</t>
    </rPh>
    <phoneticPr fontId="24"/>
  </si>
  <si>
    <t>問1</t>
    <phoneticPr fontId="24"/>
  </si>
  <si>
    <t>利用者数一覧表</t>
    <phoneticPr fontId="3"/>
  </si>
  <si>
    <t>事業所名（　　　　　　　　　　　　　　　　　　　　　　　　　　　　　　　　　</t>
    <phoneticPr fontId="6"/>
  </si>
  <si>
    <t>　</t>
    <phoneticPr fontId="2"/>
  </si>
  <si>
    <r>
      <t>1423456789</t>
    </r>
    <r>
      <rPr>
        <b/>
        <sz val="11"/>
        <rFont val="ＭＳ Ｐゴシック"/>
        <family val="3"/>
        <charset val="128"/>
      </rPr>
      <t>）</t>
    </r>
    <phoneticPr fontId="2"/>
  </si>
  <si>
    <t>(a)</t>
    <phoneticPr fontId="2"/>
  </si>
  <si>
    <t>(b)</t>
    <phoneticPr fontId="2"/>
  </si>
  <si>
    <t xml:space="preserve"> （c）</t>
    <phoneticPr fontId="2"/>
  </si>
  <si>
    <t>（c）×（d）</t>
    <phoneticPr fontId="2"/>
  </si>
  <si>
    <t>(e)</t>
    <phoneticPr fontId="2"/>
  </si>
  <si>
    <t>事業所名（　　　　　　　　　　　　　　　　　　　　　　　　　　　　　　　　</t>
    <phoneticPr fontId="6"/>
  </si>
  <si>
    <t>　</t>
    <phoneticPr fontId="2"/>
  </si>
  <si>
    <t>×</t>
    <phoneticPr fontId="3"/>
  </si>
  <si>
    <t>①</t>
    <phoneticPr fontId="3"/>
  </si>
  <si>
    <t>（　　　　　＋　　　　　）÷　　　　　＝</t>
    <phoneticPr fontId="3"/>
  </si>
  <si>
    <t>　　　　　÷　　　×０．３ ＋　　　　　÷　　　＝</t>
    <phoneticPr fontId="3"/>
  </si>
  <si>
    <t>点検者（職・氏名）※原則として管理者が行ってください。　</t>
    <phoneticPr fontId="24"/>
  </si>
  <si>
    <t>介護保険</t>
    <phoneticPr fontId="24"/>
  </si>
  <si>
    <t>〒</t>
    <phoneticPr fontId="24"/>
  </si>
  <si>
    <t>○</t>
    <phoneticPr fontId="24"/>
  </si>
  <si>
    <t>×</t>
    <phoneticPr fontId="24"/>
  </si>
  <si>
    <t>　従業者、設備及び会計に関する諸記録を整備している。</t>
    <rPh sb="1" eb="4">
      <t>ジュウギョウシャ</t>
    </rPh>
    <rPh sb="5" eb="7">
      <t>セツビ</t>
    </rPh>
    <rPh sb="7" eb="8">
      <t>オヨ</t>
    </rPh>
    <rPh sb="9" eb="11">
      <t>カイケイ</t>
    </rPh>
    <rPh sb="12" eb="13">
      <t>カン</t>
    </rPh>
    <rPh sb="15" eb="16">
      <t>ショ</t>
    </rPh>
    <rPh sb="16" eb="18">
      <t>キロク</t>
    </rPh>
    <rPh sb="19" eb="21">
      <t>セイビ</t>
    </rPh>
    <phoneticPr fontId="24"/>
  </si>
  <si>
    <t>　利用者の数（Ｂ）が３又は端数を増すごとに常勤換算で１以上配置されている。</t>
    <rPh sb="1" eb="3">
      <t>リヨウ</t>
    </rPh>
    <rPh sb="3" eb="4">
      <t>シャ</t>
    </rPh>
    <rPh sb="5" eb="6">
      <t>カズ</t>
    </rPh>
    <rPh sb="11" eb="12">
      <t>マタ</t>
    </rPh>
    <rPh sb="13" eb="15">
      <t>ハスウ</t>
    </rPh>
    <rPh sb="16" eb="17">
      <t>マ</t>
    </rPh>
    <rPh sb="21" eb="23">
      <t>ジョウキン</t>
    </rPh>
    <rPh sb="23" eb="25">
      <t>カンサン</t>
    </rPh>
    <rPh sb="27" eb="29">
      <t>イジョウ</t>
    </rPh>
    <rPh sb="29" eb="31">
      <t>ハイチ</t>
    </rPh>
    <phoneticPr fontId="24"/>
  </si>
  <si>
    <t>　１以上配置している。</t>
    <phoneticPr fontId="24"/>
  </si>
  <si>
    <t>　介護支援専門員の資格を有している。</t>
    <rPh sb="1" eb="3">
      <t>カイゴ</t>
    </rPh>
    <rPh sb="3" eb="5">
      <t>シエン</t>
    </rPh>
    <rPh sb="5" eb="8">
      <t>センモンイン</t>
    </rPh>
    <rPh sb="9" eb="11">
      <t>シカク</t>
    </rPh>
    <rPh sb="12" eb="13">
      <t>ユウ</t>
    </rPh>
    <phoneticPr fontId="24"/>
  </si>
  <si>
    <t>　プライバシーの保護に配慮し、介護を行える適当な広さである。</t>
    <rPh sb="8" eb="10">
      <t>ホゴ</t>
    </rPh>
    <rPh sb="11" eb="13">
      <t>ハイリョ</t>
    </rPh>
    <rPh sb="15" eb="17">
      <t>カイゴ</t>
    </rPh>
    <rPh sb="18" eb="19">
      <t>オコナ</t>
    </rPh>
    <rPh sb="21" eb="23">
      <t>テキトウ</t>
    </rPh>
    <rPh sb="24" eb="25">
      <t>ヒロ</t>
    </rPh>
    <phoneticPr fontId="24"/>
  </si>
  <si>
    <t>　地階に介護居室を設けていない。</t>
    <rPh sb="1" eb="3">
      <t>チカイ</t>
    </rPh>
    <rPh sb="4" eb="6">
      <t>カイゴ</t>
    </rPh>
    <rPh sb="6" eb="8">
      <t>キョシツ</t>
    </rPh>
    <rPh sb="9" eb="10">
      <t>モウ</t>
    </rPh>
    <phoneticPr fontId="24"/>
  </si>
  <si>
    <t>　１以上の出入口は、避難上有効な空き地、廊下又は広間に直接面している。</t>
    <rPh sb="2" eb="4">
      <t>イジョウ</t>
    </rPh>
    <rPh sb="5" eb="7">
      <t>デイリ</t>
    </rPh>
    <rPh sb="7" eb="8">
      <t>グチ</t>
    </rPh>
    <rPh sb="10" eb="12">
      <t>ヒナン</t>
    </rPh>
    <rPh sb="12" eb="13">
      <t>ジョウ</t>
    </rPh>
    <rPh sb="13" eb="15">
      <t>ユウコウ</t>
    </rPh>
    <rPh sb="16" eb="17">
      <t>ア</t>
    </rPh>
    <rPh sb="18" eb="19">
      <t>チ</t>
    </rPh>
    <rPh sb="20" eb="22">
      <t>ロウカ</t>
    </rPh>
    <rPh sb="22" eb="23">
      <t>マタ</t>
    </rPh>
    <rPh sb="24" eb="26">
      <t>ヒロマ</t>
    </rPh>
    <rPh sb="27" eb="29">
      <t>チョクセツ</t>
    </rPh>
    <rPh sb="29" eb="30">
      <t>メン</t>
    </rPh>
    <phoneticPr fontId="24"/>
  </si>
  <si>
    <t>　身体の不自由な利用者が入浴するのに適している。</t>
    <rPh sb="1" eb="3">
      <t>シンタイ</t>
    </rPh>
    <rPh sb="4" eb="7">
      <t>フジユウ</t>
    </rPh>
    <rPh sb="8" eb="11">
      <t>リヨウシャ</t>
    </rPh>
    <rPh sb="12" eb="14">
      <t>ニュウヨク</t>
    </rPh>
    <rPh sb="18" eb="19">
      <t>テキ</t>
    </rPh>
    <phoneticPr fontId="24"/>
  </si>
  <si>
    <t>　居室のある階ごとに設置し、非常用設備を備えている。</t>
    <rPh sb="1" eb="3">
      <t>キョシツ</t>
    </rPh>
    <rPh sb="6" eb="7">
      <t>カイ</t>
    </rPh>
    <rPh sb="10" eb="12">
      <t>セッチ</t>
    </rPh>
    <rPh sb="14" eb="17">
      <t>ヒジョウヨウ</t>
    </rPh>
    <rPh sb="17" eb="19">
      <t>セツビ</t>
    </rPh>
    <rPh sb="20" eb="21">
      <t>ソナ</t>
    </rPh>
    <phoneticPr fontId="24"/>
  </si>
  <si>
    <t>　機能を十分に発揮し得る適当な広さを有している。</t>
    <rPh sb="1" eb="3">
      <t>キノウ</t>
    </rPh>
    <rPh sb="4" eb="6">
      <t>ジュウブン</t>
    </rPh>
    <rPh sb="7" eb="9">
      <t>ハッキ</t>
    </rPh>
    <rPh sb="10" eb="11">
      <t>ウ</t>
    </rPh>
    <rPh sb="12" eb="14">
      <t>テキトウ</t>
    </rPh>
    <rPh sb="15" eb="16">
      <t>ヒロ</t>
    </rPh>
    <rPh sb="18" eb="19">
      <t>ユウ</t>
    </rPh>
    <phoneticPr fontId="24"/>
  </si>
  <si>
    <t>　利用者が車椅子で円滑に移動することが可能な空間と構造を有している。</t>
    <phoneticPr fontId="24"/>
  </si>
  <si>
    <t>　正当な理由なく入居者に対するサービス提供を拒んでいない。</t>
    <rPh sb="1" eb="3">
      <t>セイトウ</t>
    </rPh>
    <rPh sb="4" eb="6">
      <t>リユウ</t>
    </rPh>
    <rPh sb="8" eb="10">
      <t>ニュウキョ</t>
    </rPh>
    <rPh sb="10" eb="11">
      <t>シャ</t>
    </rPh>
    <rPh sb="12" eb="13">
      <t>タイ</t>
    </rPh>
    <rPh sb="19" eb="21">
      <t>テイキョウ</t>
    </rPh>
    <rPh sb="22" eb="23">
      <t>コバ</t>
    </rPh>
    <phoneticPr fontId="24"/>
  </si>
  <si>
    <t>　計画作成担当者に特定施設サービス計画の作成に関する業務を担当させている。</t>
    <rPh sb="1" eb="3">
      <t>ケイカク</t>
    </rPh>
    <rPh sb="3" eb="5">
      <t>サクセイ</t>
    </rPh>
    <rPh sb="5" eb="8">
      <t>タントウシャ</t>
    </rPh>
    <rPh sb="9" eb="11">
      <t>トクテイ</t>
    </rPh>
    <phoneticPr fontId="24"/>
  </si>
  <si>
    <t>　１週間に２回以上、適切な方法により、利用者を入浴させ、又は清しきをしている。</t>
    <rPh sb="19" eb="21">
      <t>リヨウ</t>
    </rPh>
    <phoneticPr fontId="24"/>
  </si>
  <si>
    <t>　従業者に運営基準等の法令を遵守させるために必要な指揮命令を行っている。</t>
    <rPh sb="5" eb="7">
      <t>ウンエイ</t>
    </rPh>
    <rPh sb="7" eb="9">
      <t>キジュン</t>
    </rPh>
    <rPh sb="9" eb="10">
      <t>トウ</t>
    </rPh>
    <rPh sb="11" eb="13">
      <t>ホウレイ</t>
    </rPh>
    <phoneticPr fontId="24"/>
  </si>
  <si>
    <t>　従業者全員の雇用契約等の写し、資格証の写しを当該施設に保管している。</t>
    <rPh sb="1" eb="4">
      <t>ジュウギョウシャ</t>
    </rPh>
    <rPh sb="4" eb="6">
      <t>ゼンイン</t>
    </rPh>
    <rPh sb="7" eb="9">
      <t>コヨウ</t>
    </rPh>
    <rPh sb="9" eb="11">
      <t>ケイヤク</t>
    </rPh>
    <rPh sb="11" eb="12">
      <t>トウ</t>
    </rPh>
    <rPh sb="13" eb="14">
      <t>ウツ</t>
    </rPh>
    <rPh sb="16" eb="18">
      <t>シカク</t>
    </rPh>
    <rPh sb="18" eb="19">
      <t>ショウ</t>
    </rPh>
    <rPh sb="20" eb="21">
      <t>ウツ</t>
    </rPh>
    <rPh sb="23" eb="25">
      <t>トウガイ</t>
    </rPh>
    <rPh sb="25" eb="27">
      <t>シセツ</t>
    </rPh>
    <rPh sb="28" eb="30">
      <t>ホカン</t>
    </rPh>
    <phoneticPr fontId="24"/>
  </si>
  <si>
    <t>　苦情を受け付けた場合には、当該苦情の内容等を記録している。</t>
    <rPh sb="1" eb="3">
      <t>クジョウ</t>
    </rPh>
    <rPh sb="4" eb="5">
      <t>ウ</t>
    </rPh>
    <rPh sb="6" eb="7">
      <t>ツ</t>
    </rPh>
    <rPh sb="9" eb="11">
      <t>バアイ</t>
    </rPh>
    <rPh sb="14" eb="16">
      <t>トウガイ</t>
    </rPh>
    <rPh sb="16" eb="18">
      <t>クジョウ</t>
    </rPh>
    <rPh sb="19" eb="21">
      <t>ナイヨウ</t>
    </rPh>
    <rPh sb="21" eb="22">
      <t>トウ</t>
    </rPh>
    <rPh sb="23" eb="25">
      <t>キロク</t>
    </rPh>
    <phoneticPr fontId="24"/>
  </si>
  <si>
    <t>　生活相談員のうち１人以上は常勤職員である。</t>
    <rPh sb="1" eb="3">
      <t>セイカツ</t>
    </rPh>
    <rPh sb="3" eb="6">
      <t>ソウダンイン</t>
    </rPh>
    <rPh sb="10" eb="11">
      <t>ニン</t>
    </rPh>
    <rPh sb="11" eb="13">
      <t>イジョウ</t>
    </rPh>
    <rPh sb="14" eb="16">
      <t>ジョウキン</t>
    </rPh>
    <rPh sb="16" eb="18">
      <t>ショクイン</t>
    </rPh>
    <phoneticPr fontId="24"/>
  </si>
  <si>
    <t>　次のとおり、総利用者数（Ａ）に応じて、看護職員を配置している。</t>
    <phoneticPr fontId="24"/>
  </si>
  <si>
    <t>　看護職員のうち１人以上は常勤職員である。</t>
    <phoneticPr fontId="24"/>
  </si>
  <si>
    <t>利用者の数（Ｂ）</t>
    <rPh sb="0" eb="2">
      <t>リヨウ</t>
    </rPh>
    <rPh sb="2" eb="3">
      <t>シャ</t>
    </rPh>
    <rPh sb="4" eb="5">
      <t>スウ</t>
    </rPh>
    <phoneticPr fontId="24"/>
  </si>
  <si>
    <t>　介護職員のうち１人以上は常勤職員である。</t>
    <rPh sb="1" eb="3">
      <t>カイゴ</t>
    </rPh>
    <rPh sb="3" eb="5">
      <t>ショクイン</t>
    </rPh>
    <rPh sb="9" eb="10">
      <t>ニン</t>
    </rPh>
    <rPh sb="10" eb="12">
      <t>イジョウ</t>
    </rPh>
    <rPh sb="13" eb="15">
      <t>ジョウキン</t>
    </rPh>
    <rPh sb="15" eb="17">
      <t>ショクイン</t>
    </rPh>
    <phoneticPr fontId="24"/>
  </si>
  <si>
    <t>例）利用者の数（Ｂ）を３で割り小数点を切り上げた数以上の配置が必要なため、</t>
    <rPh sb="2" eb="4">
      <t>リヨウ</t>
    </rPh>
    <rPh sb="4" eb="5">
      <t>シャ</t>
    </rPh>
    <rPh sb="6" eb="7">
      <t>カズ</t>
    </rPh>
    <rPh sb="13" eb="14">
      <t>ワ</t>
    </rPh>
    <rPh sb="15" eb="18">
      <t>ショウスウテン</t>
    </rPh>
    <rPh sb="19" eb="20">
      <t>キ</t>
    </rPh>
    <rPh sb="21" eb="22">
      <t>ア</t>
    </rPh>
    <rPh sb="24" eb="25">
      <t>カズ</t>
    </rPh>
    <rPh sb="25" eb="27">
      <t>イジョウ</t>
    </rPh>
    <rPh sb="28" eb="30">
      <t>ハイチ</t>
    </rPh>
    <rPh sb="31" eb="33">
      <t>ヒツヨウ</t>
    </rPh>
    <phoneticPr fontId="24"/>
  </si>
  <si>
    <t>　専従である。
（利用者の処遇に支障のない範囲で、当該施設の他の職務との兼務は可能）</t>
    <phoneticPr fontId="24"/>
  </si>
  <si>
    <t>　耐火建築物あるいは準耐火建築物である。
　また、建築基準法及び消防法の基準に適合している。</t>
    <rPh sb="1" eb="3">
      <t>タイカ</t>
    </rPh>
    <rPh sb="3" eb="5">
      <t>ケンチク</t>
    </rPh>
    <rPh sb="5" eb="6">
      <t>ブツ</t>
    </rPh>
    <rPh sb="10" eb="11">
      <t>ジュン</t>
    </rPh>
    <rPh sb="11" eb="13">
      <t>タイカ</t>
    </rPh>
    <rPh sb="13" eb="15">
      <t>ケンチク</t>
    </rPh>
    <rPh sb="15" eb="16">
      <t>ブツ</t>
    </rPh>
    <phoneticPr fontId="24"/>
  </si>
  <si>
    <t>　１の居室の定員は１人である。
※ただし、利用者の処遇上必要と認められる場合は、２人とすることができる。</t>
    <rPh sb="3" eb="5">
      <t>キョシツ</t>
    </rPh>
    <rPh sb="6" eb="8">
      <t>テイイン</t>
    </rPh>
    <rPh sb="10" eb="11">
      <t>ニン</t>
    </rPh>
    <phoneticPr fontId="24"/>
  </si>
  <si>
    <t>　介護を行うために適当な広さを有している。（上記（２）問１の「※ただし･･･」の状況で全室個室等で一時介護室を設けないことができる場合は「－」を記入。）</t>
    <rPh sb="1" eb="3">
      <t>カイゴ</t>
    </rPh>
    <rPh sb="4" eb="5">
      <t>オコナ</t>
    </rPh>
    <rPh sb="9" eb="11">
      <t>テキトウ</t>
    </rPh>
    <rPh sb="12" eb="13">
      <t>ヒロ</t>
    </rPh>
    <rPh sb="15" eb="16">
      <t>ユウ</t>
    </rPh>
    <rPh sb="22" eb="24">
      <t>ジョウキ</t>
    </rPh>
    <rPh sb="27" eb="28">
      <t>ト</t>
    </rPh>
    <phoneticPr fontId="24"/>
  </si>
  <si>
    <t>　宿直時間帯も含めて、常時１以上介護職員を配置している。</t>
    <rPh sb="11" eb="13">
      <t>ジョウジ</t>
    </rPh>
    <rPh sb="14" eb="16">
      <t>イジョウ</t>
    </rPh>
    <rPh sb="16" eb="18">
      <t>カイゴ</t>
    </rPh>
    <rPh sb="18" eb="20">
      <t>ショクイン</t>
    </rPh>
    <rPh sb="21" eb="23">
      <t>ハイチ</t>
    </rPh>
    <phoneticPr fontId="24"/>
  </si>
  <si>
    <t>●宿直時間：午後</t>
    <phoneticPr fontId="24"/>
  </si>
  <si>
    <t>時</t>
    <rPh sb="0" eb="1">
      <t>ジ</t>
    </rPh>
    <phoneticPr fontId="24"/>
  </si>
  <si>
    <t>分</t>
    <rPh sb="0" eb="1">
      <t>フン</t>
    </rPh>
    <phoneticPr fontId="24"/>
  </si>
  <si>
    <t>分～翌日の午前</t>
    <rPh sb="0" eb="1">
      <t>フン</t>
    </rPh>
    <phoneticPr fontId="24"/>
  </si>
  <si>
    <t>　あらかじめ、入居申込者又はその家族に対し、運営規程の概要、従業者の勤務の体制、利用料の額及びその改定の方法その他の入居申込者のサービスの選択に資すると認められる重要事項を記した文書を交付して説明を行い、入居及びサービス提供に関する契約を文書により締結している。</t>
    <rPh sb="8" eb="9">
      <t>キョ</t>
    </rPh>
    <phoneticPr fontId="24"/>
  </si>
  <si>
    <t>　契約において、利用者の権利を不当に狭めるような契約解除の条件を定めていない。</t>
    <rPh sb="1" eb="3">
      <t>ケイヤク</t>
    </rPh>
    <rPh sb="8" eb="10">
      <t>リヨウ</t>
    </rPh>
    <rPh sb="10" eb="11">
      <t>シャ</t>
    </rPh>
    <rPh sb="12" eb="14">
      <t>ケンリ</t>
    </rPh>
    <rPh sb="15" eb="17">
      <t>フトウ</t>
    </rPh>
    <rPh sb="18" eb="19">
      <t>セバ</t>
    </rPh>
    <rPh sb="24" eb="26">
      <t>ケイヤク</t>
    </rPh>
    <rPh sb="26" eb="28">
      <t>カイジョ</t>
    </rPh>
    <rPh sb="29" eb="31">
      <t>ジョウケン</t>
    </rPh>
    <rPh sb="32" eb="33">
      <t>サダ</t>
    </rPh>
    <phoneticPr fontId="24"/>
  </si>
  <si>
    <t>　より適切なサービスを提供するため、利用者を介護居室又は一時介護室に移して介護を行うこととしている場合には、利用者の意思確認等の適切な手続きをあらかじめ契約に係る文書に明記している。</t>
    <rPh sb="3" eb="5">
      <t>テキセツ</t>
    </rPh>
    <rPh sb="11" eb="13">
      <t>テイキョウ</t>
    </rPh>
    <rPh sb="18" eb="21">
      <t>リヨウシャ</t>
    </rPh>
    <rPh sb="22" eb="24">
      <t>カイゴ</t>
    </rPh>
    <rPh sb="24" eb="26">
      <t>キョシツ</t>
    </rPh>
    <rPh sb="26" eb="27">
      <t>マタ</t>
    </rPh>
    <rPh sb="28" eb="30">
      <t>イチジ</t>
    </rPh>
    <rPh sb="30" eb="32">
      <t>カイゴ</t>
    </rPh>
    <rPh sb="32" eb="33">
      <t>シツ</t>
    </rPh>
    <rPh sb="34" eb="35">
      <t>ウツ</t>
    </rPh>
    <phoneticPr fontId="24"/>
  </si>
  <si>
    <t>　サービスを提供した際に、提供した具体的なサービスの内容等を記録している。</t>
    <phoneticPr fontId="24"/>
  </si>
  <si>
    <t>　入居に際しては入居の年月日及び入居している特定施設の名称を、退居に際しては退居の年月日を、利用者の被保険者証に記載している。</t>
    <rPh sb="22" eb="24">
      <t>トクテイ</t>
    </rPh>
    <rPh sb="24" eb="26">
      <t>シセツ</t>
    </rPh>
    <phoneticPr fontId="24"/>
  </si>
  <si>
    <t>　具体的なサービスの内容等の記録は、サービス提供の完結の日から２年間又は介護給付費の受領の日から５年間のいずれか長い期間保存している(保存しなければならないことを承知している)。</t>
    <rPh sb="22" eb="24">
      <t>テイキョウ</t>
    </rPh>
    <rPh sb="25" eb="27">
      <t>カンケツ</t>
    </rPh>
    <rPh sb="28" eb="29">
      <t>ヒ</t>
    </rPh>
    <rPh sb="32" eb="34">
      <t>ネンカン</t>
    </rPh>
    <rPh sb="34" eb="35">
      <t>マタ</t>
    </rPh>
    <rPh sb="36" eb="38">
      <t>カイゴ</t>
    </rPh>
    <rPh sb="38" eb="40">
      <t>キュウフ</t>
    </rPh>
    <rPh sb="40" eb="41">
      <t>ヒ</t>
    </rPh>
    <rPh sb="42" eb="44">
      <t>ジュリョウ</t>
    </rPh>
    <rPh sb="45" eb="46">
      <t>ヒ</t>
    </rPh>
    <rPh sb="49" eb="51">
      <t>ネンカン</t>
    </rPh>
    <rPh sb="56" eb="57">
      <t>ナガ</t>
    </rPh>
    <rPh sb="58" eb="60">
      <t>キカン</t>
    </rPh>
    <rPh sb="60" eb="62">
      <t>ホゾン</t>
    </rPh>
    <rPh sb="67" eb="69">
      <t>ホゾン</t>
    </rPh>
    <rPh sb="81" eb="83">
      <t>ショウチ</t>
    </rPh>
    <phoneticPr fontId="24"/>
  </si>
  <si>
    <t>　法定代理受領サービスに該当する指定特定施設入居者生活介護を提供した際には、その利用者から利用料の一部として、当該指定特定施設入居者生活介護に係る居宅介護サービス費用基準額から当該特定施設入居者生活介護事業者に支払われる居宅介護サービス費の額を控除して得た額の支払を受けている。</t>
    <rPh sb="18" eb="20">
      <t>トクテイ</t>
    </rPh>
    <rPh sb="20" eb="22">
      <t>シセツ</t>
    </rPh>
    <rPh sb="22" eb="25">
      <t>ニュウキョシャ</t>
    </rPh>
    <rPh sb="25" eb="27">
      <t>セイカツ</t>
    </rPh>
    <rPh sb="66" eb="68">
      <t>セイカツ</t>
    </rPh>
    <rPh sb="73" eb="75">
      <t>キョタク</t>
    </rPh>
    <rPh sb="97" eb="99">
      <t>セイカツ</t>
    </rPh>
    <rPh sb="110" eb="112">
      <t>キョタク</t>
    </rPh>
    <phoneticPr fontId="24"/>
  </si>
  <si>
    <t>　法定代理受領サービスに該当しない指定特定施設入居者生活介護を提供した際にその利用者から支払を受ける利用料の額と、指定特定施設入居者生活介護に係る居宅介護サービス費用基準額との間に、不合理な差額が生じないようにしている。</t>
    <rPh sb="26" eb="28">
      <t>セイカツ</t>
    </rPh>
    <rPh sb="66" eb="68">
      <t>セイカツ</t>
    </rPh>
    <rPh sb="73" eb="75">
      <t>キョタク</t>
    </rPh>
    <phoneticPr fontId="24"/>
  </si>
  <si>
    <t>（１０）　消火設備その他の非常災害に際して必要な設備</t>
    <rPh sb="5" eb="7">
      <t>ショウカ</t>
    </rPh>
    <rPh sb="7" eb="9">
      <t>セツビ</t>
    </rPh>
    <rPh sb="11" eb="12">
      <t>タ</t>
    </rPh>
    <rPh sb="13" eb="15">
      <t>ヒジョウ</t>
    </rPh>
    <rPh sb="15" eb="17">
      <t>サイガイ</t>
    </rPh>
    <rPh sb="18" eb="19">
      <t>サイ</t>
    </rPh>
    <rPh sb="21" eb="23">
      <t>ヒツヨウ</t>
    </rPh>
    <rPh sb="24" eb="26">
      <t>セツビ</t>
    </rPh>
    <phoneticPr fontId="24"/>
  </si>
  <si>
    <t>　消防法その他の法令等に規定された設備を有している。</t>
    <phoneticPr fontId="24"/>
  </si>
  <si>
    <t>　消防法その他の法令等に基づき、定期的に設備を点検している。</t>
    <rPh sb="12" eb="13">
      <t>モト</t>
    </rPh>
    <rPh sb="16" eb="19">
      <t>テイキテキ</t>
    </rPh>
    <rPh sb="23" eb="25">
      <t>テンケン</t>
    </rPh>
    <phoneticPr fontId="24"/>
  </si>
  <si>
    <t>問2</t>
  </si>
  <si>
    <t>　計画作成担当者は、特定施設サービス計画の作成後、特定施設サービス計画の実施状況の把握（モニタリング）を行い、必要に応じて特定施設サービス計画の変更を行っている。</t>
    <rPh sb="3" eb="5">
      <t>サクセイ</t>
    </rPh>
    <rPh sb="5" eb="8">
      <t>タントウシャ</t>
    </rPh>
    <rPh sb="10" eb="12">
      <t>トクテイ</t>
    </rPh>
    <rPh sb="25" eb="27">
      <t>トクテイ</t>
    </rPh>
    <phoneticPr fontId="24"/>
  </si>
  <si>
    <t>　当該施設の従業者の管理、業務の実施状況の把握その他の管理を一元的に行っている。</t>
    <phoneticPr fontId="24"/>
  </si>
  <si>
    <t>　利用者の使用する食器その他の設備又は飲用に供する水について、衛生的な管理に努め、又は衛生上必要な措置を講じている。</t>
    <rPh sb="1" eb="3">
      <t>リヨウ</t>
    </rPh>
    <phoneticPr fontId="24"/>
  </si>
  <si>
    <t>　施設の見やすい場所に、運営規程の概要、従業者の勤務の体制、苦情相談窓口、その他の利用申込者のサービスの選択に資すると認められる重要事項を掲示している。</t>
    <rPh sb="30" eb="32">
      <t>クジョウ</t>
    </rPh>
    <rPh sb="32" eb="34">
      <t>ソウダン</t>
    </rPh>
    <rPh sb="34" eb="35">
      <t>マド</t>
    </rPh>
    <rPh sb="35" eb="36">
      <t>クチ</t>
    </rPh>
    <phoneticPr fontId="24"/>
  </si>
  <si>
    <t>　サービスに関する利用者及びその家族からの苦情に迅速かつ適切に対応するために、苦情を受け付けるための窓口を設置する等の必要な措置を講じている。</t>
    <rPh sb="9" eb="11">
      <t>リヨウ</t>
    </rPh>
    <phoneticPr fontId="24"/>
  </si>
  <si>
    <t>　利用者に対する指定特定施設入居者生活介護の提供に関する次に掲げる記録を整備し、記録の種類に応じて定められた期間保存している。</t>
    <rPh sb="8" eb="10">
      <t>シテイ</t>
    </rPh>
    <rPh sb="10" eb="12">
      <t>トクテイ</t>
    </rPh>
    <rPh sb="12" eb="14">
      <t>シセツ</t>
    </rPh>
    <rPh sb="14" eb="17">
      <t>ニュウキョシャ</t>
    </rPh>
    <rPh sb="17" eb="19">
      <t>セイカツ</t>
    </rPh>
    <rPh sb="19" eb="21">
      <t>カイゴ</t>
    </rPh>
    <rPh sb="22" eb="24">
      <t>テイキョウ</t>
    </rPh>
    <rPh sb="25" eb="26">
      <t>カン</t>
    </rPh>
    <phoneticPr fontId="24"/>
  </si>
  <si>
    <t>提供した具体的なサービスの内容等の記録</t>
    <phoneticPr fontId="24"/>
  </si>
  <si>
    <t>身体的拘束等の態様及び時間、その際の利用者の心身の状況並びに緊急やむを得ない理由の記録</t>
    <rPh sb="0" eb="3">
      <t>シンタイテキ</t>
    </rPh>
    <rPh sb="3" eb="5">
      <t>コウソク</t>
    </rPh>
    <rPh sb="5" eb="6">
      <t>トウ</t>
    </rPh>
    <phoneticPr fontId="24"/>
  </si>
  <si>
    <t>委託業務の実施結果等に係る記録</t>
    <rPh sb="0" eb="2">
      <t>イタク</t>
    </rPh>
    <rPh sb="2" eb="4">
      <t>ギョウム</t>
    </rPh>
    <rPh sb="5" eb="7">
      <t>ジッシ</t>
    </rPh>
    <rPh sb="7" eb="9">
      <t>ケッカ</t>
    </rPh>
    <rPh sb="9" eb="10">
      <t>トウ</t>
    </rPh>
    <phoneticPr fontId="24"/>
  </si>
  <si>
    <t>市町村への通知に係る記録</t>
    <phoneticPr fontId="24"/>
  </si>
  <si>
    <t>苦情の内容等の記録</t>
    <phoneticPr fontId="24"/>
  </si>
  <si>
    <t>事故の状況及び事故に際して採った処置についての記録</t>
    <phoneticPr fontId="24"/>
  </si>
  <si>
    <t>介護給付費の請求、受領等に係る書類</t>
    <rPh sb="0" eb="2">
      <t>カイゴ</t>
    </rPh>
    <rPh sb="2" eb="4">
      <t>キュウフ</t>
    </rPh>
    <rPh sb="4" eb="5">
      <t>ヒ</t>
    </rPh>
    <rPh sb="6" eb="8">
      <t>セイキュウ</t>
    </rPh>
    <rPh sb="9" eb="11">
      <t>ジュリョウ</t>
    </rPh>
    <rPh sb="11" eb="12">
      <t>トウ</t>
    </rPh>
    <rPh sb="13" eb="14">
      <t>カカ</t>
    </rPh>
    <rPh sb="15" eb="17">
      <t>ショルイ</t>
    </rPh>
    <phoneticPr fontId="24"/>
  </si>
  <si>
    <t>従業者の勤務の実績に関する記録</t>
    <rPh sb="0" eb="3">
      <t>ジュウギョウシャ</t>
    </rPh>
    <rPh sb="4" eb="6">
      <t>キンム</t>
    </rPh>
    <rPh sb="7" eb="9">
      <t>ジッセキ</t>
    </rPh>
    <rPh sb="10" eb="11">
      <t>カン</t>
    </rPh>
    <rPh sb="13" eb="15">
      <t>キロク</t>
    </rPh>
    <phoneticPr fontId="24"/>
  </si>
  <si>
    <t>その他市長が特に必要と認める記録</t>
    <rPh sb="2" eb="3">
      <t>タ</t>
    </rPh>
    <rPh sb="3" eb="5">
      <t>シチョウ</t>
    </rPh>
    <rPh sb="6" eb="7">
      <t>トク</t>
    </rPh>
    <rPh sb="8" eb="10">
      <t>ヒツヨウ</t>
    </rPh>
    <rPh sb="11" eb="12">
      <t>ミト</t>
    </rPh>
    <rPh sb="14" eb="16">
      <t>キロク</t>
    </rPh>
    <phoneticPr fontId="24"/>
  </si>
  <si>
    <t>サービスの提供の完結の日から２年間又は介護給付費の受領の日から５年間のいずれか長い期間</t>
    <rPh sb="5" eb="7">
      <t>テイキョウ</t>
    </rPh>
    <rPh sb="8" eb="10">
      <t>カンケツ</t>
    </rPh>
    <rPh sb="11" eb="12">
      <t>ヒ</t>
    </rPh>
    <rPh sb="15" eb="17">
      <t>ネンカン</t>
    </rPh>
    <rPh sb="17" eb="18">
      <t>マタ</t>
    </rPh>
    <rPh sb="19" eb="21">
      <t>カイゴ</t>
    </rPh>
    <rPh sb="21" eb="23">
      <t>キュウフ</t>
    </rPh>
    <rPh sb="23" eb="24">
      <t>ヒ</t>
    </rPh>
    <phoneticPr fontId="24"/>
  </si>
  <si>
    <t>サービスの提供の完結の日から２年間</t>
    <phoneticPr fontId="24"/>
  </si>
  <si>
    <t>介護給付費の受領の日から５年間</t>
    <rPh sb="0" eb="2">
      <t>カイゴ</t>
    </rPh>
    <rPh sb="2" eb="4">
      <t>キュウフ</t>
    </rPh>
    <rPh sb="4" eb="5">
      <t>ヒ</t>
    </rPh>
    <rPh sb="6" eb="8">
      <t>ジュリョウ</t>
    </rPh>
    <rPh sb="9" eb="10">
      <t>ヒ</t>
    </rPh>
    <rPh sb="13" eb="14">
      <t>ネン</t>
    </rPh>
    <rPh sb="14" eb="15">
      <t>カン</t>
    </rPh>
    <phoneticPr fontId="24"/>
  </si>
  <si>
    <t>（介護予防）特定施設サービス計画</t>
    <rPh sb="6" eb="8">
      <t>トクテイ</t>
    </rPh>
    <rPh sb="8" eb="10">
      <t>シセツ</t>
    </rPh>
    <rPh sb="14" eb="16">
      <t>ケイカク</t>
    </rPh>
    <phoneticPr fontId="24"/>
  </si>
  <si>
    <t>　利用者の心身の状況等を踏まえ、必要に応じて日常生活を送る上で必要な生活機能の改善又は維持のための機能訓練を行っている。</t>
    <rPh sb="1" eb="3">
      <t>リヨウ</t>
    </rPh>
    <rPh sb="12" eb="13">
      <t>フ</t>
    </rPh>
    <rPh sb="16" eb="18">
      <t>ヒツヨウ</t>
    </rPh>
    <rPh sb="19" eb="20">
      <t>オウ</t>
    </rPh>
    <rPh sb="27" eb="28">
      <t>オク</t>
    </rPh>
    <rPh sb="29" eb="30">
      <t>ウエ</t>
    </rPh>
    <rPh sb="34" eb="36">
      <t>セイカツ</t>
    </rPh>
    <phoneticPr fontId="24"/>
  </si>
  <si>
    <t>総利用者数が　</t>
    <rPh sb="0" eb="1">
      <t>ソウ</t>
    </rPh>
    <rPh sb="1" eb="4">
      <t>リヨウシャ</t>
    </rPh>
    <rPh sb="4" eb="5">
      <t>スウ</t>
    </rPh>
    <phoneticPr fontId="24"/>
  </si>
  <si>
    <t>（１）　内容及び手続の説明及び契約の締結等</t>
    <rPh sb="4" eb="6">
      <t>ナイヨウ</t>
    </rPh>
    <rPh sb="6" eb="7">
      <t>オヨ</t>
    </rPh>
    <rPh sb="8" eb="10">
      <t>テツヅ</t>
    </rPh>
    <rPh sb="11" eb="13">
      <t>セツメイ</t>
    </rPh>
    <rPh sb="13" eb="14">
      <t>オヨ</t>
    </rPh>
    <rPh sb="15" eb="17">
      <t>ケイヤク</t>
    </rPh>
    <rPh sb="18" eb="20">
      <t>テイケツ</t>
    </rPh>
    <rPh sb="20" eb="21">
      <t>トウ</t>
    </rPh>
    <phoneticPr fontId="24"/>
  </si>
  <si>
    <t>　看護職員は、常に利用者の健康の状況に注意し、健康保持のための適切な措置を講じている。</t>
    <rPh sb="9" eb="11">
      <t>リヨウ</t>
    </rPh>
    <rPh sb="37" eb="38">
      <t>コウ</t>
    </rPh>
    <phoneticPr fontId="24"/>
  </si>
  <si>
    <t>　次に掲げる事業の運営についての重要事項に関する規程を定めている。</t>
    <rPh sb="1" eb="2">
      <t>ツギ</t>
    </rPh>
    <rPh sb="3" eb="4">
      <t>カカ</t>
    </rPh>
    <rPh sb="6" eb="8">
      <t>ジギョウ</t>
    </rPh>
    <rPh sb="9" eb="11">
      <t>ウンエイ</t>
    </rPh>
    <rPh sb="16" eb="18">
      <t>ジュウヨウ</t>
    </rPh>
    <rPh sb="18" eb="20">
      <t>ジコウ</t>
    </rPh>
    <rPh sb="21" eb="22">
      <t>カン</t>
    </rPh>
    <rPh sb="24" eb="26">
      <t>キテイ</t>
    </rPh>
    <rPh sb="27" eb="28">
      <t>サダ</t>
    </rPh>
    <phoneticPr fontId="24"/>
  </si>
  <si>
    <t>　従業者の日々の勤務体制、常勤・非常勤の別、管理者との兼務関係、機能訓練指導員との兼務関係、計画作成担当者との兼務関係を勤務表上明確にしている。</t>
    <rPh sb="1" eb="4">
      <t>ジュウギョウシャ</t>
    </rPh>
    <rPh sb="5" eb="7">
      <t>ヒビ</t>
    </rPh>
    <rPh sb="8" eb="10">
      <t>キンム</t>
    </rPh>
    <rPh sb="10" eb="12">
      <t>タイセイ</t>
    </rPh>
    <rPh sb="13" eb="15">
      <t>ジョウキン</t>
    </rPh>
    <rPh sb="16" eb="19">
      <t>ヒジョウキン</t>
    </rPh>
    <rPh sb="20" eb="21">
      <t>ベツ</t>
    </rPh>
    <rPh sb="22" eb="25">
      <t>カンリシャ</t>
    </rPh>
    <rPh sb="27" eb="29">
      <t>ケンム</t>
    </rPh>
    <rPh sb="29" eb="31">
      <t>カンケイ</t>
    </rPh>
    <rPh sb="32" eb="34">
      <t>キノウ</t>
    </rPh>
    <rPh sb="34" eb="36">
      <t>クンレン</t>
    </rPh>
    <rPh sb="36" eb="39">
      <t>シドウイン</t>
    </rPh>
    <rPh sb="41" eb="43">
      <t>ケンム</t>
    </rPh>
    <rPh sb="43" eb="45">
      <t>カンケイ</t>
    </rPh>
    <rPh sb="46" eb="48">
      <t>ケイカク</t>
    </rPh>
    <rPh sb="48" eb="50">
      <t>サクセイ</t>
    </rPh>
    <rPh sb="50" eb="53">
      <t>タントウシャ</t>
    </rPh>
    <rPh sb="55" eb="57">
      <t>ケンム</t>
    </rPh>
    <rPh sb="57" eb="59">
      <t>カンケイ</t>
    </rPh>
    <rPh sb="60" eb="62">
      <t>キンム</t>
    </rPh>
    <rPh sb="62" eb="63">
      <t>ヒョウ</t>
    </rPh>
    <rPh sb="63" eb="64">
      <t>ジョウ</t>
    </rPh>
    <rPh sb="64" eb="66">
      <t>メイカク</t>
    </rPh>
    <phoneticPr fontId="24"/>
  </si>
  <si>
    <t>　従業者の資質の向上のために、研修の機会を確保している。</t>
    <rPh sb="1" eb="4">
      <t>ジュウギョウシャ</t>
    </rPh>
    <rPh sb="5" eb="7">
      <t>シシツ</t>
    </rPh>
    <rPh sb="8" eb="10">
      <t>コウジョウ</t>
    </rPh>
    <rPh sb="15" eb="17">
      <t>ケンシュウ</t>
    </rPh>
    <rPh sb="18" eb="20">
      <t>キカイ</t>
    </rPh>
    <rPh sb="21" eb="23">
      <t>カクホ</t>
    </rPh>
    <phoneticPr fontId="24"/>
  </si>
  <si>
    <t>　業務の全部又は一部を他の事業者に委託している場合、当該受託事業者の業務の実施状況について、定期的に確認し、その結果等を記録している。</t>
    <rPh sb="1" eb="3">
      <t>ギョウム</t>
    </rPh>
    <rPh sb="4" eb="6">
      <t>ゼンブ</t>
    </rPh>
    <rPh sb="6" eb="7">
      <t>マタ</t>
    </rPh>
    <rPh sb="8" eb="10">
      <t>イチブ</t>
    </rPh>
    <rPh sb="11" eb="12">
      <t>タ</t>
    </rPh>
    <rPh sb="13" eb="16">
      <t>ジギョウシャ</t>
    </rPh>
    <rPh sb="17" eb="19">
      <t>イタク</t>
    </rPh>
    <rPh sb="23" eb="25">
      <t>バアイ</t>
    </rPh>
    <rPh sb="26" eb="28">
      <t>トウガイ</t>
    </rPh>
    <rPh sb="28" eb="30">
      <t>ジュタク</t>
    </rPh>
    <rPh sb="30" eb="32">
      <t>ジギョウ</t>
    </rPh>
    <rPh sb="32" eb="33">
      <t>シャ</t>
    </rPh>
    <rPh sb="34" eb="36">
      <t>ギョウム</t>
    </rPh>
    <rPh sb="37" eb="39">
      <t>ジッシ</t>
    </rPh>
    <rPh sb="39" eb="41">
      <t>ジョウキョウ</t>
    </rPh>
    <rPh sb="46" eb="49">
      <t>テイキテキ</t>
    </rPh>
    <rPh sb="50" eb="52">
      <t>カクニン</t>
    </rPh>
    <rPh sb="56" eb="58">
      <t>ケッカ</t>
    </rPh>
    <rPh sb="58" eb="59">
      <t>トウ</t>
    </rPh>
    <rPh sb="60" eb="62">
      <t>キロク</t>
    </rPh>
    <phoneticPr fontId="24"/>
  </si>
  <si>
    <t>　業務の全部又は一部を他の事業者に委託している場合、次の事項を委託契約書で取り決めている。</t>
    <rPh sb="1" eb="3">
      <t>ギョウム</t>
    </rPh>
    <rPh sb="4" eb="6">
      <t>ゼンブ</t>
    </rPh>
    <rPh sb="6" eb="7">
      <t>マタ</t>
    </rPh>
    <rPh sb="8" eb="10">
      <t>イチブ</t>
    </rPh>
    <rPh sb="11" eb="12">
      <t>タ</t>
    </rPh>
    <rPh sb="13" eb="16">
      <t>ジギョウシャ</t>
    </rPh>
    <rPh sb="17" eb="19">
      <t>イタク</t>
    </rPh>
    <rPh sb="23" eb="25">
      <t>バアイ</t>
    </rPh>
    <rPh sb="26" eb="27">
      <t>ツギ</t>
    </rPh>
    <rPh sb="28" eb="30">
      <t>ジコウ</t>
    </rPh>
    <rPh sb="31" eb="33">
      <t>イタク</t>
    </rPh>
    <phoneticPr fontId="24"/>
  </si>
  <si>
    <t>当該委託の範囲</t>
    <phoneticPr fontId="24"/>
  </si>
  <si>
    <t>当該委託に係る業務(以下「委託業務」という。)の実施に当たり遵守すべき条件</t>
    <phoneticPr fontId="24"/>
  </si>
  <si>
    <t>受託者の従業者により当該委託業務が運営基準に従って適切に行われていることを委託者が定期的に確認する旨</t>
    <phoneticPr fontId="24"/>
  </si>
  <si>
    <t>委託者が当該委託業務に関し受託者に対し指示を行い得る旨</t>
    <phoneticPr fontId="24"/>
  </si>
  <si>
    <t>委託者が当該委託業務に関し改善の必要を認め、所要の措置を講じるよう前号の指示を行った場合において、当該措置が講じられたことを委託者が確認する旨</t>
    <phoneticPr fontId="24"/>
  </si>
  <si>
    <t>受託者が実施した当該委託業務により入居者に賠償すべき事故が発生した場合における責任の所在</t>
    <phoneticPr fontId="24"/>
  </si>
  <si>
    <t>その他当該委託業務の適切な実施を確保するために必要な事項</t>
    <phoneticPr fontId="24"/>
  </si>
  <si>
    <t>問4</t>
    <rPh sb="0" eb="1">
      <t>トイ</t>
    </rPh>
    <phoneticPr fontId="24"/>
  </si>
  <si>
    <t>　非常災害に関する具体的計画（消防計画、風水害、地震等の災害に対処するための計画）を立て、非常災害時の関係機関への通報及び連携体制を整備し、それらを定期的に従業者に周知している。</t>
    <rPh sb="15" eb="17">
      <t>ショウボウ</t>
    </rPh>
    <rPh sb="17" eb="19">
      <t>ケイカク</t>
    </rPh>
    <rPh sb="20" eb="23">
      <t>フウスイガイ</t>
    </rPh>
    <rPh sb="24" eb="26">
      <t>ジシン</t>
    </rPh>
    <rPh sb="26" eb="27">
      <t>トウ</t>
    </rPh>
    <rPh sb="28" eb="30">
      <t>サイガイ</t>
    </rPh>
    <rPh sb="31" eb="33">
      <t>タイショ</t>
    </rPh>
    <phoneticPr fontId="24"/>
  </si>
  <si>
    <t>　施設において感染症が発生し、又はまん延しないように必要な措置を講じている。</t>
    <rPh sb="1" eb="3">
      <t>シセツ</t>
    </rPh>
    <rPh sb="7" eb="10">
      <t>カンセンショウ</t>
    </rPh>
    <rPh sb="11" eb="13">
      <t>ハッセイ</t>
    </rPh>
    <rPh sb="15" eb="16">
      <t>マタ</t>
    </rPh>
    <rPh sb="19" eb="20">
      <t>エン</t>
    </rPh>
    <phoneticPr fontId="24"/>
  </si>
  <si>
    <t>　従業者は正当な理由がなく、その業務上知り得た利用者又はその家族の秘密を漏らしていない。</t>
    <rPh sb="1" eb="4">
      <t>ジュウギョウシャ</t>
    </rPh>
    <rPh sb="23" eb="25">
      <t>リヨウ</t>
    </rPh>
    <phoneticPr fontId="24"/>
  </si>
  <si>
    <t>　従業者であった者が、正当な理由がなく、その業務上知り得た利用者又はその家族の秘密を漏らすことがないよう、必要な措置を講じている。</t>
    <phoneticPr fontId="24"/>
  </si>
  <si>
    <t>　サービス担当者会議等において、利用者及び利用者の家族の個人情報を用いる場合は同意をあらかじめ文書により得ている。</t>
    <rPh sb="5" eb="8">
      <t>タントウシャ</t>
    </rPh>
    <rPh sb="8" eb="11">
      <t>カイギトウ</t>
    </rPh>
    <rPh sb="16" eb="18">
      <t>リヨウ</t>
    </rPh>
    <rPh sb="19" eb="20">
      <t>オヨ</t>
    </rPh>
    <rPh sb="28" eb="30">
      <t>コジン</t>
    </rPh>
    <rPh sb="30" eb="32">
      <t>ジョウホウ</t>
    </rPh>
    <rPh sb="33" eb="34">
      <t>モチ</t>
    </rPh>
    <rPh sb="36" eb="38">
      <t>バアイ</t>
    </rPh>
    <rPh sb="39" eb="41">
      <t>ドウイ</t>
    </rPh>
    <phoneticPr fontId="24"/>
  </si>
  <si>
    <t>　事故が発生した場合は、速やかに市町村、利用者の家族等に連絡を行うとともに、必要な措置を講じている。</t>
    <rPh sb="20" eb="22">
      <t>リヨウ</t>
    </rPh>
    <phoneticPr fontId="24"/>
  </si>
  <si>
    <t>　発生した事故の状況及び事故に際して採った処置について記録している。</t>
    <phoneticPr fontId="24"/>
  </si>
  <si>
    <t>　事故の原因を解明し、再発防止の対策を講じている。</t>
    <rPh sb="4" eb="6">
      <t>ゲンイン</t>
    </rPh>
    <rPh sb="7" eb="9">
      <t>カイメイ</t>
    </rPh>
    <rPh sb="11" eb="13">
      <t>サイハツ</t>
    </rPh>
    <rPh sb="13" eb="15">
      <t>ボウシ</t>
    </rPh>
    <rPh sb="16" eb="18">
      <t>タイサク</t>
    </rPh>
    <rPh sb="19" eb="20">
      <t>コウ</t>
    </rPh>
    <phoneticPr fontId="24"/>
  </si>
  <si>
    <t>　サービスの提供により賠償すべき事故が発生した場合は、損害賠償を速やかに行っている。</t>
    <phoneticPr fontId="24"/>
  </si>
  <si>
    <t>(届け出ているが実際の算定がない場合は、内容を理解したうえで実施することが出来れば○を付けること)</t>
    <rPh sb="8" eb="10">
      <t>ジッサイ</t>
    </rPh>
    <rPh sb="11" eb="13">
      <t>サンテイ</t>
    </rPh>
    <phoneticPr fontId="24"/>
  </si>
  <si>
    <t>（１）　人員基準欠如減算</t>
    <rPh sb="4" eb="6">
      <t>ジンイン</t>
    </rPh>
    <rPh sb="6" eb="8">
      <t>キジュン</t>
    </rPh>
    <rPh sb="8" eb="10">
      <t>ケツジョ</t>
    </rPh>
    <rPh sb="10" eb="12">
      <t>ゲンサン</t>
    </rPh>
    <phoneticPr fontId="24"/>
  </si>
  <si>
    <t>問8</t>
    <rPh sb="0" eb="1">
      <t>ト</t>
    </rPh>
    <phoneticPr fontId="24"/>
  </si>
  <si>
    <t>問10</t>
    <rPh sb="0" eb="1">
      <t>ト</t>
    </rPh>
    <phoneticPr fontId="24"/>
  </si>
  <si>
    <t>当月の
合計</t>
    <rPh sb="0" eb="1">
      <t>トウ</t>
    </rPh>
    <rPh sb="1" eb="2">
      <t>ガツ</t>
    </rPh>
    <phoneticPr fontId="2"/>
  </si>
  <si>
    <t>さがみはら有料老人ホーム</t>
    <rPh sb="5" eb="7">
      <t>ユウリョウ</t>
    </rPh>
    <rPh sb="7" eb="9">
      <t>ロウジン</t>
    </rPh>
    <phoneticPr fontId="2"/>
  </si>
  <si>
    <t>相模　太郎</t>
    <rPh sb="0" eb="2">
      <t>サガミ</t>
    </rPh>
    <rPh sb="3" eb="5">
      <t>タロウ</t>
    </rPh>
    <phoneticPr fontId="2"/>
  </si>
  <si>
    <t>矢部　花子</t>
    <rPh sb="0" eb="2">
      <t>ヤベ</t>
    </rPh>
    <rPh sb="3" eb="5">
      <t>ハナコ</t>
    </rPh>
    <phoneticPr fontId="2"/>
  </si>
  <si>
    <t>橋本　一郎</t>
    <rPh sb="0" eb="2">
      <t>ハシモト</t>
    </rPh>
    <rPh sb="3" eb="5">
      <t>イチロウ</t>
    </rPh>
    <phoneticPr fontId="2"/>
  </si>
  <si>
    <t>大野　友子</t>
    <rPh sb="0" eb="2">
      <t>オオノ</t>
    </rPh>
    <rPh sb="3" eb="5">
      <t>ユウコ</t>
    </rPh>
    <phoneticPr fontId="2"/>
  </si>
  <si>
    <t>大沢　桃子</t>
    <rPh sb="0" eb="2">
      <t>オオサワ</t>
    </rPh>
    <rPh sb="3" eb="5">
      <t>モモコ</t>
    </rPh>
    <phoneticPr fontId="2"/>
  </si>
  <si>
    <t>藤野　智子</t>
    <rPh sb="0" eb="2">
      <t>フジノ</t>
    </rPh>
    <rPh sb="3" eb="5">
      <t>トモコ</t>
    </rPh>
    <phoneticPr fontId="2"/>
  </si>
  <si>
    <t>大野　友子</t>
    <rPh sb="0" eb="2">
      <t>オオノ</t>
    </rPh>
    <rPh sb="3" eb="5">
      <t>トモコ</t>
    </rPh>
    <phoneticPr fontId="2"/>
  </si>
  <si>
    <t>　当月の常勤職員が通常勤務すべき日数</t>
    <rPh sb="1" eb="2">
      <t>トウ</t>
    </rPh>
    <rPh sb="2" eb="3">
      <t>ガツ</t>
    </rPh>
    <rPh sb="4" eb="6">
      <t>ジョウキン</t>
    </rPh>
    <rPh sb="6" eb="8">
      <t>ショクイン</t>
    </rPh>
    <rPh sb="9" eb="11">
      <t>ツウジョウ</t>
    </rPh>
    <rPh sb="11" eb="13">
      <t>キンム</t>
    </rPh>
    <rPh sb="16" eb="18">
      <t>ニッスウ</t>
    </rPh>
    <phoneticPr fontId="2"/>
  </si>
  <si>
    <t>開設から１年以上の実績がある事業所の場合
（前年５月１日以降に指定を受けた事業所）
※直近1年間の実績を記載し、計算を行ってください。</t>
    <rPh sb="14" eb="16">
      <t>ジギョウ</t>
    </rPh>
    <rPh sb="16" eb="17">
      <t>ショ</t>
    </rPh>
    <rPh sb="18" eb="20">
      <t>バアイ</t>
    </rPh>
    <rPh sb="22" eb="24">
      <t>ゼンネン</t>
    </rPh>
    <rPh sb="25" eb="26">
      <t>ガツ</t>
    </rPh>
    <rPh sb="27" eb="28">
      <t>ニチ</t>
    </rPh>
    <rPh sb="28" eb="30">
      <t>イコウ</t>
    </rPh>
    <rPh sb="31" eb="33">
      <t>シテイ</t>
    </rPh>
    <rPh sb="34" eb="35">
      <t>ウ</t>
    </rPh>
    <rPh sb="37" eb="40">
      <t>ジギョウショ</t>
    </rPh>
    <rPh sb="43" eb="45">
      <t>チョッキン</t>
    </rPh>
    <rPh sb="46" eb="48">
      <t>ネンカン</t>
    </rPh>
    <rPh sb="49" eb="51">
      <t>ジッセキ</t>
    </rPh>
    <rPh sb="52" eb="54">
      <t>キサイ</t>
    </rPh>
    <rPh sb="56" eb="58">
      <t>ケイサン</t>
    </rPh>
    <rPh sb="59" eb="60">
      <t>オコナ</t>
    </rPh>
    <phoneticPr fontId="3"/>
  </si>
  <si>
    <t>開設からの実績が６ヶ月以上１２ヶ月未満の事業所の場合
（前年５月１日以降に指定を受けた事業所）
直近６ヶ月の実績を記載し、計算を行ってください。</t>
    <rPh sb="0" eb="2">
      <t>カイセツ</t>
    </rPh>
    <rPh sb="5" eb="7">
      <t>ジッセキ</t>
    </rPh>
    <rPh sb="10" eb="11">
      <t>ゲツ</t>
    </rPh>
    <rPh sb="11" eb="13">
      <t>イジョウ</t>
    </rPh>
    <rPh sb="16" eb="17">
      <t>ゲツ</t>
    </rPh>
    <rPh sb="17" eb="19">
      <t>ミマン</t>
    </rPh>
    <rPh sb="20" eb="22">
      <t>ジギョウ</t>
    </rPh>
    <rPh sb="22" eb="23">
      <t>ショ</t>
    </rPh>
    <rPh sb="24" eb="26">
      <t>バアイ</t>
    </rPh>
    <rPh sb="48" eb="50">
      <t>チョッキン</t>
    </rPh>
    <rPh sb="52" eb="53">
      <t>ゲツ</t>
    </rPh>
    <rPh sb="54" eb="56">
      <t>ジッセキ</t>
    </rPh>
    <rPh sb="57" eb="59">
      <t>キサイ</t>
    </rPh>
    <rPh sb="61" eb="63">
      <t>ケイサン</t>
    </rPh>
    <rPh sb="64" eb="65">
      <t>オコナ</t>
    </rPh>
    <phoneticPr fontId="3"/>
  </si>
  <si>
    <t>開設からの実績が６ヶ月未満の事業所の場合
（前年５月１日以降に指定を受けた事業所）
定員の９０％で計算を行ってください。</t>
    <rPh sb="0" eb="2">
      <t>カイセツ</t>
    </rPh>
    <rPh sb="5" eb="7">
      <t>ジッセキ</t>
    </rPh>
    <rPh sb="10" eb="11">
      <t>ゲツ</t>
    </rPh>
    <rPh sb="11" eb="13">
      <t>ミマン</t>
    </rPh>
    <rPh sb="14" eb="16">
      <t>ジギョウ</t>
    </rPh>
    <rPh sb="16" eb="17">
      <t>ショ</t>
    </rPh>
    <rPh sb="18" eb="20">
      <t>バアイ</t>
    </rPh>
    <rPh sb="42" eb="44">
      <t>テイイン</t>
    </rPh>
    <rPh sb="49" eb="51">
      <t>ケイサン</t>
    </rPh>
    <rPh sb="52" eb="53">
      <t>オコナ</t>
    </rPh>
    <phoneticPr fontId="3"/>
  </si>
  <si>
    <t>月</t>
    <phoneticPr fontId="3"/>
  </si>
  <si>
    <t>月</t>
    <rPh sb="0" eb="1">
      <t>ツキ</t>
    </rPh>
    <phoneticPr fontId="3"/>
  </si>
  <si>
    <t>×</t>
    <phoneticPr fontId="3"/>
  </si>
  <si>
    <t>Ａ</t>
    <phoneticPr fontId="2"/>
  </si>
  <si>
    <t>Ａ</t>
    <phoneticPr fontId="2"/>
  </si>
  <si>
    <t>Ｃ</t>
    <phoneticPr fontId="2"/>
  </si>
  <si>
    <t>Ｂ</t>
    <phoneticPr fontId="2"/>
  </si>
  <si>
    <t>Ｂ</t>
    <phoneticPr fontId="2"/>
  </si>
  <si>
    <t>※　「勤務形態一覧表」、「利用者数一覧表」は運営状況点検書に添付してください。</t>
    <rPh sb="3" eb="5">
      <t>キンム</t>
    </rPh>
    <rPh sb="5" eb="7">
      <t>ケイタイ</t>
    </rPh>
    <rPh sb="7" eb="9">
      <t>イチラン</t>
    </rPh>
    <rPh sb="9" eb="10">
      <t>ヒョウ</t>
    </rPh>
    <phoneticPr fontId="24"/>
  </si>
  <si>
    <t>　一時介護室、浴室、便所、食堂及び機能訓練室を有している。
（ただし、他に利用者を一時的に移して介護を行うための部屋が確保されている場合にあっては一時介護室を、他に機能訓練を行うために適当な広さの場所が確保できる場合にあっては機能訓練室を設けないことができる）</t>
    <rPh sb="1" eb="3">
      <t>イチジ</t>
    </rPh>
    <rPh sb="3" eb="5">
      <t>カイゴ</t>
    </rPh>
    <rPh sb="5" eb="6">
      <t>シツ</t>
    </rPh>
    <rPh sb="7" eb="9">
      <t>ヨクシツ</t>
    </rPh>
    <rPh sb="10" eb="12">
      <t>ベンジョ</t>
    </rPh>
    <rPh sb="13" eb="15">
      <t>ショクドウ</t>
    </rPh>
    <rPh sb="15" eb="16">
      <t>オヨ</t>
    </rPh>
    <rPh sb="17" eb="19">
      <t>キノウ</t>
    </rPh>
    <rPh sb="19" eb="21">
      <t>クンレン</t>
    </rPh>
    <rPh sb="21" eb="22">
      <t>シツ</t>
    </rPh>
    <rPh sb="23" eb="24">
      <t>ユウ</t>
    </rPh>
    <rPh sb="56" eb="58">
      <t>ヘヤ</t>
    </rPh>
    <phoneticPr fontId="24"/>
  </si>
  <si>
    <t>問13</t>
    <rPh sb="0" eb="1">
      <t>ト</t>
    </rPh>
    <phoneticPr fontId="24"/>
  </si>
  <si>
    <t>（Ⅱ）
　施設における介護職員、看護職員ごとの認知症ケアに関する研修計画を作成し、当該計画に従い、研修を実施又は実施を予定している。</t>
    <rPh sb="5" eb="7">
      <t>シセツ</t>
    </rPh>
    <rPh sb="11" eb="13">
      <t>カイゴ</t>
    </rPh>
    <rPh sb="13" eb="15">
      <t>ショクイン</t>
    </rPh>
    <rPh sb="16" eb="18">
      <t>カンゴ</t>
    </rPh>
    <rPh sb="18" eb="20">
      <t>ショクイン</t>
    </rPh>
    <rPh sb="23" eb="25">
      <t>ニンチ</t>
    </rPh>
    <rPh sb="25" eb="26">
      <t>ショウ</t>
    </rPh>
    <rPh sb="29" eb="30">
      <t>カン</t>
    </rPh>
    <rPh sb="32" eb="34">
      <t>ケンシュウ</t>
    </rPh>
    <rPh sb="34" eb="36">
      <t>ケイカク</t>
    </rPh>
    <rPh sb="37" eb="39">
      <t>サクセイ</t>
    </rPh>
    <rPh sb="41" eb="43">
      <t>トウガイ</t>
    </rPh>
    <rPh sb="43" eb="45">
      <t>ケイカク</t>
    </rPh>
    <rPh sb="46" eb="47">
      <t>シタガ</t>
    </rPh>
    <rPh sb="49" eb="51">
      <t>ケンシュウ</t>
    </rPh>
    <rPh sb="52" eb="54">
      <t>ジッシ</t>
    </rPh>
    <rPh sb="54" eb="55">
      <t>マタ</t>
    </rPh>
    <rPh sb="56" eb="58">
      <t>ジッシ</t>
    </rPh>
    <rPh sb="59" eb="61">
      <t>ヨテイ</t>
    </rPh>
    <phoneticPr fontId="24"/>
  </si>
  <si>
    <t>（１０）　管理者の責務</t>
    <rPh sb="5" eb="8">
      <t>カンリシャ</t>
    </rPh>
    <rPh sb="9" eb="11">
      <t>セキム</t>
    </rPh>
    <phoneticPr fontId="24"/>
  </si>
  <si>
    <t>（１１）　運営規程</t>
    <rPh sb="5" eb="7">
      <t>ウンエイ</t>
    </rPh>
    <rPh sb="7" eb="9">
      <t>キテイ</t>
    </rPh>
    <phoneticPr fontId="24"/>
  </si>
  <si>
    <t>（１２）　勤務体制の確保等</t>
    <rPh sb="5" eb="7">
      <t>キンム</t>
    </rPh>
    <rPh sb="7" eb="9">
      <t>タイセイ</t>
    </rPh>
    <rPh sb="10" eb="12">
      <t>カクホ</t>
    </rPh>
    <rPh sb="12" eb="13">
      <t>トウ</t>
    </rPh>
    <phoneticPr fontId="24"/>
  </si>
  <si>
    <t>前年度を通して実績がある事業所の場合
（平成２６年４月１日より以前に指定を受けた事業所）
※前年度の実績(４月～３月）を記載し、計算を行ってください。</t>
    <rPh sb="12" eb="14">
      <t>ジギョウ</t>
    </rPh>
    <rPh sb="14" eb="15">
      <t>ショ</t>
    </rPh>
    <rPh sb="16" eb="18">
      <t>バアイ</t>
    </rPh>
    <rPh sb="20" eb="22">
      <t>ヘイセイ</t>
    </rPh>
    <rPh sb="24" eb="25">
      <t>ネン</t>
    </rPh>
    <rPh sb="26" eb="27">
      <t>ガツ</t>
    </rPh>
    <rPh sb="28" eb="29">
      <t>ニチ</t>
    </rPh>
    <rPh sb="31" eb="32">
      <t>イ</t>
    </rPh>
    <rPh sb="32" eb="33">
      <t>マエ</t>
    </rPh>
    <rPh sb="34" eb="36">
      <t>シテイ</t>
    </rPh>
    <rPh sb="37" eb="38">
      <t>ウ</t>
    </rPh>
    <rPh sb="40" eb="42">
      <t>ジギョウ</t>
    </rPh>
    <rPh sb="42" eb="43">
      <t>ショ</t>
    </rPh>
    <rPh sb="46" eb="49">
      <t>ゼンネンド</t>
    </rPh>
    <rPh sb="50" eb="52">
      <t>ジッセキ</t>
    </rPh>
    <rPh sb="54" eb="55">
      <t>ガツ</t>
    </rPh>
    <rPh sb="57" eb="58">
      <t>ガツ</t>
    </rPh>
    <rPh sb="60" eb="62">
      <t>キサイ</t>
    </rPh>
    <rPh sb="64" eb="66">
      <t>ケイサン</t>
    </rPh>
    <rPh sb="67" eb="68">
      <t>オコナ</t>
    </rPh>
    <phoneticPr fontId="3"/>
  </si>
  <si>
    <t>要支援</t>
    <rPh sb="0" eb="3">
      <t>ヨウシエン</t>
    </rPh>
    <phoneticPr fontId="3"/>
  </si>
  <si>
    <t>要介護</t>
    <rPh sb="0" eb="3">
      <t>ヨウカイゴ</t>
    </rPh>
    <phoneticPr fontId="3"/>
  </si>
  <si>
    <t>※　総利用者数（A）、利用者の数（B）については、別添「利用者数一覧表」を作
　成し、計算結果を記載してください。</t>
    <rPh sb="2" eb="3">
      <t>ソウ</t>
    </rPh>
    <rPh sb="3" eb="5">
      <t>リヨウ</t>
    </rPh>
    <rPh sb="5" eb="6">
      <t>シャ</t>
    </rPh>
    <rPh sb="6" eb="7">
      <t>スウ</t>
    </rPh>
    <rPh sb="11" eb="14">
      <t>リヨウシャ</t>
    </rPh>
    <rPh sb="15" eb="16">
      <t>カズ</t>
    </rPh>
    <phoneticPr fontId="24"/>
  </si>
  <si>
    <t>　利用者が特定施設入居者生活介護サービスに代えて、他の事業者が提供する介護サービスの利用を希望した場合、それを妨げていない。</t>
    <rPh sb="1" eb="4">
      <t>リヨウシャ</t>
    </rPh>
    <rPh sb="5" eb="7">
      <t>トクテイ</t>
    </rPh>
    <rPh sb="7" eb="9">
      <t>シセツ</t>
    </rPh>
    <rPh sb="9" eb="12">
      <t>ニュウキョシャ</t>
    </rPh>
    <rPh sb="12" eb="14">
      <t>セイカツ</t>
    </rPh>
    <rPh sb="14" eb="16">
      <t>カイゴ</t>
    </rPh>
    <rPh sb="21" eb="22">
      <t>カ</t>
    </rPh>
    <rPh sb="25" eb="26">
      <t>タ</t>
    </rPh>
    <rPh sb="27" eb="30">
      <t>ジギョウシャ</t>
    </rPh>
    <rPh sb="31" eb="33">
      <t>テイキョウ</t>
    </rPh>
    <phoneticPr fontId="24"/>
  </si>
  <si>
    <t>　利用者等が入院治療を要するなど、事業者自らが必要なサービスを提供することが困難な場合は、適切な病院や診療所を紹介するなど適切な措置を速やかに講じている。</t>
    <rPh sb="1" eb="4">
      <t>リヨウシャ</t>
    </rPh>
    <rPh sb="4" eb="5">
      <t>トウ</t>
    </rPh>
    <rPh sb="6" eb="8">
      <t>ニュウイン</t>
    </rPh>
    <rPh sb="8" eb="10">
      <t>チリョウ</t>
    </rPh>
    <rPh sb="11" eb="12">
      <t>ヨウ</t>
    </rPh>
    <rPh sb="17" eb="20">
      <t>ジギョウシャ</t>
    </rPh>
    <rPh sb="20" eb="21">
      <t>ミズカ</t>
    </rPh>
    <rPh sb="23" eb="25">
      <t>ヒツヨウ</t>
    </rPh>
    <rPh sb="31" eb="33">
      <t>テイキョウ</t>
    </rPh>
    <phoneticPr fontId="24"/>
  </si>
  <si>
    <t>　サービスの提供にあたっては、利用者の心身の状況、その置かれている環境等の把握に努めている。</t>
    <rPh sb="6" eb="8">
      <t>テイキョウ</t>
    </rPh>
    <rPh sb="15" eb="18">
      <t>リヨウシャ</t>
    </rPh>
    <rPh sb="19" eb="21">
      <t>シンシン</t>
    </rPh>
    <rPh sb="22" eb="24">
      <t>ジョウキョウ</t>
    </rPh>
    <rPh sb="27" eb="28">
      <t>オ</t>
    </rPh>
    <rPh sb="33" eb="36">
      <t>カンキョウトウ</t>
    </rPh>
    <phoneticPr fontId="24"/>
  </si>
  <si>
    <t>　特定施設サービス計画の原案の内容について利用者又はその家族に対して説明し、文書により利用者の同意を得ている。また、特定施設サービス計画を利用者に交付している。</t>
    <rPh sb="1" eb="3">
      <t>トクテイ</t>
    </rPh>
    <rPh sb="21" eb="23">
      <t>リヨウ</t>
    </rPh>
    <rPh sb="69" eb="71">
      <t>リヨウ</t>
    </rPh>
    <phoneticPr fontId="24"/>
  </si>
  <si>
    <t>利用者から支払を受ける利用料の請求、受領等に関する記録</t>
    <rPh sb="0" eb="3">
      <t>リヨウシャ</t>
    </rPh>
    <rPh sb="5" eb="7">
      <t>シハライ</t>
    </rPh>
    <rPh sb="8" eb="9">
      <t>ウ</t>
    </rPh>
    <rPh sb="11" eb="14">
      <t>リヨウリョウ</t>
    </rPh>
    <rPh sb="15" eb="17">
      <t>セイキュウ</t>
    </rPh>
    <rPh sb="18" eb="20">
      <t>ジュリョウ</t>
    </rPh>
    <rPh sb="20" eb="21">
      <t>トウ</t>
    </rPh>
    <rPh sb="22" eb="23">
      <t>カン</t>
    </rPh>
    <rPh sb="25" eb="27">
      <t>キロク</t>
    </rPh>
    <phoneticPr fontId="24"/>
  </si>
  <si>
    <t>①</t>
    <phoneticPr fontId="24"/>
  </si>
  <si>
    <t>②</t>
    <phoneticPr fontId="24"/>
  </si>
  <si>
    <t>④</t>
    <phoneticPr fontId="24"/>
  </si>
  <si>
    <t>③</t>
    <phoneticPr fontId="24"/>
  </si>
  <si>
    <t>⑤</t>
    <phoneticPr fontId="24"/>
  </si>
  <si>
    <t>⑥</t>
    <phoneticPr fontId="24"/>
  </si>
  <si>
    <t>⑦</t>
    <phoneticPr fontId="24"/>
  </si>
  <si>
    <t>（Ⅱ）
　認知症介護の指導に係る専門的な研修を修了している者を１名以上配置し、施設全体の認知症ケアの指導等を実施している。</t>
    <rPh sb="5" eb="7">
      <t>ニンチ</t>
    </rPh>
    <rPh sb="7" eb="8">
      <t>ショウ</t>
    </rPh>
    <rPh sb="8" eb="10">
      <t>カイゴ</t>
    </rPh>
    <rPh sb="11" eb="13">
      <t>シドウ</t>
    </rPh>
    <rPh sb="14" eb="15">
      <t>カカ</t>
    </rPh>
    <rPh sb="16" eb="19">
      <t>センモンテキ</t>
    </rPh>
    <rPh sb="20" eb="22">
      <t>ケンシュウ</t>
    </rPh>
    <rPh sb="23" eb="25">
      <t>シュウリョウ</t>
    </rPh>
    <rPh sb="29" eb="30">
      <t>モノ</t>
    </rPh>
    <rPh sb="32" eb="35">
      <t>メイイジョウ</t>
    </rPh>
    <rPh sb="35" eb="37">
      <t>ハイチ</t>
    </rPh>
    <rPh sb="39" eb="41">
      <t>シセツ</t>
    </rPh>
    <rPh sb="41" eb="43">
      <t>ゼンタイ</t>
    </rPh>
    <rPh sb="44" eb="46">
      <t>ニンチ</t>
    </rPh>
    <rPh sb="46" eb="47">
      <t>ショウ</t>
    </rPh>
    <rPh sb="50" eb="53">
      <t>シドウトウ</t>
    </rPh>
    <rPh sb="54" eb="56">
      <t>ジッシ</t>
    </rPh>
    <phoneticPr fontId="24"/>
  </si>
  <si>
    <t>　総利用者数（Ａ）が100又はその端数を増すごとに常勤換算で１以上配置している。（100を超えたら常勤換算で２必要になります）</t>
    <rPh sb="1" eb="2">
      <t>ソウ</t>
    </rPh>
    <rPh sb="2" eb="4">
      <t>リヨウ</t>
    </rPh>
    <rPh sb="4" eb="5">
      <t>シャ</t>
    </rPh>
    <rPh sb="5" eb="6">
      <t>カズ</t>
    </rPh>
    <rPh sb="13" eb="14">
      <t>マタ</t>
    </rPh>
    <rPh sb="17" eb="19">
      <t>ハスウ</t>
    </rPh>
    <rPh sb="20" eb="21">
      <t>マ</t>
    </rPh>
    <rPh sb="25" eb="27">
      <t>ジョウキン</t>
    </rPh>
    <rPh sb="27" eb="29">
      <t>カンサン</t>
    </rPh>
    <rPh sb="31" eb="33">
      <t>イジョウ</t>
    </rPh>
    <rPh sb="33" eb="35">
      <t>ハイチ</t>
    </rPh>
    <phoneticPr fontId="24"/>
  </si>
  <si>
    <t>１～　30人まで　１人</t>
    <phoneticPr fontId="24"/>
  </si>
  <si>
    <t>30超～　80人まで　２人</t>
    <phoneticPr fontId="24"/>
  </si>
  <si>
    <t>80超～130人まで　３人</t>
    <rPh sb="2" eb="3">
      <t>チョウ</t>
    </rPh>
    <rPh sb="7" eb="8">
      <t>ニン</t>
    </rPh>
    <rPh sb="12" eb="13">
      <t>ニン</t>
    </rPh>
    <phoneticPr fontId="24"/>
  </si>
  <si>
    <t>（以下50ごとに１を加える）</t>
    <phoneticPr fontId="24"/>
  </si>
  <si>
    <t>利用者の数が50の場合、50÷３＝16．66・・　　</t>
    <rPh sb="0" eb="2">
      <t>リヨウ</t>
    </rPh>
    <rPh sb="2" eb="3">
      <t>シャ</t>
    </rPh>
    <rPh sb="4" eb="5">
      <t>スウ</t>
    </rPh>
    <rPh sb="9" eb="11">
      <t>バアイ</t>
    </rPh>
    <phoneticPr fontId="24"/>
  </si>
  <si>
    <t>小数点以下を切り上げて、常勤換算で17以上必要ということになります。</t>
    <rPh sb="0" eb="3">
      <t>ショウスウテン</t>
    </rPh>
    <rPh sb="3" eb="5">
      <t>イカ</t>
    </rPh>
    <rPh sb="6" eb="7">
      <t>キ</t>
    </rPh>
    <rPh sb="8" eb="9">
      <t>ア</t>
    </rPh>
    <rPh sb="12" eb="14">
      <t>ジョウキン</t>
    </rPh>
    <rPh sb="14" eb="16">
      <t>カンサン</t>
    </rPh>
    <rPh sb="19" eb="21">
      <t>イジョウ</t>
    </rPh>
    <rPh sb="21" eb="23">
      <t>ヒツヨウ</t>
    </rPh>
    <phoneticPr fontId="24"/>
  </si>
  <si>
    <t>　総利用者数（Ａ）が100又はその端数を増すごとに１以上配置している。</t>
    <phoneticPr fontId="24"/>
  </si>
  <si>
    <t>　問１～問３については、あらかじめ、利用者又はその家族に対し、サービスの内容及び費用について説明を行い、利用者から文書により同意を得ている。</t>
    <rPh sb="1" eb="2">
      <t>トイ</t>
    </rPh>
    <rPh sb="4" eb="5">
      <t>トイ</t>
    </rPh>
    <rPh sb="18" eb="21">
      <t>リヨウシャ</t>
    </rPh>
    <rPh sb="21" eb="22">
      <t>マタ</t>
    </rPh>
    <rPh sb="25" eb="27">
      <t>カゾク</t>
    </rPh>
    <rPh sb="28" eb="29">
      <t>タイ</t>
    </rPh>
    <rPh sb="36" eb="38">
      <t>ナイヨウ</t>
    </rPh>
    <rPh sb="38" eb="39">
      <t>オヨ</t>
    </rPh>
    <rPh sb="40" eb="42">
      <t>ヒヨウ</t>
    </rPh>
    <rPh sb="46" eb="48">
      <t>セツメイ</t>
    </rPh>
    <rPh sb="49" eb="50">
      <t>オコナ</t>
    </rPh>
    <rPh sb="52" eb="54">
      <t>リヨウ</t>
    </rPh>
    <rPh sb="54" eb="55">
      <t>シャ</t>
    </rPh>
    <rPh sb="57" eb="59">
      <t>ブンショ</t>
    </rPh>
    <rPh sb="62" eb="64">
      <t>ドウイ</t>
    </rPh>
    <rPh sb="65" eb="66">
      <t>エ</t>
    </rPh>
    <phoneticPr fontId="24"/>
  </si>
  <si>
    <t>130超～180人まで　４人</t>
    <phoneticPr fontId="24"/>
  </si>
  <si>
    <t>（３）　サービスの提供の記録</t>
    <rPh sb="9" eb="11">
      <t>テイキョウ</t>
    </rPh>
    <rPh sb="12" eb="14">
      <t>キロク</t>
    </rPh>
    <phoneticPr fontId="24"/>
  </si>
  <si>
    <t>（４）　利用料等の受領</t>
    <rPh sb="4" eb="7">
      <t>リヨウリョウ</t>
    </rPh>
    <rPh sb="7" eb="8">
      <t>トウ</t>
    </rPh>
    <rPh sb="9" eb="11">
      <t>ジュリョウ</t>
    </rPh>
    <phoneticPr fontId="24"/>
  </si>
  <si>
    <t>（６）　特定施設サービス計画等の作成</t>
    <rPh sb="4" eb="6">
      <t>トクテイ</t>
    </rPh>
    <rPh sb="6" eb="8">
      <t>シセツ</t>
    </rPh>
    <rPh sb="12" eb="14">
      <t>ケイカク</t>
    </rPh>
    <rPh sb="14" eb="15">
      <t>トウ</t>
    </rPh>
    <rPh sb="16" eb="18">
      <t>サクセイ</t>
    </rPh>
    <phoneticPr fontId="24"/>
  </si>
  <si>
    <t>（７）　介護</t>
    <rPh sb="4" eb="6">
      <t>カイゴ</t>
    </rPh>
    <phoneticPr fontId="24"/>
  </si>
  <si>
    <t>（８）　機能訓練</t>
    <rPh sb="4" eb="6">
      <t>キノウ</t>
    </rPh>
    <rPh sb="6" eb="8">
      <t>クンレン</t>
    </rPh>
    <phoneticPr fontId="24"/>
  </si>
  <si>
    <t>（９）　健康管理</t>
    <rPh sb="4" eb="6">
      <t>ケンコウ</t>
    </rPh>
    <rPh sb="6" eb="8">
      <t>カンリ</t>
    </rPh>
    <phoneticPr fontId="24"/>
  </si>
  <si>
    <t xml:space="preserve">
</t>
    <phoneticPr fontId="24"/>
  </si>
  <si>
    <t>　１以上配置している。
（利用者に必要な機能訓練を行うことが可能な時間数で配置すること。看護職員と兼務する場合は按分する。）</t>
    <rPh sb="2" eb="4">
      <t>イジョウ</t>
    </rPh>
    <rPh sb="4" eb="6">
      <t>ハイチ</t>
    </rPh>
    <rPh sb="44" eb="46">
      <t>カンゴ</t>
    </rPh>
    <rPh sb="46" eb="48">
      <t>ショクイン</t>
    </rPh>
    <rPh sb="49" eb="51">
      <t>ケンム</t>
    </rPh>
    <rPh sb="53" eb="55">
      <t>バアイ</t>
    </rPh>
    <rPh sb="56" eb="58">
      <t>アンブン</t>
    </rPh>
    <phoneticPr fontId="24"/>
  </si>
  <si>
    <t>問8</t>
    <rPh sb="0" eb="1">
      <t>トイ</t>
    </rPh>
    <phoneticPr fontId="24"/>
  </si>
  <si>
    <t>　</t>
    <phoneticPr fontId="24"/>
  </si>
  <si>
    <t>　個別の費用ごとに内訳を記載した領収書を利用者へ発行している。</t>
    <phoneticPr fontId="24"/>
  </si>
  <si>
    <t>問7</t>
    <rPh sb="0" eb="1">
      <t>トイ</t>
    </rPh>
    <phoneticPr fontId="24"/>
  </si>
  <si>
    <t>問9</t>
    <rPh sb="0" eb="1">
      <t>トイ</t>
    </rPh>
    <phoneticPr fontId="24"/>
  </si>
  <si>
    <t>問10</t>
    <rPh sb="0" eb="1">
      <t>トイ</t>
    </rPh>
    <phoneticPr fontId="24"/>
  </si>
  <si>
    <t>問11</t>
    <rPh sb="0" eb="1">
      <t>トイ</t>
    </rPh>
    <phoneticPr fontId="24"/>
  </si>
  <si>
    <t>問12</t>
    <rPh sb="0" eb="1">
      <t>トイ</t>
    </rPh>
    <phoneticPr fontId="24"/>
  </si>
  <si>
    <t>問13</t>
    <rPh sb="0" eb="1">
      <t>トイ</t>
    </rPh>
    <phoneticPr fontId="24"/>
  </si>
  <si>
    <t>問14</t>
    <rPh sb="0" eb="1">
      <t>トイ</t>
    </rPh>
    <phoneticPr fontId="24"/>
  </si>
  <si>
    <t>問15</t>
    <rPh sb="0" eb="1">
      <t>トイ</t>
    </rPh>
    <phoneticPr fontId="24"/>
  </si>
  <si>
    <t>問16</t>
    <rPh sb="0" eb="1">
      <t>トイ</t>
    </rPh>
    <phoneticPr fontId="24"/>
  </si>
  <si>
    <t>　問２の③及び⑤の確認の結果の記録を作成し、当該記録を２年間保存している。</t>
    <rPh sb="1" eb="2">
      <t>トイ</t>
    </rPh>
    <rPh sb="22" eb="24">
      <t>トウガイ</t>
    </rPh>
    <rPh sb="24" eb="26">
      <t>キロク</t>
    </rPh>
    <phoneticPr fontId="24"/>
  </si>
  <si>
    <t>　問２の④の指示は、文書により行っている。</t>
    <rPh sb="1" eb="2">
      <t>トイ</t>
    </rPh>
    <phoneticPr fontId="24"/>
  </si>
  <si>
    <t>問2</t>
    <rPh sb="0" eb="1">
      <t>トイ</t>
    </rPh>
    <phoneticPr fontId="24"/>
  </si>
  <si>
    <r>
      <t>● 加算等：</t>
    </r>
    <r>
      <rPr>
        <b/>
        <sz val="10"/>
        <rFont val="ＭＳ Ｐゴシック"/>
        <family val="3"/>
        <charset val="128"/>
      </rPr>
      <t>算定している加算等について点検を行ってください(算定していない加算等は空欄で可)。</t>
    </r>
    <rPh sb="2" eb="3">
      <t>カ</t>
    </rPh>
    <rPh sb="3" eb="4">
      <t>ザン</t>
    </rPh>
    <rPh sb="4" eb="5">
      <t>トウ</t>
    </rPh>
    <rPh sb="6" eb="8">
      <t>サンテイ</t>
    </rPh>
    <rPh sb="12" eb="14">
      <t>カサン</t>
    </rPh>
    <rPh sb="14" eb="15">
      <t>トウ</t>
    </rPh>
    <rPh sb="19" eb="21">
      <t>テンケン</t>
    </rPh>
    <rPh sb="22" eb="23">
      <t>オコナ</t>
    </rPh>
    <rPh sb="30" eb="32">
      <t>サンテイ</t>
    </rPh>
    <rPh sb="37" eb="40">
      <t>カサントウ</t>
    </rPh>
    <rPh sb="41" eb="43">
      <t>クウラン</t>
    </rPh>
    <rPh sb="44" eb="45">
      <t>カ</t>
    </rPh>
    <phoneticPr fontId="24"/>
  </si>
  <si>
    <r>
      <t>●　減　算　　</t>
    </r>
    <r>
      <rPr>
        <b/>
        <sz val="10"/>
        <rFont val="ＭＳ Ｐゴシック"/>
        <family val="3"/>
        <charset val="128"/>
      </rPr>
      <t>（減算すべき事実が生じていない場合は－を記載）</t>
    </r>
    <rPh sb="2" eb="3">
      <t>ゲン</t>
    </rPh>
    <rPh sb="4" eb="5">
      <t>ザン</t>
    </rPh>
    <rPh sb="8" eb="10">
      <t>ゲンザン</t>
    </rPh>
    <rPh sb="13" eb="15">
      <t>ジジツ</t>
    </rPh>
    <rPh sb="16" eb="17">
      <t>ショウ</t>
    </rPh>
    <rPh sb="22" eb="24">
      <t>バアイ</t>
    </rPh>
    <rPh sb="27" eb="29">
      <t>キサイ</t>
    </rPh>
    <phoneticPr fontId="24"/>
  </si>
  <si>
    <t>　問１・問２のほか、利用者の選定により提供される介護その他の日常生活上の便宜に要する費用、おむつ代、その他日常生活においても通常必要となるものに係る費用であって、その利用者に負担させることが適当なものを除き、利用者から費用の支払を受けていない。
（協力医療機関への通院に係る付き添い料、利用者に一律に提供されるものに係る費用、介護上必要な消耗品、介護上必要な標準的な福祉用具に係る費用、機能訓練に係る材料費を利用者から徴収していない）</t>
    <rPh sb="1" eb="2">
      <t>トイ</t>
    </rPh>
    <rPh sb="4" eb="5">
      <t>トイ</t>
    </rPh>
    <rPh sb="10" eb="13">
      <t>リヨウシャ</t>
    </rPh>
    <rPh sb="14" eb="16">
      <t>センテイ</t>
    </rPh>
    <rPh sb="19" eb="21">
      <t>テイキョウ</t>
    </rPh>
    <rPh sb="24" eb="26">
      <t>カイゴ</t>
    </rPh>
    <rPh sb="28" eb="29">
      <t>タ</t>
    </rPh>
    <rPh sb="30" eb="32">
      <t>ニチジョウ</t>
    </rPh>
    <rPh sb="48" eb="49">
      <t>ダイ</t>
    </rPh>
    <rPh sb="52" eb="53">
      <t>タ</t>
    </rPh>
    <rPh sb="53" eb="55">
      <t>ニチジョウ</t>
    </rPh>
    <rPh sb="55" eb="57">
      <t>セイカツ</t>
    </rPh>
    <rPh sb="62" eb="64">
      <t>ツウジョウ</t>
    </rPh>
    <rPh sb="64" eb="66">
      <t>ヒツヨウ</t>
    </rPh>
    <rPh sb="72" eb="73">
      <t>カカ</t>
    </rPh>
    <rPh sb="74" eb="76">
      <t>ヒヨウ</t>
    </rPh>
    <rPh sb="83" eb="86">
      <t>リヨウシャ</t>
    </rPh>
    <rPh sb="87" eb="89">
      <t>フタン</t>
    </rPh>
    <rPh sb="95" eb="97">
      <t>テキトウ</t>
    </rPh>
    <rPh sb="101" eb="102">
      <t>ノゾ</t>
    </rPh>
    <rPh sb="104" eb="107">
      <t>リヨウシャ</t>
    </rPh>
    <rPh sb="109" eb="111">
      <t>ヒヨウ</t>
    </rPh>
    <rPh sb="112" eb="114">
      <t>シハライ</t>
    </rPh>
    <rPh sb="115" eb="116">
      <t>ウ</t>
    </rPh>
    <rPh sb="143" eb="146">
      <t>リヨウシャ</t>
    </rPh>
    <rPh sb="147" eb="149">
      <t>イチリツ</t>
    </rPh>
    <rPh sb="150" eb="152">
      <t>テイキョウ</t>
    </rPh>
    <rPh sb="158" eb="159">
      <t>カカ</t>
    </rPh>
    <rPh sb="160" eb="161">
      <t>ヒ</t>
    </rPh>
    <rPh sb="161" eb="162">
      <t>ヨウ</t>
    </rPh>
    <phoneticPr fontId="24"/>
  </si>
  <si>
    <t>　計画作成担当者は、適切な方法により利用者について、その有する能力、その置かれている環境等の評価を通じて現に抱える問題点を明らかにし、自立した日常生活を営むことができるように支援する上で解決すべき課題を把握している。</t>
    <rPh sb="1" eb="3">
      <t>ケイカク</t>
    </rPh>
    <rPh sb="3" eb="5">
      <t>サクセイ</t>
    </rPh>
    <rPh sb="5" eb="8">
      <t>タントウシャ</t>
    </rPh>
    <rPh sb="10" eb="12">
      <t>テキセツ</t>
    </rPh>
    <rPh sb="13" eb="15">
      <t>ホウホウ</t>
    </rPh>
    <rPh sb="18" eb="21">
      <t>リヨウシャ</t>
    </rPh>
    <rPh sb="28" eb="29">
      <t>ユウ</t>
    </rPh>
    <rPh sb="31" eb="33">
      <t>ノウリョク</t>
    </rPh>
    <rPh sb="36" eb="37">
      <t>オ</t>
    </rPh>
    <rPh sb="42" eb="44">
      <t>カンキョウ</t>
    </rPh>
    <rPh sb="44" eb="45">
      <t>トウ</t>
    </rPh>
    <rPh sb="46" eb="48">
      <t>ヒョウカ</t>
    </rPh>
    <rPh sb="49" eb="50">
      <t>ツウ</t>
    </rPh>
    <rPh sb="52" eb="53">
      <t>ゲン</t>
    </rPh>
    <rPh sb="54" eb="55">
      <t>カカ</t>
    </rPh>
    <rPh sb="57" eb="60">
      <t>モンダイテン</t>
    </rPh>
    <rPh sb="61" eb="62">
      <t>アキ</t>
    </rPh>
    <rPh sb="67" eb="69">
      <t>ジリツ</t>
    </rPh>
    <rPh sb="71" eb="73">
      <t>ニチジョウ</t>
    </rPh>
    <rPh sb="73" eb="75">
      <t>セイカツ</t>
    </rPh>
    <rPh sb="76" eb="77">
      <t>イトナ</t>
    </rPh>
    <rPh sb="87" eb="89">
      <t>シエン</t>
    </rPh>
    <rPh sb="91" eb="92">
      <t>ウエ</t>
    </rPh>
    <rPh sb="93" eb="95">
      <t>カイケツ</t>
    </rPh>
    <rPh sb="98" eb="100">
      <t>カダイ</t>
    </rPh>
    <rPh sb="101" eb="103">
      <t>ハアク</t>
    </rPh>
    <phoneticPr fontId="24"/>
  </si>
  <si>
    <t>　入居に際し、権利金（入居一時金、保証金、権利金など）は受領していない。</t>
    <phoneticPr fontId="24"/>
  </si>
  <si>
    <t>問１</t>
    <rPh sb="0" eb="1">
      <t>ト</t>
    </rPh>
    <phoneticPr fontId="24"/>
  </si>
  <si>
    <t>問２</t>
    <rPh sb="0" eb="1">
      <t>ト</t>
    </rPh>
    <phoneticPr fontId="24"/>
  </si>
  <si>
    <t>問３</t>
    <rPh sb="0" eb="1">
      <t>ト</t>
    </rPh>
    <phoneticPr fontId="24"/>
  </si>
  <si>
    <t>問４</t>
    <rPh sb="0" eb="1">
      <t>ト</t>
    </rPh>
    <phoneticPr fontId="24"/>
  </si>
  <si>
    <t>問５</t>
    <rPh sb="0" eb="1">
      <t>ト</t>
    </rPh>
    <phoneticPr fontId="24"/>
  </si>
  <si>
    <t>問６</t>
    <rPh sb="0" eb="1">
      <t>ト</t>
    </rPh>
    <phoneticPr fontId="24"/>
  </si>
  <si>
    <t>問７</t>
    <rPh sb="0" eb="1">
      <t>ト</t>
    </rPh>
    <phoneticPr fontId="24"/>
  </si>
  <si>
    <t>問８</t>
    <rPh sb="0" eb="1">
      <t>ト</t>
    </rPh>
    <phoneticPr fontId="24"/>
  </si>
  <si>
    <t>問９</t>
    <rPh sb="0" eb="1">
      <t>ト</t>
    </rPh>
    <phoneticPr fontId="24"/>
  </si>
  <si>
    <t>　「循環式浴槽のレジオネラ症防止対策マニュアル」の管理概要に従い、適切に循環式浴槽を管理している。※循環式浴槽を設置している施設のみ回答。</t>
    <rPh sb="25" eb="27">
      <t>カンリ</t>
    </rPh>
    <rPh sb="27" eb="29">
      <t>ガイヨウ</t>
    </rPh>
    <rPh sb="30" eb="31">
      <t>シタガ</t>
    </rPh>
    <rPh sb="33" eb="35">
      <t>テキセツ</t>
    </rPh>
    <rPh sb="36" eb="38">
      <t>ジュンカン</t>
    </rPh>
    <rPh sb="38" eb="39">
      <t>シキ</t>
    </rPh>
    <rPh sb="39" eb="41">
      <t>ヨクソウ</t>
    </rPh>
    <rPh sb="42" eb="44">
      <t>カンリ</t>
    </rPh>
    <rPh sb="50" eb="52">
      <t>ジュンカン</t>
    </rPh>
    <rPh sb="52" eb="53">
      <t>シキ</t>
    </rPh>
    <rPh sb="53" eb="55">
      <t>ヨクソウ</t>
    </rPh>
    <rPh sb="56" eb="58">
      <t>セッチ</t>
    </rPh>
    <rPh sb="62" eb="64">
      <t>シセツ</t>
    </rPh>
    <rPh sb="66" eb="68">
      <t>カイトウ</t>
    </rPh>
    <phoneticPr fontId="24"/>
  </si>
  <si>
    <t>－</t>
    <phoneticPr fontId="24"/>
  </si>
  <si>
    <t>（２）　入居継続支援加算</t>
    <rPh sb="4" eb="6">
      <t>ニュウキョ</t>
    </rPh>
    <rPh sb="6" eb="8">
      <t>ケイゾク</t>
    </rPh>
    <rPh sb="8" eb="10">
      <t>シエン</t>
    </rPh>
    <rPh sb="10" eb="11">
      <t>カ</t>
    </rPh>
    <rPh sb="11" eb="12">
      <t>サン</t>
    </rPh>
    <phoneticPr fontId="24"/>
  </si>
  <si>
    <t>（３）　生活機能向上連携加算</t>
    <rPh sb="4" eb="6">
      <t>セイカツ</t>
    </rPh>
    <rPh sb="6" eb="8">
      <t>キノウ</t>
    </rPh>
    <rPh sb="8" eb="10">
      <t>コウジョウ</t>
    </rPh>
    <rPh sb="10" eb="12">
      <t>レンケイ</t>
    </rPh>
    <rPh sb="12" eb="13">
      <t>カ</t>
    </rPh>
    <rPh sb="13" eb="14">
      <t>サン</t>
    </rPh>
    <phoneticPr fontId="24"/>
  </si>
  <si>
    <t>問17</t>
    <rPh sb="0" eb="1">
      <t>トイ</t>
    </rPh>
    <phoneticPr fontId="24"/>
  </si>
  <si>
    <t>問18</t>
    <rPh sb="0" eb="1">
      <t>トイ</t>
    </rPh>
    <phoneticPr fontId="24"/>
  </si>
  <si>
    <t>問19</t>
    <rPh sb="0" eb="1">
      <t>トイ</t>
    </rPh>
    <phoneticPr fontId="24"/>
  </si>
  <si>
    <t>問20</t>
    <rPh sb="0" eb="1">
      <t>トイ</t>
    </rPh>
    <phoneticPr fontId="24"/>
  </si>
  <si>
    <t>問21</t>
    <rPh sb="0" eb="1">
      <t>トイ</t>
    </rPh>
    <phoneticPr fontId="24"/>
  </si>
  <si>
    <t>（４）　個別機能訓練加算</t>
    <rPh sb="4" eb="6">
      <t>コベツ</t>
    </rPh>
    <rPh sb="6" eb="8">
      <t>キノウ</t>
    </rPh>
    <rPh sb="8" eb="10">
      <t>クンレン</t>
    </rPh>
    <rPh sb="10" eb="12">
      <t>カサン</t>
    </rPh>
    <phoneticPr fontId="24"/>
  </si>
  <si>
    <r>
      <t>　管理者は、暴力団員等又は暴力団員等と密接な関係を有する者</t>
    </r>
    <r>
      <rPr>
        <u/>
        <sz val="11"/>
        <rFont val="ＭＳ Ｐゴシック"/>
        <family val="3"/>
        <charset val="128"/>
      </rPr>
      <t>ではない</t>
    </r>
    <r>
      <rPr>
        <sz val="11"/>
        <rFont val="ＭＳ Ｐゴシック"/>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モノ</t>
    </rPh>
    <phoneticPr fontId="24"/>
  </si>
  <si>
    <r>
      <t>　理学療法士、作業療法士、言語聴覚士、看護師、准看護師、柔道整復師、あん摩マッサージ指圧師</t>
    </r>
    <r>
      <rPr>
        <sz val="11"/>
        <rFont val="ＭＳ Ｐゴシック"/>
        <family val="3"/>
        <charset val="128"/>
      </rPr>
      <t>、はり師、きゅう師のいずれかの資格を有している。（はり師及びきゅう師については、理学療法士、作業療法士、言語聴覚士、看護師、准看護師、柔道整復師、あん摩マッサージ指圧師の資格を有する機能訓練指導員を配置した事業所で６月以上機能訓練指導に従事した経験を有する者に限る。）</t>
    </r>
    <rPh sb="1" eb="3">
      <t>リガク</t>
    </rPh>
    <rPh sb="3" eb="6">
      <t>リョウホウシ</t>
    </rPh>
    <rPh sb="7" eb="9">
      <t>サギョウ</t>
    </rPh>
    <rPh sb="9" eb="11">
      <t>リョウホウ</t>
    </rPh>
    <rPh sb="11" eb="12">
      <t>シ</t>
    </rPh>
    <rPh sb="13" eb="15">
      <t>ゲンゴ</t>
    </rPh>
    <rPh sb="15" eb="17">
      <t>チョウカク</t>
    </rPh>
    <rPh sb="17" eb="18">
      <t>シ</t>
    </rPh>
    <rPh sb="19" eb="21">
      <t>カンゴ</t>
    </rPh>
    <rPh sb="21" eb="22">
      <t>シ</t>
    </rPh>
    <rPh sb="23" eb="24">
      <t>ジュン</t>
    </rPh>
    <rPh sb="24" eb="27">
      <t>カンゴシ</t>
    </rPh>
    <rPh sb="28" eb="30">
      <t>ジュウドウ</t>
    </rPh>
    <rPh sb="30" eb="32">
      <t>セイフク</t>
    </rPh>
    <rPh sb="32" eb="33">
      <t>シ</t>
    </rPh>
    <rPh sb="36" eb="37">
      <t>マ</t>
    </rPh>
    <rPh sb="42" eb="44">
      <t>シアツ</t>
    </rPh>
    <rPh sb="48" eb="49">
      <t>シ</t>
    </rPh>
    <rPh sb="53" eb="54">
      <t>シ</t>
    </rPh>
    <rPh sb="72" eb="73">
      <t>シ</t>
    </rPh>
    <rPh sb="73" eb="74">
      <t>オヨ</t>
    </rPh>
    <rPh sb="78" eb="79">
      <t>シ</t>
    </rPh>
    <rPh sb="85" eb="87">
      <t>リガク</t>
    </rPh>
    <rPh sb="87" eb="90">
      <t>リョウホウシ</t>
    </rPh>
    <rPh sb="130" eb="132">
      <t>シカク</t>
    </rPh>
    <rPh sb="133" eb="134">
      <t>ユウ</t>
    </rPh>
    <rPh sb="140" eb="143">
      <t>シドウイン</t>
    </rPh>
    <rPh sb="144" eb="146">
      <t>ハイチ</t>
    </rPh>
    <rPh sb="148" eb="151">
      <t>ジギョウショ</t>
    </rPh>
    <rPh sb="153" eb="156">
      <t>ツキイジョウ</t>
    </rPh>
    <rPh sb="156" eb="158">
      <t>キノウ</t>
    </rPh>
    <rPh sb="158" eb="160">
      <t>クンレン</t>
    </rPh>
    <rPh sb="160" eb="162">
      <t>シドウ</t>
    </rPh>
    <rPh sb="163" eb="165">
      <t>ジュウジ</t>
    </rPh>
    <rPh sb="167" eb="169">
      <t>ケイケン</t>
    </rPh>
    <rPh sb="170" eb="171">
      <t>ユウ</t>
    </rPh>
    <rPh sb="173" eb="174">
      <t>モノ</t>
    </rPh>
    <rPh sb="175" eb="176">
      <t>カギ</t>
    </rPh>
    <phoneticPr fontId="24"/>
  </si>
  <si>
    <r>
      <t>　負担割合証によって、利用者の負担割合が１割か２割</t>
    </r>
    <r>
      <rPr>
        <sz val="11"/>
        <rFont val="ＭＳ Ｐゴシック"/>
        <family val="3"/>
        <charset val="128"/>
      </rPr>
      <t>又は３割かを確認している。</t>
    </r>
    <rPh sb="25" eb="26">
      <t>マタ</t>
    </rPh>
    <rPh sb="28" eb="29">
      <t>ワリ</t>
    </rPh>
    <phoneticPr fontId="24"/>
  </si>
  <si>
    <r>
      <t>　</t>
    </r>
    <r>
      <rPr>
        <sz val="11"/>
        <rFont val="ＭＳ Ｐゴシック"/>
        <family val="3"/>
        <charset val="128"/>
      </rPr>
      <t>受け入れた若年性認知症利用者ごとに個別の担当者を定めている。</t>
    </r>
    <phoneticPr fontId="24"/>
  </si>
  <si>
    <r>
      <t>（２）　</t>
    </r>
    <r>
      <rPr>
        <sz val="12"/>
        <rFont val="ＭＳ Ｐゴシック"/>
        <family val="3"/>
        <charset val="128"/>
      </rPr>
      <t>身体拘束廃止未実施減算</t>
    </r>
    <rPh sb="4" eb="6">
      <t>シンタイ</t>
    </rPh>
    <rPh sb="6" eb="8">
      <t>コウソク</t>
    </rPh>
    <rPh sb="8" eb="9">
      <t>ハイ</t>
    </rPh>
    <rPh sb="9" eb="10">
      <t>シ</t>
    </rPh>
    <rPh sb="10" eb="13">
      <t>ミジッシ</t>
    </rPh>
    <rPh sb="13" eb="14">
      <t>ゲン</t>
    </rPh>
    <rPh sb="14" eb="15">
      <t>サン</t>
    </rPh>
    <phoneticPr fontId="24"/>
  </si>
  <si>
    <t>問1</t>
    <rPh sb="0" eb="1">
      <t>トイ</t>
    </rPh>
    <phoneticPr fontId="24"/>
  </si>
  <si>
    <t>問3</t>
    <rPh sb="0" eb="1">
      <t>トイ</t>
    </rPh>
    <phoneticPr fontId="24"/>
  </si>
  <si>
    <t>問5</t>
    <rPh sb="0" eb="1">
      <t>トイ</t>
    </rPh>
    <phoneticPr fontId="24"/>
  </si>
  <si>
    <t>元</t>
    <rPh sb="0" eb="1">
      <t>ガン</t>
    </rPh>
    <phoneticPr fontId="2"/>
  </si>
  <si>
    <r>
      <t xml:space="preserve"> </t>
    </r>
    <r>
      <rPr>
        <sz val="12"/>
        <rFont val="ＭＳ Ｐゴシック"/>
        <family val="3"/>
        <charset val="128"/>
      </rPr>
      <t>令和　　年 　月　  日</t>
    </r>
    <rPh sb="1" eb="3">
      <t>レイワ</t>
    </rPh>
    <phoneticPr fontId="24"/>
  </si>
  <si>
    <t>　協力歯科医療機関を定めるよう努めている。</t>
    <rPh sb="1" eb="3">
      <t>キョウリョク</t>
    </rPh>
    <rPh sb="3" eb="5">
      <t>シカ</t>
    </rPh>
    <rPh sb="5" eb="7">
      <t>イリョウ</t>
    </rPh>
    <rPh sb="7" eb="9">
      <t>キカン</t>
    </rPh>
    <rPh sb="10" eb="11">
      <t>サダ</t>
    </rPh>
    <rPh sb="15" eb="16">
      <t>ツト</t>
    </rPh>
    <phoneticPr fontId="24"/>
  </si>
  <si>
    <t>　個人の電気製品持込に関して電気代を徴収する場合は、実費相当分のみとなっている。</t>
    <rPh sb="1" eb="3">
      <t>コジン</t>
    </rPh>
    <rPh sb="4" eb="6">
      <t>デンキ</t>
    </rPh>
    <rPh sb="6" eb="8">
      <t>セイヒン</t>
    </rPh>
    <rPh sb="8" eb="10">
      <t>モチコミ</t>
    </rPh>
    <rPh sb="11" eb="12">
      <t>カン</t>
    </rPh>
    <rPh sb="14" eb="17">
      <t>デンキダイ</t>
    </rPh>
    <rPh sb="18" eb="20">
      <t>チョウシュウ</t>
    </rPh>
    <rPh sb="22" eb="24">
      <t>バアイ</t>
    </rPh>
    <rPh sb="26" eb="28">
      <t>ジッピ</t>
    </rPh>
    <rPh sb="28" eb="31">
      <t>ソウトウブン</t>
    </rPh>
    <phoneticPr fontId="24"/>
  </si>
  <si>
    <t>　研修の際、介護に直接携わる職員のうち、医療・福祉関係の資格を有さない者について、認知症介護基礎研修を受講させるために必要な措置を講じている。</t>
    <rPh sb="1" eb="3">
      <t>ケンシュウ</t>
    </rPh>
    <rPh sb="4" eb="5">
      <t>サイ</t>
    </rPh>
    <rPh sb="6" eb="8">
      <t>カイゴ</t>
    </rPh>
    <rPh sb="9" eb="11">
      <t>チョクセツ</t>
    </rPh>
    <rPh sb="11" eb="12">
      <t>タズサ</t>
    </rPh>
    <rPh sb="14" eb="16">
      <t>ショクイン</t>
    </rPh>
    <rPh sb="20" eb="22">
      <t>イリョウ</t>
    </rPh>
    <rPh sb="23" eb="25">
      <t>フクシ</t>
    </rPh>
    <rPh sb="25" eb="27">
      <t>カンケイ</t>
    </rPh>
    <rPh sb="28" eb="30">
      <t>シカク</t>
    </rPh>
    <rPh sb="31" eb="32">
      <t>ユウ</t>
    </rPh>
    <rPh sb="35" eb="36">
      <t>モノ</t>
    </rPh>
    <rPh sb="41" eb="44">
      <t>ニンチショウ</t>
    </rPh>
    <rPh sb="44" eb="46">
      <t>カイゴ</t>
    </rPh>
    <rPh sb="46" eb="48">
      <t>キソ</t>
    </rPh>
    <rPh sb="48" eb="50">
      <t>ケンシュウ</t>
    </rPh>
    <rPh sb="51" eb="53">
      <t>ジュコウ</t>
    </rPh>
    <rPh sb="59" eb="61">
      <t>ヒツヨウ</t>
    </rPh>
    <rPh sb="62" eb="64">
      <t>ソチ</t>
    </rPh>
    <rPh sb="65" eb="66">
      <t>コウ</t>
    </rPh>
    <phoneticPr fontId="24"/>
  </si>
  <si>
    <t>　適切な指定特定施設生活介護の提供を確保する観点から、職場におけるセクシュアルハラスメントやパワーハラスメントにより従業者の就業環境が害されることを防止するための方針の明確化等の必要な措置を講じている。</t>
    <rPh sb="1" eb="3">
      <t>テキセツ</t>
    </rPh>
    <rPh sb="4" eb="6">
      <t>シテイ</t>
    </rPh>
    <rPh sb="6" eb="8">
      <t>トクテイ</t>
    </rPh>
    <rPh sb="8" eb="10">
      <t>シセツ</t>
    </rPh>
    <rPh sb="10" eb="12">
      <t>セイカツ</t>
    </rPh>
    <rPh sb="12" eb="14">
      <t>カイゴ</t>
    </rPh>
    <rPh sb="15" eb="17">
      <t>テイキョウ</t>
    </rPh>
    <rPh sb="18" eb="20">
      <t>カクホ</t>
    </rPh>
    <rPh sb="22" eb="24">
      <t>カンテン</t>
    </rPh>
    <rPh sb="27" eb="29">
      <t>ショクバ</t>
    </rPh>
    <rPh sb="58" eb="61">
      <t>ジュウギョウシャ</t>
    </rPh>
    <rPh sb="62" eb="64">
      <t>シュウギョウカ</t>
    </rPh>
    <rPh sb="64" eb="76">
      <t>ンキョウガガイサレルコトヲボウシ</t>
    </rPh>
    <rPh sb="81" eb="83">
      <t>ホウシン</t>
    </rPh>
    <rPh sb="84" eb="87">
      <t>メイカクカ</t>
    </rPh>
    <rPh sb="87" eb="88">
      <t>トウ</t>
    </rPh>
    <rPh sb="89" eb="91">
      <t>ヒツヨウ</t>
    </rPh>
    <rPh sb="92" eb="94">
      <t>ソチ</t>
    </rPh>
    <rPh sb="95" eb="96">
      <t>コウ</t>
    </rPh>
    <phoneticPr fontId="24"/>
  </si>
  <si>
    <t>（１３）　業務継続計画の策定</t>
    <rPh sb="5" eb="11">
      <t>ギョウムケイゾクケイカク</t>
    </rPh>
    <rPh sb="12" eb="14">
      <t>サクテイ</t>
    </rPh>
    <phoneticPr fontId="24"/>
  </si>
  <si>
    <t>　感染症や非常災害の発生時において、利用者に対する指定特定施設生活介護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リヨウシャ</t>
    </rPh>
    <rPh sb="22" eb="23">
      <t>タイ</t>
    </rPh>
    <rPh sb="25" eb="33">
      <t>シテイトクテイシセツセイカツ</t>
    </rPh>
    <rPh sb="33" eb="35">
      <t>カイゴ</t>
    </rPh>
    <rPh sb="36" eb="38">
      <t>テイキョウ</t>
    </rPh>
    <rPh sb="39" eb="42">
      <t>ケイゾクテキ</t>
    </rPh>
    <rPh sb="43" eb="45">
      <t>ジッシ</t>
    </rPh>
    <rPh sb="51" eb="52">
      <t>オヨ</t>
    </rPh>
    <rPh sb="68" eb="69">
      <t>ハカ</t>
    </rPh>
    <rPh sb="73" eb="75">
      <t>ケイカク</t>
    </rPh>
    <rPh sb="76" eb="78">
      <t>イカ</t>
    </rPh>
    <rPh sb="79" eb="83">
      <t>ギョウムケイゾク</t>
    </rPh>
    <rPh sb="83" eb="85">
      <t>ケイカク</t>
    </rPh>
    <rPh sb="91" eb="93">
      <t>サクテイ</t>
    </rPh>
    <rPh sb="95" eb="103">
      <t>トウガイギョウムケイゾクケイカク</t>
    </rPh>
    <rPh sb="104" eb="105">
      <t>シタガ</t>
    </rPh>
    <rPh sb="106" eb="108">
      <t>ヒツヨウ</t>
    </rPh>
    <rPh sb="109" eb="111">
      <t>ソチ</t>
    </rPh>
    <rPh sb="112" eb="113">
      <t>コウ</t>
    </rPh>
    <phoneticPr fontId="24"/>
  </si>
  <si>
    <t>　従業者に対し、業務継続計画について周知するとともに、必要な研修及び訓練を定期的に実施している。</t>
    <rPh sb="1" eb="4">
      <t>ジュウギョウシャ</t>
    </rPh>
    <rPh sb="5" eb="6">
      <t>タイ</t>
    </rPh>
    <rPh sb="8" eb="14">
      <t>ギョウムケイゾクケイカク</t>
    </rPh>
    <rPh sb="18" eb="20">
      <t>シュウチ</t>
    </rPh>
    <rPh sb="27" eb="29">
      <t>ヒツヨウ</t>
    </rPh>
    <rPh sb="30" eb="33">
      <t>ケンシュウオヨ</t>
    </rPh>
    <rPh sb="34" eb="36">
      <t>クンレン</t>
    </rPh>
    <rPh sb="37" eb="40">
      <t>テイキテキ</t>
    </rPh>
    <rPh sb="41" eb="43">
      <t>ジッシ</t>
    </rPh>
    <phoneticPr fontId="24"/>
  </si>
  <si>
    <t>　定期的に業務改善計画の見直しを行い、必要に応じて業務改善計画の変更を行っている。</t>
    <rPh sb="1" eb="4">
      <t>テイキテキ</t>
    </rPh>
    <rPh sb="5" eb="11">
      <t>ギョウムカイゼンケイカク</t>
    </rPh>
    <rPh sb="12" eb="14">
      <t>ミナオ</t>
    </rPh>
    <rPh sb="16" eb="17">
      <t>オコナ</t>
    </rPh>
    <rPh sb="19" eb="21">
      <t>ヒツヨウ</t>
    </rPh>
    <rPh sb="22" eb="23">
      <t>オウ</t>
    </rPh>
    <rPh sb="25" eb="31">
      <t>ギョウムカイゼンケイカク</t>
    </rPh>
    <rPh sb="32" eb="34">
      <t>ヘンコウ</t>
    </rPh>
    <rPh sb="35" eb="36">
      <t>オコナ</t>
    </rPh>
    <phoneticPr fontId="24"/>
  </si>
  <si>
    <t>　感染症の予防及びまん延の防止のための対策を検討する委員会（テレビ電話装置等を活用して行うことができるものとする。）をおおむね6月に１回以上開催するとともに、その結果について、従業者に周知徹底を図っている。</t>
    <rPh sb="1" eb="4">
      <t>カンセンショウ</t>
    </rPh>
    <rPh sb="5" eb="8">
      <t>ヨボウオヨ</t>
    </rPh>
    <rPh sb="11" eb="12">
      <t>エン</t>
    </rPh>
    <rPh sb="13" eb="15">
      <t>ボウシ</t>
    </rPh>
    <rPh sb="19" eb="21">
      <t>タイサク</t>
    </rPh>
    <rPh sb="22" eb="24">
      <t>ケントウ</t>
    </rPh>
    <rPh sb="26" eb="29">
      <t>イインカイ</t>
    </rPh>
    <rPh sb="33" eb="38">
      <t>デンワソウチトウ</t>
    </rPh>
    <rPh sb="39" eb="41">
      <t>カツヨウ</t>
    </rPh>
    <rPh sb="43" eb="44">
      <t>オコナ</t>
    </rPh>
    <rPh sb="64" eb="65">
      <t>ツキ</t>
    </rPh>
    <rPh sb="67" eb="72">
      <t>カイイジョウカイサイ</t>
    </rPh>
    <rPh sb="81" eb="83">
      <t>ケッカ</t>
    </rPh>
    <rPh sb="88" eb="91">
      <t>ジュウギョウシャ</t>
    </rPh>
    <rPh sb="92" eb="96">
      <t>シュウチテッテイ</t>
    </rPh>
    <rPh sb="97" eb="98">
      <t>ハカ</t>
    </rPh>
    <phoneticPr fontId="24"/>
  </si>
  <si>
    <t>　事業所における感染症の予防及びまん延の防止のための指針を整備している。</t>
    <rPh sb="1" eb="4">
      <t>ジギョウショ</t>
    </rPh>
    <rPh sb="8" eb="11">
      <t>カンセンショウ</t>
    </rPh>
    <rPh sb="12" eb="15">
      <t>ヨボウオヨ</t>
    </rPh>
    <rPh sb="18" eb="19">
      <t>エン</t>
    </rPh>
    <rPh sb="20" eb="22">
      <t>ボウシ</t>
    </rPh>
    <rPh sb="26" eb="28">
      <t>シシン</t>
    </rPh>
    <rPh sb="29" eb="31">
      <t>セイビ</t>
    </rPh>
    <phoneticPr fontId="24"/>
  </si>
  <si>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24"/>
  </si>
  <si>
    <t>問４</t>
    <rPh sb="0" eb="1">
      <t>トイ</t>
    </rPh>
    <phoneticPr fontId="24"/>
  </si>
  <si>
    <t>問５</t>
    <rPh sb="0" eb="1">
      <t>トイ</t>
    </rPh>
    <phoneticPr fontId="24"/>
  </si>
  <si>
    <t>問６</t>
    <rPh sb="0" eb="1">
      <t>トイ</t>
    </rPh>
    <phoneticPr fontId="24"/>
  </si>
  <si>
    <t>（Ⅰ・Ⅱ共通）
　介護福祉士の数が、常勤換算方法で、利用者の数が６又はその端数を増すごとに１以上であること。</t>
    <rPh sb="4" eb="6">
      <t>キョウツウ</t>
    </rPh>
    <phoneticPr fontId="24"/>
  </si>
  <si>
    <t>問２</t>
    <rPh sb="0" eb="1">
      <t>トイ</t>
    </rPh>
    <phoneticPr fontId="24"/>
  </si>
  <si>
    <t>（Ⅰ・Ⅱ共通）
　人員基準欠如に該当していないこと。</t>
    <rPh sb="4" eb="6">
      <t>キョウツウ</t>
    </rPh>
    <rPh sb="9" eb="11">
      <t>ジンイン</t>
    </rPh>
    <rPh sb="11" eb="13">
      <t>キジュン</t>
    </rPh>
    <rPh sb="13" eb="15">
      <t>ケツジョ</t>
    </rPh>
    <rPh sb="16" eb="18">
      <t>ガイトウ</t>
    </rPh>
    <phoneticPr fontId="24"/>
  </si>
  <si>
    <t>（Ⅰ・Ⅱ共通）　
　サービス提供体制強化加算は算定していない。</t>
    <rPh sb="4" eb="6">
      <t>キョウツウ</t>
    </rPh>
    <phoneticPr fontId="24"/>
  </si>
  <si>
    <t>（Ⅰ・Ⅱ共通）
　個別機能訓練計画に基づき、利用者の身体機能又は生活機能の向上を目的とする機能訓練の項目を準備し、機能訓練指導員等が、利用者の心身の状況に応じた機能訓練を適切に提供している。</t>
    <rPh sb="4" eb="6">
      <t>キョウツウ</t>
    </rPh>
    <phoneticPr fontId="24"/>
  </si>
  <si>
    <t>（Ⅰ・Ⅱ共通）
　問１（（Ⅱ）の場合は、問４）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rPh sb="4" eb="6">
      <t>キョウツウ</t>
    </rPh>
    <rPh sb="9" eb="10">
      <t>トイ</t>
    </rPh>
    <rPh sb="16" eb="18">
      <t>バアイ</t>
    </rPh>
    <rPh sb="20" eb="21">
      <t>トイ</t>
    </rPh>
    <rPh sb="24" eb="26">
      <t>ヒョウカ</t>
    </rPh>
    <rPh sb="27" eb="28">
      <t>モト</t>
    </rPh>
    <phoneticPr fontId="24"/>
  </si>
  <si>
    <t>（Ⅱ）
　個別機能訓練加算（Ⅰ）を算定している場合であって、かつ、個別機能訓練計画の内容等の情報を厚生労働省に提出（ＬＩＦＥを用いて行うこと。）し、機能訓練の実施に当たって、当該情報その他機能訓練の適切かつ有効な実施のために必要な情報を活用している。</t>
    <rPh sb="5" eb="13">
      <t>コベツキノウクンレンカサン</t>
    </rPh>
    <rPh sb="17" eb="19">
      <t>サンテイ</t>
    </rPh>
    <rPh sb="23" eb="25">
      <t>バアイ</t>
    </rPh>
    <rPh sb="33" eb="39">
      <t>コベツキノウクンレン</t>
    </rPh>
    <rPh sb="39" eb="41">
      <t>ケイカク</t>
    </rPh>
    <rPh sb="42" eb="44">
      <t>ナイヨウ</t>
    </rPh>
    <rPh sb="44" eb="45">
      <t>トウ</t>
    </rPh>
    <rPh sb="46" eb="48">
      <t>ジョウホウ</t>
    </rPh>
    <rPh sb="49" eb="54">
      <t>コウセイロウドウショウ</t>
    </rPh>
    <rPh sb="55" eb="57">
      <t>テイシュツ</t>
    </rPh>
    <rPh sb="63" eb="64">
      <t>モチ</t>
    </rPh>
    <rPh sb="66" eb="67">
      <t>オコナ</t>
    </rPh>
    <rPh sb="74" eb="76">
      <t>キノウ</t>
    </rPh>
    <rPh sb="76" eb="78">
      <t>クンレン</t>
    </rPh>
    <rPh sb="79" eb="81">
      <t>ジッシ</t>
    </rPh>
    <rPh sb="82" eb="83">
      <t>ア</t>
    </rPh>
    <rPh sb="87" eb="89">
      <t>トウガイ</t>
    </rPh>
    <rPh sb="89" eb="91">
      <t>ジョウホウ</t>
    </rPh>
    <rPh sb="93" eb="94">
      <t>タ</t>
    </rPh>
    <rPh sb="94" eb="96">
      <t>キノウ</t>
    </rPh>
    <rPh sb="96" eb="98">
      <t>クンレン</t>
    </rPh>
    <rPh sb="99" eb="101">
      <t>テキセツ</t>
    </rPh>
    <rPh sb="103" eb="105">
      <t>ユウコウ</t>
    </rPh>
    <rPh sb="106" eb="108">
      <t>ジッシ</t>
    </rPh>
    <rPh sb="112" eb="114">
      <t>ヒツヨウ</t>
    </rPh>
    <rPh sb="115" eb="117">
      <t>ジョウホウ</t>
    </rPh>
    <rPh sb="118" eb="120">
      <t>カツヨウ</t>
    </rPh>
    <phoneticPr fontId="24"/>
  </si>
  <si>
    <r>
      <t>（Ⅰ）　
　常勤専従の機能訓練指導員の職務に従事する理学療法士、作業療法士、言語聴覚士、看護師、准看護師、柔道整復師、あん摩マッサージ指圧師、</t>
    </r>
    <r>
      <rPr>
        <sz val="11"/>
        <rFont val="ＭＳ Ｐゴシック"/>
        <family val="3"/>
        <charset val="128"/>
      </rPr>
      <t>はり師又はきゅう師（はり師及びきゅう師については、理学療法士、作業療法士、言語聴覚士、看護師、准看護師、柔道整復師、あん摩マッサージ指圧師の資格を有する機能訓練指導員を配置した事業所で６月以上機能訓練指導に従事した経験を有する者に限る。）（以下、理学療法士等という。）を１名以上配置している。
　また、利用者の数が100を超える指定特定施設にあっては、専ら機能訓練指導員の職務に従事する理学療法士等を</t>
    </r>
    <r>
      <rPr>
        <sz val="11"/>
        <rFont val="ＭＳ Ｐゴシック"/>
        <family val="3"/>
        <charset val="128"/>
      </rPr>
      <t>1名以上配置し、かつ、理学療法士等</t>
    </r>
    <r>
      <rPr>
        <sz val="11"/>
        <rFont val="ＭＳ Ｐゴシック"/>
        <family val="3"/>
        <charset val="128"/>
      </rPr>
      <t>である従業者を機能訓練指導員として常勤換算方法で利用者の数を100で除した数以上配置している。</t>
    </r>
    <rPh sb="6" eb="8">
      <t>ジョウキン</t>
    </rPh>
    <rPh sb="8" eb="10">
      <t>センジュウ</t>
    </rPh>
    <rPh sb="44" eb="47">
      <t>カンゴシ</t>
    </rPh>
    <rPh sb="48" eb="52">
      <t>ジュンカンゴシ</t>
    </rPh>
    <rPh sb="73" eb="74">
      <t>シ</t>
    </rPh>
    <rPh sb="74" eb="75">
      <t>マタ</t>
    </rPh>
    <rPh sb="79" eb="80">
      <t>シ</t>
    </rPh>
    <rPh sb="191" eb="193">
      <t>イカ</t>
    </rPh>
    <rPh sb="194" eb="196">
      <t>リガク</t>
    </rPh>
    <rPh sb="196" eb="200">
      <t>リョウホウシトウ</t>
    </rPh>
    <rPh sb="247" eb="248">
      <t>モッパ</t>
    </rPh>
    <rPh sb="249" eb="256">
      <t>キノウクンレンシドウイン</t>
    </rPh>
    <rPh sb="257" eb="259">
      <t>ショクム</t>
    </rPh>
    <rPh sb="260" eb="262">
      <t>ジュウジ</t>
    </rPh>
    <rPh sb="272" eb="275">
      <t>メイイジョウ</t>
    </rPh>
    <rPh sb="275" eb="277">
      <t>ハイチ</t>
    </rPh>
    <rPh sb="282" eb="288">
      <t>リガクリョウホウシトウ</t>
    </rPh>
    <rPh sb="291" eb="294">
      <t>ジュウギョウシャ</t>
    </rPh>
    <rPh sb="295" eb="302">
      <t>キノウクンレンシドウイン</t>
    </rPh>
    <rPh sb="305" eb="307">
      <t>ジョウキン</t>
    </rPh>
    <rPh sb="307" eb="309">
      <t>カンサン</t>
    </rPh>
    <rPh sb="309" eb="311">
      <t>ホウホウ</t>
    </rPh>
    <rPh sb="312" eb="315">
      <t>リヨウシャ</t>
    </rPh>
    <rPh sb="316" eb="317">
      <t>カズ</t>
    </rPh>
    <phoneticPr fontId="24"/>
  </si>
  <si>
    <t>（Ⅰ）　
　開始時及びその３ヶ月ごとに１回以上利用者に対して個別機能訓練計画の内容を説明し記録している。</t>
    <rPh sb="6" eb="8">
      <t>カイシ</t>
    </rPh>
    <rPh sb="8" eb="9">
      <t>ジ</t>
    </rPh>
    <rPh sb="9" eb="10">
      <t>オヨ</t>
    </rPh>
    <rPh sb="15" eb="16">
      <t>ゲツ</t>
    </rPh>
    <rPh sb="20" eb="23">
      <t>カイイジョウ</t>
    </rPh>
    <rPh sb="23" eb="26">
      <t>リヨウシャ</t>
    </rPh>
    <rPh sb="27" eb="28">
      <t>タイ</t>
    </rPh>
    <rPh sb="30" eb="32">
      <t>コベツ</t>
    </rPh>
    <rPh sb="32" eb="34">
      <t>キノウ</t>
    </rPh>
    <rPh sb="34" eb="36">
      <t>クンレン</t>
    </rPh>
    <rPh sb="36" eb="38">
      <t>ケイカク</t>
    </rPh>
    <rPh sb="39" eb="41">
      <t>ナイヨウ</t>
    </rPh>
    <phoneticPr fontId="24"/>
  </si>
  <si>
    <t>（Ⅰ）　
　個別機能訓練に係る記録（実施時間、訓練内容、担当者等）は利用者ごとに保管され、個別機能訓練の従事者により閲覧可能である。</t>
    <rPh sb="6" eb="8">
      <t>コベツ</t>
    </rPh>
    <rPh sb="8" eb="10">
      <t>キノウ</t>
    </rPh>
    <rPh sb="10" eb="12">
      <t>クンレン</t>
    </rPh>
    <rPh sb="13" eb="14">
      <t>カカ</t>
    </rPh>
    <rPh sb="15" eb="17">
      <t>キロク</t>
    </rPh>
    <rPh sb="18" eb="20">
      <t>ジッシ</t>
    </rPh>
    <rPh sb="20" eb="22">
      <t>ジカン</t>
    </rPh>
    <rPh sb="23" eb="25">
      <t>クンレン</t>
    </rPh>
    <rPh sb="25" eb="27">
      <t>ナイヨウ</t>
    </rPh>
    <rPh sb="28" eb="31">
      <t>タントウシャ</t>
    </rPh>
    <rPh sb="31" eb="32">
      <t>トウ</t>
    </rPh>
    <rPh sb="34" eb="37">
      <t>リヨウシャ</t>
    </rPh>
    <rPh sb="40" eb="42">
      <t>ホカン</t>
    </rPh>
    <phoneticPr fontId="24"/>
  </si>
  <si>
    <t>　利用開始時及び利用中６月ごとに利用者の栄養状態について確認を行い、利用者の栄養状態に関する情報（利用者が低栄養状態の場合にあっては、低栄養状態の改善に必要な情報を含む。）を利用者を担当する介護支援専門員に提供している。</t>
    <rPh sb="1" eb="3">
      <t>リヨウ</t>
    </rPh>
    <rPh sb="3" eb="5">
      <t>カイシ</t>
    </rPh>
    <rPh sb="5" eb="6">
      <t>ジ</t>
    </rPh>
    <rPh sb="6" eb="7">
      <t>オヨ</t>
    </rPh>
    <rPh sb="8" eb="11">
      <t>リヨウチュウ</t>
    </rPh>
    <rPh sb="12" eb="13">
      <t>ツキ</t>
    </rPh>
    <rPh sb="16" eb="19">
      <t>リヨウシャ</t>
    </rPh>
    <rPh sb="20" eb="22">
      <t>エイヨウ</t>
    </rPh>
    <rPh sb="22" eb="24">
      <t>ジョウタイ</t>
    </rPh>
    <rPh sb="28" eb="30">
      <t>カクニン</t>
    </rPh>
    <rPh sb="31" eb="32">
      <t>オコナ</t>
    </rPh>
    <rPh sb="34" eb="37">
      <t>リヨウシャ</t>
    </rPh>
    <rPh sb="38" eb="40">
      <t>エイヨウ</t>
    </rPh>
    <rPh sb="40" eb="42">
      <t>ジョウタイ</t>
    </rPh>
    <rPh sb="43" eb="44">
      <t>カン</t>
    </rPh>
    <rPh sb="46" eb="48">
      <t>ジョウホウ</t>
    </rPh>
    <rPh sb="49" eb="52">
      <t>リヨウシャ</t>
    </rPh>
    <rPh sb="53" eb="56">
      <t>テイエイヨウ</t>
    </rPh>
    <rPh sb="56" eb="58">
      <t>ジョウタイ</t>
    </rPh>
    <rPh sb="59" eb="61">
      <t>バアイ</t>
    </rPh>
    <rPh sb="67" eb="72">
      <t>テイエイヨウジョウタイ</t>
    </rPh>
    <rPh sb="73" eb="75">
      <t>カイゼン</t>
    </rPh>
    <rPh sb="76" eb="78">
      <t>ヒツヨウ</t>
    </rPh>
    <rPh sb="79" eb="81">
      <t>ジョウホウ</t>
    </rPh>
    <rPh sb="82" eb="83">
      <t>フク</t>
    </rPh>
    <rPh sb="87" eb="90">
      <t>リヨウシャ</t>
    </rPh>
    <rPh sb="91" eb="93">
      <t>タントウ</t>
    </rPh>
    <rPh sb="95" eb="102">
      <t>カイゴシエンセンモンイン</t>
    </rPh>
    <rPh sb="103" eb="105">
      <t>テイキョウ</t>
    </rPh>
    <phoneticPr fontId="24"/>
  </si>
  <si>
    <r>
      <t>　</t>
    </r>
    <r>
      <rPr>
        <sz val="11"/>
        <rFont val="ＭＳ Ｐゴシック"/>
        <family val="3"/>
        <charset val="128"/>
      </rPr>
      <t>従業者が、利用開始時及び利用中６月ごとに利用者の口腔の健康状態のスクリーニング（以下「口腔スクリーニング」という。）及び栄養状態のスクリーニング（以下「栄養スクリーニング」という。）を行っている。</t>
    </r>
    <rPh sb="25" eb="27">
      <t>コウクウ</t>
    </rPh>
    <rPh sb="28" eb="30">
      <t>ケンコウ</t>
    </rPh>
    <rPh sb="30" eb="32">
      <t>ジョウタイ</t>
    </rPh>
    <rPh sb="41" eb="43">
      <t>イカ</t>
    </rPh>
    <rPh sb="44" eb="46">
      <t>コウクウ</t>
    </rPh>
    <rPh sb="59" eb="60">
      <t>オヨ</t>
    </rPh>
    <rPh sb="74" eb="76">
      <t>イカ</t>
    </rPh>
    <rPh sb="77" eb="79">
      <t>エイヨウ</t>
    </rPh>
    <rPh sb="93" eb="94">
      <t>オコナ</t>
    </rPh>
    <phoneticPr fontId="24"/>
  </si>
  <si>
    <r>
      <t>　口腔スクリーニング及び栄養スクリーニングは、利用</t>
    </r>
    <r>
      <rPr>
        <sz val="11"/>
        <rFont val="ＭＳ Ｐゴシック"/>
        <family val="3"/>
        <charset val="128"/>
      </rPr>
      <t>者ごとに行われるケアマネジメントの一環として行っている。</t>
    </r>
    <rPh sb="1" eb="3">
      <t>コウクウ</t>
    </rPh>
    <rPh sb="10" eb="11">
      <t>オヨ</t>
    </rPh>
    <rPh sb="12" eb="14">
      <t>エイヨウ</t>
    </rPh>
    <rPh sb="23" eb="25">
      <t>リヨウ</t>
    </rPh>
    <phoneticPr fontId="24"/>
  </si>
  <si>
    <t>問１</t>
    <rPh sb="0" eb="1">
      <t>トイ</t>
    </rPh>
    <phoneticPr fontId="24"/>
  </si>
  <si>
    <t>（Ⅰ・Ⅱ共通）　
　評価対象者全員について、評価対象利用期間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厚生労働省に当該測定を提出している。</t>
    <rPh sb="4" eb="6">
      <t>キョウツウ</t>
    </rPh>
    <rPh sb="10" eb="12">
      <t>ヒョウカ</t>
    </rPh>
    <rPh sb="12" eb="14">
      <t>タイショウ</t>
    </rPh>
    <rPh sb="14" eb="15">
      <t>シャ</t>
    </rPh>
    <rPh sb="15" eb="17">
      <t>ゼンイン</t>
    </rPh>
    <rPh sb="22" eb="24">
      <t>ヒョウカ</t>
    </rPh>
    <rPh sb="24" eb="26">
      <t>タイショウ</t>
    </rPh>
    <rPh sb="26" eb="28">
      <t>リヨウ</t>
    </rPh>
    <rPh sb="28" eb="30">
      <t>キカン</t>
    </rPh>
    <rPh sb="31" eb="33">
      <t>ショゲツ</t>
    </rPh>
    <rPh sb="34" eb="36">
      <t>イカ</t>
    </rPh>
    <rPh sb="37" eb="41">
      <t>ヒョウカタイショウ</t>
    </rPh>
    <rPh sb="41" eb="43">
      <t>リヨウ</t>
    </rPh>
    <rPh sb="43" eb="45">
      <t>カイシ</t>
    </rPh>
    <rPh sb="45" eb="46">
      <t>ツキ</t>
    </rPh>
    <rPh sb="50" eb="52">
      <t>トウガイ</t>
    </rPh>
    <rPh sb="52" eb="53">
      <t>ツキ</t>
    </rPh>
    <rPh sb="54" eb="56">
      <t>ヨクゲツ</t>
    </rPh>
    <rPh sb="58" eb="60">
      <t>キサン</t>
    </rPh>
    <rPh sb="63" eb="64">
      <t>ツキ</t>
    </rPh>
    <rPh sb="64" eb="65">
      <t>メ</t>
    </rPh>
    <rPh sb="67" eb="68">
      <t>ツキ</t>
    </rPh>
    <rPh sb="68" eb="69">
      <t>メ</t>
    </rPh>
    <rPh sb="75" eb="77">
      <t>リヨウ</t>
    </rPh>
    <rPh sb="80" eb="82">
      <t>バアイ</t>
    </rPh>
    <rPh sb="87" eb="89">
      <t>トウガイ</t>
    </rPh>
    <rPh sb="94" eb="96">
      <t>リヨウ</t>
    </rPh>
    <rPh sb="100" eb="102">
      <t>サイシュウ</t>
    </rPh>
    <rPh sb="103" eb="104">
      <t>ツキ</t>
    </rPh>
    <rPh sb="113" eb="115">
      <t>ヒョウカ</t>
    </rPh>
    <rPh sb="119" eb="121">
      <t>ヒョウカ</t>
    </rPh>
    <rPh sb="122" eb="123">
      <t>モト</t>
    </rPh>
    <rPh sb="125" eb="126">
      <t>アタイ</t>
    </rPh>
    <rPh sb="127" eb="129">
      <t>イカ</t>
    </rPh>
    <rPh sb="133" eb="134">
      <t>チ</t>
    </rPh>
    <rPh sb="137" eb="139">
      <t>ソクテイ</t>
    </rPh>
    <rPh sb="141" eb="143">
      <t>ソクテイ</t>
    </rPh>
    <rPh sb="145" eb="146">
      <t>ヒ</t>
    </rPh>
    <rPh sb="147" eb="148">
      <t>ゾク</t>
    </rPh>
    <rPh sb="150" eb="151">
      <t>ツキ</t>
    </rPh>
    <rPh sb="154" eb="159">
      <t>コウセイロウドウショウ</t>
    </rPh>
    <rPh sb="160" eb="162">
      <t>トウガイ</t>
    </rPh>
    <rPh sb="162" eb="164">
      <t>ソクテイ</t>
    </rPh>
    <rPh sb="165" eb="167">
      <t>テイシュツ</t>
    </rPh>
    <phoneticPr fontId="24"/>
  </si>
  <si>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6" eb="8">
      <t>ヒョウカ</t>
    </rPh>
    <rPh sb="8" eb="10">
      <t>タイショウ</t>
    </rPh>
    <rPh sb="10" eb="11">
      <t>シャ</t>
    </rPh>
    <rPh sb="12" eb="14">
      <t>ヒョウカ</t>
    </rPh>
    <rPh sb="14" eb="16">
      <t>タイショウ</t>
    </rPh>
    <rPh sb="16" eb="18">
      <t>リヨウ</t>
    </rPh>
    <rPh sb="18" eb="20">
      <t>カイシ</t>
    </rPh>
    <rPh sb="20" eb="21">
      <t>ツキ</t>
    </rPh>
    <rPh sb="22" eb="24">
      <t>ヨクゲツ</t>
    </rPh>
    <rPh sb="26" eb="28">
      <t>キサン</t>
    </rPh>
    <rPh sb="31" eb="32">
      <t>ツキ</t>
    </rPh>
    <rPh sb="32" eb="33">
      <t>メ</t>
    </rPh>
    <rPh sb="34" eb="35">
      <t>ツキ</t>
    </rPh>
    <rPh sb="36" eb="38">
      <t>ソクテイ</t>
    </rPh>
    <rPh sb="43" eb="44">
      <t>チ</t>
    </rPh>
    <rPh sb="46" eb="55">
      <t>ヒョウカタイショウリヨウカイシツキ</t>
    </rPh>
    <rPh sb="56" eb="58">
      <t>ソクテイ</t>
    </rPh>
    <rPh sb="63" eb="64">
      <t>チ</t>
    </rPh>
    <rPh sb="65" eb="67">
      <t>コウジョ</t>
    </rPh>
    <rPh sb="69" eb="70">
      <t>エ</t>
    </rPh>
    <rPh sb="71" eb="72">
      <t>アタイ</t>
    </rPh>
    <rPh sb="73" eb="74">
      <t>モチ</t>
    </rPh>
    <rPh sb="76" eb="78">
      <t>イッテイ</t>
    </rPh>
    <rPh sb="79" eb="81">
      <t>キジュン</t>
    </rPh>
    <rPh sb="82" eb="83">
      <t>モト</t>
    </rPh>
    <rPh sb="85" eb="87">
      <t>サンシュツ</t>
    </rPh>
    <rPh sb="89" eb="90">
      <t>アタイ</t>
    </rPh>
    <rPh sb="91" eb="93">
      <t>イカ</t>
    </rPh>
    <rPh sb="97" eb="99">
      <t>リトク</t>
    </rPh>
    <rPh sb="102" eb="105">
      <t>ヘイキンチ</t>
    </rPh>
    <rPh sb="107" eb="109">
      <t>イジョウ</t>
    </rPh>
    <phoneticPr fontId="24"/>
  </si>
  <si>
    <t>（Ⅰ・Ⅱ共通）
　評価対象期間（ＡＤＬ維持等加算の算定を開始する月の前年の同月から起算して12月までの期間）の満了日の属する月の翌月から12月以内の期間に限り、いずれかの加算を算定している。</t>
    <rPh sb="4" eb="6">
      <t>キョウツウ</t>
    </rPh>
    <rPh sb="9" eb="11">
      <t>ヒョウカ</t>
    </rPh>
    <rPh sb="11" eb="13">
      <t>タイショウ</t>
    </rPh>
    <rPh sb="13" eb="15">
      <t>キカン</t>
    </rPh>
    <rPh sb="19" eb="21">
      <t>イジ</t>
    </rPh>
    <rPh sb="21" eb="22">
      <t>トウ</t>
    </rPh>
    <rPh sb="22" eb="24">
      <t>カサン</t>
    </rPh>
    <rPh sb="25" eb="27">
      <t>サンテイ</t>
    </rPh>
    <rPh sb="28" eb="30">
      <t>カイシ</t>
    </rPh>
    <rPh sb="32" eb="33">
      <t>ツキ</t>
    </rPh>
    <rPh sb="34" eb="36">
      <t>ゼンネン</t>
    </rPh>
    <rPh sb="37" eb="39">
      <t>ドウゲツ</t>
    </rPh>
    <rPh sb="41" eb="43">
      <t>キサン</t>
    </rPh>
    <rPh sb="47" eb="48">
      <t>ツキ</t>
    </rPh>
    <rPh sb="51" eb="53">
      <t>キカン</t>
    </rPh>
    <rPh sb="55" eb="57">
      <t>マンリョウ</t>
    </rPh>
    <rPh sb="57" eb="58">
      <t>ビ</t>
    </rPh>
    <rPh sb="59" eb="60">
      <t>ゾク</t>
    </rPh>
    <rPh sb="62" eb="63">
      <t>ツキ</t>
    </rPh>
    <rPh sb="64" eb="66">
      <t>ヨクゲツ</t>
    </rPh>
    <rPh sb="70" eb="71">
      <t>ツキ</t>
    </rPh>
    <rPh sb="71" eb="73">
      <t>イナイ</t>
    </rPh>
    <rPh sb="74" eb="76">
      <t>キカン</t>
    </rPh>
    <rPh sb="77" eb="78">
      <t>カギ</t>
    </rPh>
    <rPh sb="85" eb="87">
      <t>カサン</t>
    </rPh>
    <rPh sb="88" eb="90">
      <t>サンテイ</t>
    </rPh>
    <phoneticPr fontId="24"/>
  </si>
  <si>
    <t>（５）　ＡＤＬ維持等加算</t>
    <rPh sb="7" eb="9">
      <t>イジ</t>
    </rPh>
    <rPh sb="9" eb="10">
      <t>トウ</t>
    </rPh>
    <rPh sb="10" eb="12">
      <t>カサン</t>
    </rPh>
    <phoneticPr fontId="24"/>
  </si>
  <si>
    <t>（６）　夜間看護体制加算</t>
    <rPh sb="4" eb="6">
      <t>ヤカン</t>
    </rPh>
    <rPh sb="6" eb="8">
      <t>カンゴ</t>
    </rPh>
    <rPh sb="8" eb="10">
      <t>タイセイ</t>
    </rPh>
    <rPh sb="10" eb="12">
      <t>カサン</t>
    </rPh>
    <phoneticPr fontId="24"/>
  </si>
  <si>
    <r>
      <t>（７）</t>
    </r>
    <r>
      <rPr>
        <sz val="12"/>
        <rFont val="ＭＳ Ｐゴシック"/>
        <family val="3"/>
        <charset val="128"/>
      </rPr>
      <t>　若年性認知症入居者受入加算</t>
    </r>
    <rPh sb="4" eb="7">
      <t>ジャクネンセイ</t>
    </rPh>
    <rPh sb="7" eb="9">
      <t>ニンチ</t>
    </rPh>
    <rPh sb="9" eb="10">
      <t>ショウ</t>
    </rPh>
    <rPh sb="10" eb="13">
      <t>ニュウキョシャ</t>
    </rPh>
    <rPh sb="13" eb="15">
      <t>ウケイレ</t>
    </rPh>
    <rPh sb="15" eb="16">
      <t>カ</t>
    </rPh>
    <rPh sb="16" eb="17">
      <t>サン</t>
    </rPh>
    <phoneticPr fontId="24"/>
  </si>
  <si>
    <t>　利用者ごとのＡＤＬ値、栄養状態、口腔機能、認知症の状況その他の利用者の心身の状況等に係る基本的な情報を、厚生労働省に提出している。</t>
    <rPh sb="1" eb="4">
      <t>リヨウシャ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リヨウシャ</t>
    </rPh>
    <rPh sb="36" eb="38">
      <t>シンシン</t>
    </rPh>
    <rPh sb="39" eb="41">
      <t>ジョウキョウ</t>
    </rPh>
    <rPh sb="41" eb="42">
      <t>トウ</t>
    </rPh>
    <rPh sb="43" eb="44">
      <t>カカ</t>
    </rPh>
    <rPh sb="45" eb="48">
      <t>キホンテキ</t>
    </rPh>
    <rPh sb="49" eb="51">
      <t>ジョウホウ</t>
    </rPh>
    <rPh sb="53" eb="58">
      <t>コウセイロウドウショウ</t>
    </rPh>
    <rPh sb="59" eb="61">
      <t>テイシュツ</t>
    </rPh>
    <phoneticPr fontId="24"/>
  </si>
  <si>
    <t>（Ⅰ・Ⅱ共通）　
　管理者を中心として、生活相談員、介護職員、看護職員、介護支援専門員等による協議の上、「看取りに関する指針」を定め、入居の際に、利用者又はその家族等に当該指針の内容を説明し、同意を得ている。</t>
    <rPh sb="4" eb="6">
      <t>キョウツウ</t>
    </rPh>
    <rPh sb="20" eb="22">
      <t>セイカツ</t>
    </rPh>
    <rPh sb="22" eb="25">
      <t>ソウダンイン</t>
    </rPh>
    <rPh sb="67" eb="69">
      <t>ニュウキョ</t>
    </rPh>
    <rPh sb="89" eb="91">
      <t>ナイヨウ</t>
    </rPh>
    <phoneticPr fontId="24"/>
  </si>
  <si>
    <t>（Ⅰ・Ⅱ共通）　
　医師、生活相談員、看護職員、介護職員、介護支援専門員その他の職種の者による協議の上、当該特定施設における看取りの実績等を踏まえ、適宜、看取りに関する指針の見直しを行っている。</t>
    <rPh sb="4" eb="6">
      <t>キョウツウ</t>
    </rPh>
    <rPh sb="13" eb="15">
      <t>セイカツ</t>
    </rPh>
    <rPh sb="15" eb="18">
      <t>ソウダンイン</t>
    </rPh>
    <rPh sb="54" eb="58">
      <t>トクテイシセツ</t>
    </rPh>
    <phoneticPr fontId="24"/>
  </si>
  <si>
    <t>（Ⅰ・Ⅱ共通）　
　看取りに関する職員研修を行っている。</t>
    <rPh sb="4" eb="6">
      <t>キョウツウ</t>
    </rPh>
    <phoneticPr fontId="24"/>
  </si>
  <si>
    <t>　（Ⅰ・Ⅱ共通）
　看取り介護加算は、医師が一般に認められている医学的知見に基づき回復の見込みがないと診断した利用者である。</t>
    <rPh sb="5" eb="7">
      <t>キョウツウ</t>
    </rPh>
    <rPh sb="10" eb="12">
      <t>ミト</t>
    </rPh>
    <rPh sb="13" eb="15">
      <t>カイゴ</t>
    </rPh>
    <rPh sb="15" eb="17">
      <t>カサン</t>
    </rPh>
    <rPh sb="55" eb="58">
      <t>リヨウシャ</t>
    </rPh>
    <phoneticPr fontId="24"/>
  </si>
  <si>
    <t>（Ⅰ・Ⅱ共通）
　問7の内容の旨を本人又はその家族等に対して説明し、その後の療養及び介護に関する方針について合意を得ている。</t>
    <rPh sb="4" eb="6">
      <t>キョウツウ</t>
    </rPh>
    <rPh sb="9" eb="10">
      <t>トイ</t>
    </rPh>
    <rPh sb="12" eb="14">
      <t>ナイヨウ</t>
    </rPh>
    <phoneticPr fontId="24"/>
  </si>
  <si>
    <t>（Ⅰ・Ⅱ共通）　
　対象者は、医師、生活相談員、看護職員、介護支援専門員その他の職種の者（「医師等」）が共同で作成した利用者の介護に係る計画について、医師等のうちその内容に応じた適当な者から説明を受け、当該計画について同意している者（その家族等が説明を受けた上で、同意している者を含む。）である。</t>
    <rPh sb="4" eb="6">
      <t>キョウツウ</t>
    </rPh>
    <rPh sb="10" eb="13">
      <t>タイショウシャ</t>
    </rPh>
    <rPh sb="18" eb="23">
      <t>セイカツソウダンイン</t>
    </rPh>
    <rPh sb="46" eb="48">
      <t>イシ</t>
    </rPh>
    <rPh sb="48" eb="49">
      <t>トウ</t>
    </rPh>
    <rPh sb="63" eb="65">
      <t>カイゴ</t>
    </rPh>
    <rPh sb="66" eb="67">
      <t>カカ</t>
    </rPh>
    <rPh sb="68" eb="70">
      <t>ケイカク</t>
    </rPh>
    <rPh sb="75" eb="77">
      <t>イシ</t>
    </rPh>
    <rPh sb="77" eb="78">
      <t>トウ</t>
    </rPh>
    <rPh sb="83" eb="85">
      <t>ナイヨウ</t>
    </rPh>
    <rPh sb="86" eb="87">
      <t>オウ</t>
    </rPh>
    <rPh sb="89" eb="91">
      <t>テキトウ</t>
    </rPh>
    <rPh sb="92" eb="93">
      <t>モノ</t>
    </rPh>
    <rPh sb="95" eb="97">
      <t>セツメイ</t>
    </rPh>
    <rPh sb="98" eb="99">
      <t>ウ</t>
    </rPh>
    <rPh sb="101" eb="103">
      <t>トウガイ</t>
    </rPh>
    <rPh sb="103" eb="105">
      <t>ケイカク</t>
    </rPh>
    <rPh sb="109" eb="111">
      <t>ドウイ</t>
    </rPh>
    <rPh sb="115" eb="116">
      <t>モノ</t>
    </rPh>
    <rPh sb="119" eb="121">
      <t>カゾク</t>
    </rPh>
    <rPh sb="121" eb="122">
      <t>トウ</t>
    </rPh>
    <rPh sb="123" eb="125">
      <t>セツメイ</t>
    </rPh>
    <rPh sb="126" eb="127">
      <t>ウ</t>
    </rPh>
    <rPh sb="129" eb="130">
      <t>ウエ</t>
    </rPh>
    <rPh sb="132" eb="134">
      <t>ドウイ</t>
    </rPh>
    <rPh sb="138" eb="139">
      <t>モノ</t>
    </rPh>
    <rPh sb="140" eb="141">
      <t>フク</t>
    </rPh>
    <phoneticPr fontId="24"/>
  </si>
  <si>
    <t>（Ⅰ・Ⅱ共通）　
　看取りに関する指針に基づき、利用者の状態又は家族の求め等に応じ随時、医師等の相互の連携の下、介護記録等利用者に関する記録を活用して行われる介護についての説明を受け、同意した上で介護を受けている者（その家族等が説明を受け、同意した上で介護を受けている者を含む。）である。</t>
    <rPh sb="4" eb="6">
      <t>キョウツウ</t>
    </rPh>
    <rPh sb="89" eb="90">
      <t>ウ</t>
    </rPh>
    <rPh sb="110" eb="112">
      <t>カゾク</t>
    </rPh>
    <rPh sb="112" eb="113">
      <t>トウ</t>
    </rPh>
    <rPh sb="114" eb="116">
      <t>セツメイ</t>
    </rPh>
    <rPh sb="117" eb="118">
      <t>ウ</t>
    </rPh>
    <rPh sb="120" eb="122">
      <t>ドウイ</t>
    </rPh>
    <rPh sb="124" eb="125">
      <t>ウエ</t>
    </rPh>
    <rPh sb="126" eb="128">
      <t>カイゴ</t>
    </rPh>
    <rPh sb="129" eb="130">
      <t>ウ</t>
    </rPh>
    <rPh sb="134" eb="135">
      <t>モノ</t>
    </rPh>
    <rPh sb="136" eb="137">
      <t>フク</t>
    </rPh>
    <phoneticPr fontId="24"/>
  </si>
  <si>
    <t>（Ⅰ・Ⅱ共通）
　利用者の総数のうち、日常生活に支障を来すおそれのある症状若しくは行動が認められることから介護を必要とする認知症の者（以下「対象者」という。日常生活自立度のランクⅢ以上の利用者）の占める割合が２分の１以上である。</t>
    <rPh sb="9" eb="12">
      <t>リヨウシャ</t>
    </rPh>
    <rPh sb="13" eb="15">
      <t>ソウスウ</t>
    </rPh>
    <rPh sb="19" eb="21">
      <t>ニチジョウ</t>
    </rPh>
    <rPh sb="21" eb="23">
      <t>セイカツ</t>
    </rPh>
    <rPh sb="24" eb="26">
      <t>シショウ</t>
    </rPh>
    <rPh sb="27" eb="28">
      <t>キタ</t>
    </rPh>
    <rPh sb="35" eb="37">
      <t>ショウジョウ</t>
    </rPh>
    <rPh sb="37" eb="38">
      <t>モ</t>
    </rPh>
    <rPh sb="41" eb="43">
      <t>コウドウ</t>
    </rPh>
    <rPh sb="44" eb="45">
      <t>ミト</t>
    </rPh>
    <rPh sb="53" eb="55">
      <t>カイゴ</t>
    </rPh>
    <rPh sb="56" eb="58">
      <t>ヒツヨウ</t>
    </rPh>
    <rPh sb="61" eb="63">
      <t>ニンチ</t>
    </rPh>
    <rPh sb="63" eb="64">
      <t>ショウ</t>
    </rPh>
    <rPh sb="65" eb="66">
      <t>モノ</t>
    </rPh>
    <rPh sb="67" eb="69">
      <t>イカ</t>
    </rPh>
    <rPh sb="70" eb="73">
      <t>タイショウシャ</t>
    </rPh>
    <rPh sb="78" eb="80">
      <t>ニチジョウ</t>
    </rPh>
    <rPh sb="80" eb="82">
      <t>セイカツ</t>
    </rPh>
    <rPh sb="82" eb="85">
      <t>ジリツド</t>
    </rPh>
    <rPh sb="90" eb="92">
      <t>イジョウ</t>
    </rPh>
    <rPh sb="93" eb="96">
      <t>リヨウシャ</t>
    </rPh>
    <rPh sb="98" eb="99">
      <t>シ</t>
    </rPh>
    <rPh sb="101" eb="103">
      <t>ワリアイ</t>
    </rPh>
    <rPh sb="105" eb="106">
      <t>ブン</t>
    </rPh>
    <rPh sb="108" eb="110">
      <t>イジョウ</t>
    </rPh>
    <phoneticPr fontId="24"/>
  </si>
  <si>
    <t xml:space="preserve">（Ⅰ）
　提供する指定特定施設生活介護の質の向上に資する取組を実施している。
</t>
    <rPh sb="5" eb="7">
      <t>テイキョウ</t>
    </rPh>
    <rPh sb="9" eb="11">
      <t>シテイ</t>
    </rPh>
    <rPh sb="11" eb="19">
      <t>トクテイシセツセイカツカイゴ</t>
    </rPh>
    <rPh sb="20" eb="21">
      <t>シツ</t>
    </rPh>
    <rPh sb="22" eb="24">
      <t>コウジョウ</t>
    </rPh>
    <rPh sb="25" eb="26">
      <t>シ</t>
    </rPh>
    <rPh sb="28" eb="30">
      <t>トリクミ</t>
    </rPh>
    <rPh sb="31" eb="33">
      <t>ジッシ</t>
    </rPh>
    <phoneticPr fontId="24"/>
  </si>
  <si>
    <t>（Ⅱ）
　施設の介護職員の総数のうち、介護福祉士の占める割合が100分の60以上である。（前年度４月～２月の実績）</t>
    <rPh sb="5" eb="7">
      <t>シセツ</t>
    </rPh>
    <rPh sb="8" eb="10">
      <t>カイゴ</t>
    </rPh>
    <rPh sb="10" eb="12">
      <t>ショクイン</t>
    </rPh>
    <rPh sb="13" eb="15">
      <t>ソウスウ</t>
    </rPh>
    <rPh sb="19" eb="24">
      <t>カイゴフクシシ</t>
    </rPh>
    <rPh sb="25" eb="26">
      <t>シ</t>
    </rPh>
    <rPh sb="28" eb="30">
      <t>ワリアイ</t>
    </rPh>
    <rPh sb="34" eb="35">
      <t>ブン</t>
    </rPh>
    <rPh sb="38" eb="40">
      <t>イジョウ</t>
    </rPh>
    <phoneticPr fontId="24"/>
  </si>
  <si>
    <t>（Ⅰ）
　施設の介護職員の総数のうち、介護福祉士の占める割合が100分の70以上である。（前年度４月～２月の実績）（問1又は問2のいずれかに適合する。）</t>
    <rPh sb="5" eb="7">
      <t>シセツ</t>
    </rPh>
    <rPh sb="8" eb="10">
      <t>カイゴ</t>
    </rPh>
    <rPh sb="10" eb="12">
      <t>ショクイン</t>
    </rPh>
    <rPh sb="13" eb="15">
      <t>ソウスウ</t>
    </rPh>
    <rPh sb="19" eb="21">
      <t>カイゴ</t>
    </rPh>
    <rPh sb="21" eb="24">
      <t>フクシシ</t>
    </rPh>
    <rPh sb="25" eb="26">
      <t>シ</t>
    </rPh>
    <rPh sb="28" eb="30">
      <t>ワリアイ</t>
    </rPh>
    <rPh sb="34" eb="35">
      <t>ブン</t>
    </rPh>
    <rPh sb="38" eb="40">
      <t>イジョウ</t>
    </rPh>
    <rPh sb="45" eb="48">
      <t>ゼンネンド</t>
    </rPh>
    <rPh sb="49" eb="50">
      <t>ガツ</t>
    </rPh>
    <rPh sb="52" eb="53">
      <t>ガツ</t>
    </rPh>
    <rPh sb="54" eb="56">
      <t>ジッセキ</t>
    </rPh>
    <rPh sb="58" eb="59">
      <t>トイ</t>
    </rPh>
    <rPh sb="60" eb="61">
      <t>マタ</t>
    </rPh>
    <rPh sb="62" eb="63">
      <t>トイ</t>
    </rPh>
    <rPh sb="70" eb="72">
      <t>テキゴウ</t>
    </rPh>
    <phoneticPr fontId="24"/>
  </si>
  <si>
    <t>（Ⅰ）
　施設の介護職員の総数のうち、勤務年数10年以上の介護福祉士の占める割合が100分の25以上である。（前年度４月～２月の実績）（問1又は問2のいずれかに適合する。）</t>
    <rPh sb="5" eb="7">
      <t>シセツ</t>
    </rPh>
    <rPh sb="8" eb="10">
      <t>カイゴ</t>
    </rPh>
    <rPh sb="10" eb="12">
      <t>ショクイン</t>
    </rPh>
    <rPh sb="13" eb="15">
      <t>ソウスウ</t>
    </rPh>
    <rPh sb="19" eb="21">
      <t>キンム</t>
    </rPh>
    <rPh sb="21" eb="23">
      <t>ネンスウ</t>
    </rPh>
    <rPh sb="25" eb="28">
      <t>ネンイジョウ</t>
    </rPh>
    <rPh sb="29" eb="31">
      <t>カイゴ</t>
    </rPh>
    <rPh sb="31" eb="34">
      <t>フクシシ</t>
    </rPh>
    <rPh sb="35" eb="36">
      <t>シ</t>
    </rPh>
    <rPh sb="38" eb="40">
      <t>ワリアイ</t>
    </rPh>
    <rPh sb="44" eb="45">
      <t>ブン</t>
    </rPh>
    <rPh sb="48" eb="50">
      <t>イジョウ</t>
    </rPh>
    <phoneticPr fontId="24"/>
  </si>
  <si>
    <t>（Ⅲ）
　施設の介護職員の総数のうち、介護福祉士の占める割合が100分の50以上である。（前年度４月～２月の実績）（問5、6又は7のいずれかに適合する。）</t>
    <phoneticPr fontId="24"/>
  </si>
  <si>
    <t>（Ⅲ）
　施設の看護・介護職員の総数のうち、常勤職員の占める割合が100分の75以上である。（前年度４月～２月の実績）（問5、6又は7のいずれかに適合する。）</t>
    <rPh sb="8" eb="10">
      <t>カンゴ</t>
    </rPh>
    <rPh sb="22" eb="24">
      <t>ジョウキン</t>
    </rPh>
    <rPh sb="24" eb="26">
      <t>ショクイン</t>
    </rPh>
    <phoneticPr fontId="24"/>
  </si>
  <si>
    <t>（Ⅲ）
　指定特定施設入居者生活介護を入居者に直接提供する職員の総数のうち、勤続年数7年以上の者の占める割合が１００分の３０以上である。（前年度４月～２月の実績）（問5、6又は7のいずれかに適合する。）</t>
    <rPh sb="5" eb="7">
      <t>シテイ</t>
    </rPh>
    <rPh sb="7" eb="9">
      <t>トクテイ</t>
    </rPh>
    <rPh sb="9" eb="11">
      <t>シセツ</t>
    </rPh>
    <rPh sb="11" eb="14">
      <t>ニュウキョシャ</t>
    </rPh>
    <rPh sb="14" eb="16">
      <t>セイカツ</t>
    </rPh>
    <rPh sb="16" eb="18">
      <t>カイゴ</t>
    </rPh>
    <rPh sb="19" eb="22">
      <t>ニュウキョシャ</t>
    </rPh>
    <rPh sb="23" eb="25">
      <t>チョクセツ</t>
    </rPh>
    <rPh sb="25" eb="27">
      <t>テイキョウ</t>
    </rPh>
    <rPh sb="29" eb="31">
      <t>ショクイン</t>
    </rPh>
    <rPh sb="32" eb="34">
      <t>ソウスウ</t>
    </rPh>
    <rPh sb="38" eb="40">
      <t>キンゾク</t>
    </rPh>
    <rPh sb="40" eb="42">
      <t>ネンスウ</t>
    </rPh>
    <rPh sb="43" eb="46">
      <t>ネンイジョウ</t>
    </rPh>
    <rPh sb="47" eb="48">
      <t>モノ</t>
    </rPh>
    <rPh sb="49" eb="50">
      <t>シ</t>
    </rPh>
    <rPh sb="52" eb="54">
      <t>ワリアイ</t>
    </rPh>
    <rPh sb="58" eb="59">
      <t>ブン</t>
    </rPh>
    <rPh sb="62" eb="64">
      <t>イジョウ</t>
    </rPh>
    <phoneticPr fontId="24"/>
  </si>
  <si>
    <t>（Ⅰ・Ⅱ・Ⅲ共通）
　前年度実績が６か月未満の事業所においては、届出を行った月以降も直近３月間の職員の割合につき、所定の割合を維持し、毎月記録をしている。</t>
    <phoneticPr fontId="24"/>
  </si>
  <si>
    <t>R　　年</t>
    <rPh sb="3" eb="4">
      <t>ネン</t>
    </rPh>
    <phoneticPr fontId="3"/>
  </si>
  <si>
    <t>（Ⅰ・Ⅱ共通）　
　評価対象者（施設の利用期間（問２において「評価対象利用期間」）が６月を超えるものをいう。）の総数が１０人以上であること。</t>
    <rPh sb="4" eb="6">
      <t>キョウツウ</t>
    </rPh>
    <rPh sb="10" eb="12">
      <t>ヒョウカ</t>
    </rPh>
    <rPh sb="12" eb="14">
      <t>タイショウ</t>
    </rPh>
    <rPh sb="14" eb="15">
      <t>シャ</t>
    </rPh>
    <rPh sb="16" eb="18">
      <t>シセツ</t>
    </rPh>
    <rPh sb="19" eb="21">
      <t>リヨウ</t>
    </rPh>
    <rPh sb="21" eb="23">
      <t>キカン</t>
    </rPh>
    <rPh sb="24" eb="25">
      <t>トイ</t>
    </rPh>
    <rPh sb="31" eb="37">
      <t>ヒョウカタイショウリヨウ</t>
    </rPh>
    <rPh sb="37" eb="39">
      <t>キカン</t>
    </rPh>
    <rPh sb="43" eb="44">
      <t>ツキ</t>
    </rPh>
    <rPh sb="45" eb="46">
      <t>コ</t>
    </rPh>
    <rPh sb="56" eb="58">
      <t>ソウスウ</t>
    </rPh>
    <rPh sb="61" eb="62">
      <t>ニン</t>
    </rPh>
    <rPh sb="62" eb="64">
      <t>イジョウ</t>
    </rPh>
    <phoneticPr fontId="24"/>
  </si>
  <si>
    <t>　利用開始時及び利用中６月ごとに利用者の口腔の健康状態について確認を行い、利用者の口腔の健康状態に関する情報（利用者の口腔の健康状態が低下しているおそれのある場合にあっては、その改善に必要な情報を含む。）を利用者を担当する介護支援専門員に提供している。</t>
    <rPh sb="1" eb="3">
      <t>リヨウ</t>
    </rPh>
    <rPh sb="3" eb="5">
      <t>カイシ</t>
    </rPh>
    <rPh sb="5" eb="6">
      <t>ジ</t>
    </rPh>
    <rPh sb="6" eb="7">
      <t>オヨ</t>
    </rPh>
    <rPh sb="8" eb="11">
      <t>リヨウチュウ</t>
    </rPh>
    <rPh sb="12" eb="13">
      <t>ツキ</t>
    </rPh>
    <rPh sb="16" eb="19">
      <t>リヨウシャ</t>
    </rPh>
    <rPh sb="20" eb="22">
      <t>コウクウ</t>
    </rPh>
    <rPh sb="23" eb="25">
      <t>ケンコウ</t>
    </rPh>
    <rPh sb="25" eb="27">
      <t>ジョウタイ</t>
    </rPh>
    <rPh sb="31" eb="33">
      <t>カクニン</t>
    </rPh>
    <rPh sb="34" eb="35">
      <t>オコナ</t>
    </rPh>
    <rPh sb="37" eb="40">
      <t>リヨウシャ</t>
    </rPh>
    <rPh sb="41" eb="43">
      <t>コウクウ</t>
    </rPh>
    <rPh sb="44" eb="46">
      <t>ケンコウ</t>
    </rPh>
    <rPh sb="46" eb="48">
      <t>ジョウタイ</t>
    </rPh>
    <rPh sb="49" eb="50">
      <t>カン</t>
    </rPh>
    <rPh sb="52" eb="54">
      <t>ジョウホウ</t>
    </rPh>
    <rPh sb="55" eb="58">
      <t>リヨウシャ</t>
    </rPh>
    <rPh sb="59" eb="61">
      <t>コウクウ</t>
    </rPh>
    <rPh sb="62" eb="64">
      <t>ケンコウ</t>
    </rPh>
    <rPh sb="64" eb="66">
      <t>ジョウタイ</t>
    </rPh>
    <rPh sb="67" eb="69">
      <t>テイカ</t>
    </rPh>
    <rPh sb="79" eb="81">
      <t>バアイ</t>
    </rPh>
    <rPh sb="89" eb="91">
      <t>カイゼン</t>
    </rPh>
    <rPh sb="92" eb="94">
      <t>ヒツヨウ</t>
    </rPh>
    <rPh sb="95" eb="97">
      <t>ジョウホウ</t>
    </rPh>
    <rPh sb="98" eb="99">
      <t>フク</t>
    </rPh>
    <rPh sb="103" eb="105">
      <t>リヨウ</t>
    </rPh>
    <rPh sb="105" eb="106">
      <t>シャ</t>
    </rPh>
    <rPh sb="107" eb="109">
      <t>タントウ</t>
    </rPh>
    <rPh sb="111" eb="113">
      <t>カイゴ</t>
    </rPh>
    <rPh sb="113" eb="115">
      <t>シエン</t>
    </rPh>
    <rPh sb="115" eb="118">
      <t>センモンイン</t>
    </rPh>
    <rPh sb="119" eb="121">
      <t>テイキョウ</t>
    </rPh>
    <phoneticPr fontId="24"/>
  </si>
  <si>
    <t>　退院又は退所に当たって、当該医療提供施設（病院、診療所、介護老人保健施設、又は介護医療院）の職員と面談等（テレビ電話装置等を活用して行うことができるものとする。）を行い、当該利用者に関する必要な情報の提供を受けた上で、特定施設サービス計画を作成し、特定施設サービスの利用に関する調整を行っている。</t>
    <rPh sb="22" eb="24">
      <t>ビョウイン</t>
    </rPh>
    <rPh sb="25" eb="28">
      <t>シンリョウジョ</t>
    </rPh>
    <rPh sb="29" eb="31">
      <t>カイゴ</t>
    </rPh>
    <rPh sb="31" eb="33">
      <t>ロウジン</t>
    </rPh>
    <rPh sb="33" eb="35">
      <t>ホケン</t>
    </rPh>
    <rPh sb="35" eb="37">
      <t>シセツ</t>
    </rPh>
    <rPh sb="38" eb="39">
      <t>マタ</t>
    </rPh>
    <rPh sb="40" eb="42">
      <t>カイゴ</t>
    </rPh>
    <rPh sb="42" eb="44">
      <t>イリョウ</t>
    </rPh>
    <rPh sb="44" eb="45">
      <t>イン</t>
    </rPh>
    <rPh sb="57" eb="62">
      <t>デンワソウチトウ</t>
    </rPh>
    <rPh sb="63" eb="65">
      <t>カツヨウ</t>
    </rPh>
    <rPh sb="67" eb="68">
      <t>オコナ</t>
    </rPh>
    <phoneticPr fontId="24"/>
  </si>
  <si>
    <t>　計画作成担当者は、他の特定施設従業者と協議（サービス担当者会議の開催）の上、サービスの目標及びその達成時期、サービスの内容並びにサービスを提供する上での留意点等を盛り込んだ特定施設サービス計画の原案を作成している。</t>
    <rPh sb="1" eb="2">
      <t>ケイ</t>
    </rPh>
    <rPh sb="27" eb="30">
      <t>タントウシャ</t>
    </rPh>
    <rPh sb="30" eb="32">
      <t>カイギ</t>
    </rPh>
    <rPh sb="33" eb="35">
      <t>カイサイ</t>
    </rPh>
    <rPh sb="98" eb="100">
      <t>ゲンアン</t>
    </rPh>
    <phoneticPr fontId="24"/>
  </si>
  <si>
    <t>　利用者の心身の状況に応じ、適切な方法により、排せつの自立について必要な援助を行っている。</t>
    <rPh sb="1" eb="4">
      <t>リヨウシャ</t>
    </rPh>
    <rPh sb="5" eb="7">
      <t>シンシン</t>
    </rPh>
    <rPh sb="8" eb="10">
      <t>ジョウキョウ</t>
    </rPh>
    <rPh sb="11" eb="12">
      <t>オウ</t>
    </rPh>
    <rPh sb="14" eb="16">
      <t>テキセツ</t>
    </rPh>
    <rPh sb="17" eb="19">
      <t>ホウホウ</t>
    </rPh>
    <rPh sb="23" eb="24">
      <t>ハイ</t>
    </rPh>
    <rPh sb="27" eb="29">
      <t>ジリツ</t>
    </rPh>
    <rPh sb="33" eb="35">
      <t>ヒツヨウ</t>
    </rPh>
    <rPh sb="36" eb="38">
      <t>エンジョ</t>
    </rPh>
    <rPh sb="39" eb="40">
      <t>オコナ</t>
    </rPh>
    <phoneticPr fontId="24"/>
  </si>
  <si>
    <t>　職場におけるハラスメントの内容及び職場におけるハラスメントを行ってはならない旨の方針を明確化し、従業者に周知・啓発している。</t>
    <rPh sb="1" eb="3">
      <t>ショクバ</t>
    </rPh>
    <rPh sb="14" eb="16">
      <t>ナイヨウ</t>
    </rPh>
    <rPh sb="16" eb="17">
      <t>オヨ</t>
    </rPh>
    <rPh sb="18" eb="20">
      <t>ショクバ</t>
    </rPh>
    <rPh sb="31" eb="32">
      <t>オコナ</t>
    </rPh>
    <rPh sb="39" eb="40">
      <t>ムネ</t>
    </rPh>
    <rPh sb="41" eb="43">
      <t>ホウシン</t>
    </rPh>
    <rPh sb="44" eb="47">
      <t>メイカクカ</t>
    </rPh>
    <rPh sb="49" eb="52">
      <t>ジュウギョウシャ</t>
    </rPh>
    <rPh sb="53" eb="55">
      <t>シュウチ</t>
    </rPh>
    <rPh sb="56" eb="58">
      <t>ケイハツ</t>
    </rPh>
    <phoneticPr fontId="24"/>
  </si>
  <si>
    <t>　定期的に避難、救出その他の必要な訓練を行っている。</t>
    <phoneticPr fontId="24"/>
  </si>
  <si>
    <t>　事業所における虐待の防止のための指針を整備している。</t>
    <rPh sb="1" eb="4">
      <t>ジギョウショ</t>
    </rPh>
    <rPh sb="8" eb="10">
      <t>ギャクタイ</t>
    </rPh>
    <rPh sb="11" eb="13">
      <t>ボウシ</t>
    </rPh>
    <rPh sb="17" eb="19">
      <t>シシン</t>
    </rPh>
    <rPh sb="20" eb="22">
      <t>セイビ</t>
    </rPh>
    <phoneticPr fontId="24"/>
  </si>
  <si>
    <t>　事業所における虐待の防止のための対策を検討する委員会（テレビ電話装置等を活用して行うことができる。）を定期的に開催するとともに、その結果について、特定施設従業者に周知徹底を図っている。</t>
    <rPh sb="1" eb="4">
      <t>ジギョウショ</t>
    </rPh>
    <rPh sb="8" eb="10">
      <t>ギャクタイ</t>
    </rPh>
    <rPh sb="11" eb="13">
      <t>ボウシ</t>
    </rPh>
    <rPh sb="17" eb="19">
      <t>タイサク</t>
    </rPh>
    <rPh sb="20" eb="22">
      <t>ケントウ</t>
    </rPh>
    <rPh sb="24" eb="27">
      <t>イインカイ</t>
    </rPh>
    <rPh sb="31" eb="33">
      <t>デンワ</t>
    </rPh>
    <rPh sb="33" eb="35">
      <t>ソウチ</t>
    </rPh>
    <rPh sb="35" eb="36">
      <t>トウ</t>
    </rPh>
    <rPh sb="37" eb="39">
      <t>カツヨウ</t>
    </rPh>
    <rPh sb="41" eb="42">
      <t>オコナ</t>
    </rPh>
    <rPh sb="52" eb="55">
      <t>テイキテキ</t>
    </rPh>
    <rPh sb="56" eb="58">
      <t>カイサイ</t>
    </rPh>
    <rPh sb="67" eb="69">
      <t>ケッカ</t>
    </rPh>
    <rPh sb="74" eb="78">
      <t>トクテイシセツ</t>
    </rPh>
    <rPh sb="78" eb="81">
      <t>ジュウギョウシャ</t>
    </rPh>
    <rPh sb="82" eb="86">
      <t>シュウチテッテイ</t>
    </rPh>
    <rPh sb="87" eb="88">
      <t>ハカ</t>
    </rPh>
    <phoneticPr fontId="24"/>
  </si>
  <si>
    <t>　事業所において、特定施設従業者に対し、虐待の防止のための研修を定期的に実施している。</t>
    <rPh sb="1" eb="4">
      <t>ジギョウショ</t>
    </rPh>
    <rPh sb="9" eb="13">
      <t>トクテイシセツ</t>
    </rPh>
    <rPh sb="13" eb="16">
      <t>ジュウギョウシャ</t>
    </rPh>
    <rPh sb="17" eb="18">
      <t>タイ</t>
    </rPh>
    <rPh sb="20" eb="22">
      <t>ギャクタイ</t>
    </rPh>
    <rPh sb="23" eb="25">
      <t>ボウシ</t>
    </rPh>
    <rPh sb="29" eb="31">
      <t>ケンシュウ</t>
    </rPh>
    <rPh sb="32" eb="35">
      <t>テイキテキ</t>
    </rPh>
    <rPh sb="36" eb="38">
      <t>ジッシ</t>
    </rPh>
    <phoneticPr fontId="24"/>
  </si>
  <si>
    <t>　虐待の防止に関する措置を適切に実施するための担当者を置いている。</t>
    <rPh sb="1" eb="3">
      <t>ギャクタイ</t>
    </rPh>
    <rPh sb="4" eb="6">
      <t>ボウシ</t>
    </rPh>
    <rPh sb="7" eb="8">
      <t>カン</t>
    </rPh>
    <rPh sb="10" eb="12">
      <t>ソチ</t>
    </rPh>
    <rPh sb="13" eb="15">
      <t>テキセツ</t>
    </rPh>
    <rPh sb="16" eb="18">
      <t>ジッシ</t>
    </rPh>
    <rPh sb="23" eb="26">
      <t>タントウシャ</t>
    </rPh>
    <rPh sb="27" eb="28">
      <t>オ</t>
    </rPh>
    <phoneticPr fontId="24"/>
  </si>
  <si>
    <t>　特定施設の事業の会計をその他の事業の会計と区分している。</t>
    <rPh sb="1" eb="3">
      <t>トクテイ</t>
    </rPh>
    <rPh sb="3" eb="5">
      <t>シセツ</t>
    </rPh>
    <phoneticPr fontId="24"/>
  </si>
  <si>
    <t>　介護保険法、老人福祉法、社会福祉法又は高齢者の居住の安定確保に関する法律による勧告等を受けたことがない。または勧告等を受けたことがある場合にあっては、勧告等を受けた日から起算して５年以上の期間が経過している。</t>
    <phoneticPr fontId="24"/>
  </si>
  <si>
    <t>　利用の開始に当たって、あらかじめ30日以内の利用期間を定めている。</t>
    <phoneticPr fontId="24"/>
  </si>
  <si>
    <t>　入居定員の範囲内で、空いている居室等（定員が１人であるものに限る）を利用するものであって、受け入れる利用者の数は、１又は当該指定特定施設の入居定員の100分の10以下である。　</t>
    <rPh sb="61" eb="63">
      <t>トウガイ</t>
    </rPh>
    <rPh sb="63" eb="65">
      <t>シテイ</t>
    </rPh>
    <rPh sb="65" eb="67">
      <t>トクテイ</t>
    </rPh>
    <rPh sb="67" eb="69">
      <t>シセツ</t>
    </rPh>
    <rPh sb="70" eb="72">
      <t>ニュウキョ</t>
    </rPh>
    <rPh sb="72" eb="74">
      <t>テイイン</t>
    </rPh>
    <phoneticPr fontId="24"/>
  </si>
  <si>
    <t>　家賃、敷金及び介護等その他の日常生活上必要な便宜の供与の対価として受領する費用を除くほか、権利金その他の金品を受領していない。</t>
    <phoneticPr fontId="24"/>
  </si>
  <si>
    <t>　事業者が居宅サービス、地域密着型サービス等の事業又は介護保険施設の運営について３年以上の経験を有している。</t>
    <rPh sb="1" eb="4">
      <t>ジギョウシャ</t>
    </rPh>
    <rPh sb="5" eb="7">
      <t>キョタク</t>
    </rPh>
    <rPh sb="12" eb="14">
      <t>チイキ</t>
    </rPh>
    <rPh sb="14" eb="17">
      <t>ミッチャクガタ</t>
    </rPh>
    <rPh sb="21" eb="22">
      <t>トウ</t>
    </rPh>
    <rPh sb="23" eb="25">
      <t>ジギョウ</t>
    </rPh>
    <rPh sb="25" eb="26">
      <t>マタ</t>
    </rPh>
    <rPh sb="27" eb="29">
      <t>カイゴ</t>
    </rPh>
    <rPh sb="29" eb="31">
      <t>ホケン</t>
    </rPh>
    <rPh sb="31" eb="33">
      <t>シセツ</t>
    </rPh>
    <rPh sb="34" eb="36">
      <t>ウンエイ</t>
    </rPh>
    <rPh sb="45" eb="47">
      <t>ケイケン</t>
    </rPh>
    <rPh sb="48" eb="49">
      <t>ユウ</t>
    </rPh>
    <phoneticPr fontId="24"/>
  </si>
  <si>
    <t>（Ⅰ）
　指定訪問リハビリテーション事業所、指定通所リハビリテーション事業所又はリハビリテーションを実施している医療提供施設の理学療法士、作業療法士、言語聴覚士又は医師（以下「理学療法士等」）の助言に基づき、当該指定短期入所生活介護事業所（指定特定施設入居者生活介護事業所）の機能訓練指導員等（機能訓練指導員、看護職員、介護職員、生活相談員その他の職種の者）が共同して利用者の身体状況等の評価及び個別機能訓練計画の作成を行っている。</t>
    <rPh sb="38" eb="39">
      <t>マタ</t>
    </rPh>
    <rPh sb="97" eb="99">
      <t>ジョゲン</t>
    </rPh>
    <rPh sb="100" eb="101">
      <t>モト</t>
    </rPh>
    <rPh sb="104" eb="106">
      <t>トウガイ</t>
    </rPh>
    <rPh sb="106" eb="108">
      <t>シテイ</t>
    </rPh>
    <rPh sb="108" eb="116">
      <t>タンキニュウショセイカツカイゴ</t>
    </rPh>
    <rPh sb="116" eb="119">
      <t>ジギョウショ</t>
    </rPh>
    <rPh sb="122" eb="124">
      <t>トクテイ</t>
    </rPh>
    <rPh sb="124" eb="126">
      <t>シセツ</t>
    </rPh>
    <rPh sb="126" eb="129">
      <t>ニュウキョシャ</t>
    </rPh>
    <rPh sb="129" eb="131">
      <t>セイカツ</t>
    </rPh>
    <rPh sb="131" eb="133">
      <t>カイゴ</t>
    </rPh>
    <rPh sb="133" eb="136">
      <t>ジギョウショ</t>
    </rPh>
    <rPh sb="145" eb="146">
      <t>トウ</t>
    </rPh>
    <rPh sb="147" eb="149">
      <t>キノウ</t>
    </rPh>
    <rPh sb="149" eb="151">
      <t>クンレン</t>
    </rPh>
    <rPh sb="151" eb="154">
      <t>シドウイン</t>
    </rPh>
    <rPh sb="180" eb="182">
      <t>キョウドウ</t>
    </rPh>
    <rPh sb="184" eb="187">
      <t>リヨウシャ</t>
    </rPh>
    <rPh sb="188" eb="190">
      <t>シンタイ</t>
    </rPh>
    <rPh sb="190" eb="192">
      <t>ジョウキョウ</t>
    </rPh>
    <rPh sb="192" eb="193">
      <t>トウ</t>
    </rPh>
    <rPh sb="194" eb="196">
      <t>ヒョウカ</t>
    </rPh>
    <rPh sb="196" eb="197">
      <t>オヨ</t>
    </rPh>
    <phoneticPr fontId="24"/>
  </si>
  <si>
    <t>（Ⅱ）
　指定訪問リハビリテーション事業所、指定通所リハビリテーション事業所又はリハビリテーションを実施している医療提供施設の理学療法士等が、当該指定特定施設を訪問し、当該施設の機能訓練指導員等が共同して利用者の身体状況の評価及び個別機能訓練計画の作成を行っている。</t>
    <rPh sb="5" eb="9">
      <t>シテイホウモン</t>
    </rPh>
    <rPh sb="18" eb="21">
      <t>ジギョウショ</t>
    </rPh>
    <rPh sb="22" eb="26">
      <t>シテイツウショ</t>
    </rPh>
    <rPh sb="35" eb="38">
      <t>ジギョウショ</t>
    </rPh>
    <rPh sb="38" eb="39">
      <t>マタ</t>
    </rPh>
    <rPh sb="50" eb="52">
      <t>ジッシ</t>
    </rPh>
    <rPh sb="56" eb="58">
      <t>イリョウ</t>
    </rPh>
    <rPh sb="58" eb="60">
      <t>テイキョウ</t>
    </rPh>
    <rPh sb="60" eb="62">
      <t>シセツ</t>
    </rPh>
    <rPh sb="63" eb="65">
      <t>リガク</t>
    </rPh>
    <rPh sb="65" eb="68">
      <t>リョウホウシ</t>
    </rPh>
    <rPh sb="68" eb="69">
      <t>トウ</t>
    </rPh>
    <rPh sb="71" eb="73">
      <t>トウガイ</t>
    </rPh>
    <rPh sb="73" eb="75">
      <t>シテイ</t>
    </rPh>
    <rPh sb="75" eb="77">
      <t>トクテイ</t>
    </rPh>
    <rPh sb="77" eb="79">
      <t>シセツ</t>
    </rPh>
    <rPh sb="80" eb="82">
      <t>ホウモン</t>
    </rPh>
    <rPh sb="84" eb="86">
      <t>トウガイ</t>
    </rPh>
    <rPh sb="86" eb="88">
      <t>シセツ</t>
    </rPh>
    <rPh sb="89" eb="96">
      <t>キノウクンレンシドウイン</t>
    </rPh>
    <rPh sb="96" eb="97">
      <t>トウ</t>
    </rPh>
    <rPh sb="98" eb="100">
      <t>キョウドウ</t>
    </rPh>
    <rPh sb="102" eb="105">
      <t>リヨウシャ</t>
    </rPh>
    <rPh sb="106" eb="108">
      <t>シンタイ</t>
    </rPh>
    <rPh sb="108" eb="110">
      <t>ジョウキョウ</t>
    </rPh>
    <rPh sb="111" eb="113">
      <t>ヒョウカ</t>
    </rPh>
    <rPh sb="113" eb="114">
      <t>オヨ</t>
    </rPh>
    <rPh sb="115" eb="117">
      <t>コベツ</t>
    </rPh>
    <rPh sb="117" eb="119">
      <t>キノウ</t>
    </rPh>
    <rPh sb="119" eb="121">
      <t>クンレン</t>
    </rPh>
    <rPh sb="121" eb="123">
      <t>ケイカク</t>
    </rPh>
    <rPh sb="124" eb="126">
      <t>サクセイ</t>
    </rPh>
    <rPh sb="127" eb="128">
      <t>オコナ</t>
    </rPh>
    <phoneticPr fontId="24"/>
  </si>
  <si>
    <t>（Ⅰ）　
　機能訓練指導員、看護職員、介護職員、生活相談員等が共同して、利用者ごとにその目標、実施方法等を内容とする個別機能訓練計画を作成し、当該計画に基づき、計画的に機能訓練を行っている。</t>
    <rPh sb="24" eb="26">
      <t>セイカツ</t>
    </rPh>
    <rPh sb="26" eb="29">
      <t>ソウダンイン</t>
    </rPh>
    <rPh sb="29" eb="30">
      <t>トウ</t>
    </rPh>
    <rPh sb="80" eb="83">
      <t>ケイカクテキ</t>
    </rPh>
    <phoneticPr fontId="24"/>
  </si>
  <si>
    <t>（Ⅰ）　
　個別機能訓練計画に基づいて行った個別機能訓練の効果、実施方法等について評価等を行っている。</t>
    <rPh sb="6" eb="8">
      <t>コベツ</t>
    </rPh>
    <rPh sb="8" eb="10">
      <t>キノウ</t>
    </rPh>
    <rPh sb="10" eb="12">
      <t>クンレン</t>
    </rPh>
    <rPh sb="12" eb="14">
      <t>ケイカク</t>
    </rPh>
    <rPh sb="15" eb="16">
      <t>モト</t>
    </rPh>
    <rPh sb="19" eb="20">
      <t>オコナ</t>
    </rPh>
    <rPh sb="22" eb="24">
      <t>コベツ</t>
    </rPh>
    <rPh sb="24" eb="26">
      <t>キノウ</t>
    </rPh>
    <rPh sb="26" eb="28">
      <t>クンレン</t>
    </rPh>
    <rPh sb="29" eb="31">
      <t>コウカ</t>
    </rPh>
    <rPh sb="32" eb="34">
      <t>ジッシ</t>
    </rPh>
    <rPh sb="34" eb="36">
      <t>ホウホウ</t>
    </rPh>
    <rPh sb="36" eb="37">
      <t>トウ</t>
    </rPh>
    <phoneticPr fontId="24"/>
  </si>
  <si>
    <t>問14</t>
    <rPh sb="0" eb="1">
      <t>ト</t>
    </rPh>
    <phoneticPr fontId="24"/>
  </si>
  <si>
    <t>（Ⅰ・Ⅱ共通）
　認知症介護に係る専門的な研修を修了している者を、対象者の数が20人未満である場合は、1以上、当該対象者が20人以上である場合は1に当該対象者の数が19を超えて10又はその端数を増すごとに1を加えて得た数以上配置し、チームとして専門的な認知症ケアを実施している。</t>
    <rPh sb="9" eb="11">
      <t>ニンチ</t>
    </rPh>
    <rPh sb="11" eb="12">
      <t>ショウ</t>
    </rPh>
    <rPh sb="12" eb="14">
      <t>カイゴ</t>
    </rPh>
    <rPh sb="15" eb="16">
      <t>カカ</t>
    </rPh>
    <rPh sb="17" eb="20">
      <t>センモンテキ</t>
    </rPh>
    <rPh sb="21" eb="23">
      <t>ケンシュウ</t>
    </rPh>
    <rPh sb="24" eb="26">
      <t>シュウリョウ</t>
    </rPh>
    <rPh sb="30" eb="31">
      <t>モノ</t>
    </rPh>
    <rPh sb="33" eb="36">
      <t>タイショウシャ</t>
    </rPh>
    <rPh sb="37" eb="38">
      <t>カズ</t>
    </rPh>
    <rPh sb="41" eb="42">
      <t>ニン</t>
    </rPh>
    <rPh sb="42" eb="44">
      <t>ミマン</t>
    </rPh>
    <rPh sb="47" eb="49">
      <t>バアイ</t>
    </rPh>
    <rPh sb="52" eb="54">
      <t>イジョウ</t>
    </rPh>
    <rPh sb="55" eb="57">
      <t>トウガイ</t>
    </rPh>
    <rPh sb="57" eb="59">
      <t>タイショウ</t>
    </rPh>
    <rPh sb="59" eb="60">
      <t>シャ</t>
    </rPh>
    <rPh sb="63" eb="66">
      <t>ニンイジョウ</t>
    </rPh>
    <rPh sb="69" eb="71">
      <t>バアイ</t>
    </rPh>
    <rPh sb="74" eb="76">
      <t>トウガイ</t>
    </rPh>
    <rPh sb="76" eb="78">
      <t>タイショウ</t>
    </rPh>
    <rPh sb="78" eb="79">
      <t>シャ</t>
    </rPh>
    <rPh sb="80" eb="81">
      <t>カズ</t>
    </rPh>
    <rPh sb="85" eb="86">
      <t>コ</t>
    </rPh>
    <rPh sb="90" eb="91">
      <t>マタ</t>
    </rPh>
    <rPh sb="94" eb="96">
      <t>ハスウ</t>
    </rPh>
    <rPh sb="97" eb="98">
      <t>マ</t>
    </rPh>
    <rPh sb="104" eb="105">
      <t>クワ</t>
    </rPh>
    <rPh sb="107" eb="108">
      <t>エ</t>
    </rPh>
    <rPh sb="109" eb="110">
      <t>カズ</t>
    </rPh>
    <rPh sb="110" eb="112">
      <t>イジョウ</t>
    </rPh>
    <rPh sb="112" eb="114">
      <t>ハイチ</t>
    </rPh>
    <rPh sb="122" eb="125">
      <t>センモンテキ</t>
    </rPh>
    <rPh sb="126" eb="128">
      <t>ニンチ</t>
    </rPh>
    <rPh sb="128" eb="129">
      <t>ショウ</t>
    </rPh>
    <rPh sb="132" eb="134">
      <t>ジッシ</t>
    </rPh>
    <phoneticPr fontId="24"/>
  </si>
  <si>
    <t>（Ⅰ・Ⅱ共通）
　施設の従業者に対する認知症ケアに関する留意事項の伝達又は技術的指導に係る会議を定期的に開催している。</t>
    <rPh sb="9" eb="11">
      <t>シセツ</t>
    </rPh>
    <rPh sb="12" eb="15">
      <t>ジュウギョウシャ</t>
    </rPh>
    <rPh sb="16" eb="17">
      <t>タイ</t>
    </rPh>
    <rPh sb="19" eb="21">
      <t>ニンチ</t>
    </rPh>
    <rPh sb="21" eb="22">
      <t>ショウ</t>
    </rPh>
    <rPh sb="25" eb="26">
      <t>カン</t>
    </rPh>
    <rPh sb="28" eb="30">
      <t>リュウイ</t>
    </rPh>
    <rPh sb="30" eb="32">
      <t>ジコウ</t>
    </rPh>
    <rPh sb="33" eb="35">
      <t>デンタツ</t>
    </rPh>
    <rPh sb="35" eb="36">
      <t>マタ</t>
    </rPh>
    <rPh sb="37" eb="40">
      <t>ギジュツテキ</t>
    </rPh>
    <rPh sb="40" eb="42">
      <t>シドウ</t>
    </rPh>
    <rPh sb="43" eb="44">
      <t>カカ</t>
    </rPh>
    <rPh sb="45" eb="47">
      <t>カイギ</t>
    </rPh>
    <rPh sb="48" eb="51">
      <t>テイキテキ</t>
    </rPh>
    <rPh sb="52" eb="54">
      <t>カイサイ</t>
    </rPh>
    <phoneticPr fontId="24"/>
  </si>
  <si>
    <t>（Ⅰ・Ⅱ・Ⅲ共通）
　人員基準に規定する看護職員・介護職員の員数の基準を満たしている。</t>
    <rPh sb="11" eb="13">
      <t>ジンイン</t>
    </rPh>
    <rPh sb="13" eb="15">
      <t>キジュン</t>
    </rPh>
    <rPh sb="16" eb="18">
      <t>キテイ</t>
    </rPh>
    <rPh sb="20" eb="22">
      <t>カンゴ</t>
    </rPh>
    <rPh sb="22" eb="24">
      <t>ショクイン</t>
    </rPh>
    <rPh sb="25" eb="27">
      <t>カイゴ</t>
    </rPh>
    <rPh sb="27" eb="29">
      <t>ショクイン</t>
    </rPh>
    <rPh sb="30" eb="32">
      <t>インズウ</t>
    </rPh>
    <rPh sb="33" eb="35">
      <t>キジュン</t>
    </rPh>
    <rPh sb="36" eb="37">
      <t>ミ</t>
    </rPh>
    <phoneticPr fontId="24"/>
  </si>
  <si>
    <t>　介護職員、看護職員について、人員基準に定める員数を配置していない場合、人員基準欠如の翌月（１割の範囲内の場合、翌々月）から人員基準欠如が解消されるに至った月まで、すべての利用者等について基本単位数の70％で算定している。</t>
    <rPh sb="1" eb="3">
      <t>カイゴ</t>
    </rPh>
    <rPh sb="3" eb="5">
      <t>ショクイン</t>
    </rPh>
    <rPh sb="6" eb="8">
      <t>カンゴ</t>
    </rPh>
    <rPh sb="8" eb="10">
      <t>ショクイン</t>
    </rPh>
    <rPh sb="15" eb="17">
      <t>ジンイン</t>
    </rPh>
    <rPh sb="17" eb="19">
      <t>キジュン</t>
    </rPh>
    <rPh sb="20" eb="21">
      <t>サダ</t>
    </rPh>
    <rPh sb="23" eb="25">
      <t>インスウ</t>
    </rPh>
    <rPh sb="26" eb="28">
      <t>ハイチ</t>
    </rPh>
    <phoneticPr fontId="24"/>
  </si>
  <si>
    <r>
      <rPr>
        <sz val="12"/>
        <color indexed="8"/>
        <rFont val="ＭＳ Ｐゴシック"/>
        <family val="3"/>
        <charset val="128"/>
      </rPr>
      <t>（１4）　協力医療機関</t>
    </r>
    <rPh sb="5" eb="7">
      <t>キョウリョク</t>
    </rPh>
    <rPh sb="7" eb="9">
      <t>イリョウ</t>
    </rPh>
    <rPh sb="9" eb="11">
      <t>キカン</t>
    </rPh>
    <phoneticPr fontId="24"/>
  </si>
  <si>
    <r>
      <rPr>
        <sz val="12"/>
        <color indexed="8"/>
        <rFont val="ＭＳ Ｐゴシック"/>
        <family val="3"/>
        <charset val="128"/>
      </rPr>
      <t>（１5）　非常災害対策</t>
    </r>
    <rPh sb="5" eb="7">
      <t>ヒジョウ</t>
    </rPh>
    <rPh sb="7" eb="9">
      <t>サイガイ</t>
    </rPh>
    <rPh sb="9" eb="11">
      <t>タイサク</t>
    </rPh>
    <phoneticPr fontId="24"/>
  </si>
  <si>
    <r>
      <rPr>
        <sz val="12"/>
        <color indexed="8"/>
        <rFont val="ＭＳ Ｐゴシック"/>
        <family val="3"/>
        <charset val="128"/>
      </rPr>
      <t>（１6）　衛生管理等</t>
    </r>
    <rPh sb="5" eb="7">
      <t>エイセイ</t>
    </rPh>
    <rPh sb="7" eb="9">
      <t>カンリ</t>
    </rPh>
    <rPh sb="9" eb="10">
      <t>トウ</t>
    </rPh>
    <phoneticPr fontId="24"/>
  </si>
  <si>
    <r>
      <rPr>
        <sz val="12"/>
        <color indexed="8"/>
        <rFont val="ＭＳ Ｐゴシック"/>
        <family val="3"/>
        <charset val="128"/>
      </rPr>
      <t>（１7）　掲示</t>
    </r>
    <rPh sb="5" eb="7">
      <t>ケイジ</t>
    </rPh>
    <phoneticPr fontId="24"/>
  </si>
  <si>
    <r>
      <rPr>
        <sz val="12"/>
        <color indexed="8"/>
        <rFont val="ＭＳ Ｐゴシック"/>
        <family val="3"/>
        <charset val="128"/>
      </rPr>
      <t>（１8）　秘密保持</t>
    </r>
    <rPh sb="5" eb="7">
      <t>ヒミツ</t>
    </rPh>
    <rPh sb="7" eb="9">
      <t>ホジ</t>
    </rPh>
    <phoneticPr fontId="24"/>
  </si>
  <si>
    <r>
      <rPr>
        <sz val="12"/>
        <color indexed="8"/>
        <rFont val="ＭＳ Ｐゴシック"/>
        <family val="3"/>
        <charset val="128"/>
      </rPr>
      <t>（１9）　苦情処理</t>
    </r>
    <rPh sb="5" eb="7">
      <t>クジョウ</t>
    </rPh>
    <rPh sb="7" eb="9">
      <t>ショリ</t>
    </rPh>
    <phoneticPr fontId="24"/>
  </si>
  <si>
    <r>
      <rPr>
        <sz val="12"/>
        <color indexed="8"/>
        <rFont val="ＭＳ Ｐゴシック"/>
        <family val="3"/>
        <charset val="128"/>
      </rPr>
      <t>（２０）　事故発生時の対応</t>
    </r>
    <rPh sb="5" eb="7">
      <t>ジコ</t>
    </rPh>
    <rPh sb="7" eb="9">
      <t>ハッセイ</t>
    </rPh>
    <rPh sb="9" eb="10">
      <t>ジ</t>
    </rPh>
    <rPh sb="11" eb="13">
      <t>タイオウ</t>
    </rPh>
    <phoneticPr fontId="24"/>
  </si>
  <si>
    <r>
      <rPr>
        <sz val="12"/>
        <color indexed="8"/>
        <rFont val="ＭＳ Ｐゴシック"/>
        <family val="3"/>
        <charset val="128"/>
      </rPr>
      <t>（２１）　虐待の防止</t>
    </r>
    <rPh sb="5" eb="7">
      <t>ギャクタイ</t>
    </rPh>
    <rPh sb="8" eb="10">
      <t>ボウシ</t>
    </rPh>
    <phoneticPr fontId="24"/>
  </si>
  <si>
    <r>
      <rPr>
        <sz val="12"/>
        <color indexed="8"/>
        <rFont val="ＭＳ Ｐゴシック"/>
        <family val="3"/>
        <charset val="128"/>
      </rPr>
      <t>（２２）　会計の区分</t>
    </r>
    <rPh sb="5" eb="7">
      <t>カイケイ</t>
    </rPh>
    <rPh sb="8" eb="10">
      <t>クブン</t>
    </rPh>
    <phoneticPr fontId="24"/>
  </si>
  <si>
    <r>
      <rPr>
        <sz val="12"/>
        <color indexed="8"/>
        <rFont val="ＭＳ Ｐゴシック"/>
        <family val="3"/>
        <charset val="128"/>
      </rPr>
      <t>（２３）　記録の整備</t>
    </r>
    <rPh sb="5" eb="7">
      <t>キロク</t>
    </rPh>
    <rPh sb="8" eb="10">
      <t>セイビ</t>
    </rPh>
    <phoneticPr fontId="24"/>
  </si>
  <si>
    <r>
      <rPr>
        <sz val="12"/>
        <color indexed="8"/>
        <rFont val="ＭＳ Ｐゴシック"/>
        <family val="3"/>
        <charset val="128"/>
      </rPr>
      <t>（２４）　暴力団排除</t>
    </r>
    <rPh sb="5" eb="8">
      <t>ボウリョクダン</t>
    </rPh>
    <rPh sb="8" eb="10">
      <t>ハイジョ</t>
    </rPh>
    <phoneticPr fontId="24"/>
  </si>
  <si>
    <r>
      <t>　施設の運営について、暴力団、暴力団員等から支配的な影響を</t>
    </r>
    <r>
      <rPr>
        <u/>
        <sz val="11"/>
        <color indexed="8"/>
        <rFont val="ＭＳ Ｐゴシック"/>
        <family val="3"/>
        <charset val="128"/>
      </rPr>
      <t>受けていない</t>
    </r>
    <r>
      <rPr>
        <sz val="11"/>
        <color indexed="8"/>
        <rFont val="ＭＳ Ｐゴシック"/>
        <family val="3"/>
        <charset val="128"/>
      </rPr>
      <t>。</t>
    </r>
    <rPh sb="1" eb="3">
      <t>シセツ</t>
    </rPh>
    <phoneticPr fontId="24"/>
  </si>
  <si>
    <r>
      <t>（８）　口腔・</t>
    </r>
    <r>
      <rPr>
        <sz val="12"/>
        <rFont val="ＭＳ Ｐゴシック"/>
        <family val="3"/>
        <charset val="128"/>
      </rPr>
      <t>栄養スクリーニング加算</t>
    </r>
    <rPh sb="4" eb="6">
      <t>コウクウ</t>
    </rPh>
    <rPh sb="7" eb="9">
      <t>エイヨウ</t>
    </rPh>
    <rPh sb="16" eb="17">
      <t>カ</t>
    </rPh>
    <rPh sb="17" eb="18">
      <t>サン</t>
    </rPh>
    <phoneticPr fontId="24"/>
  </si>
  <si>
    <t>（９）　科学的介護推進体制加算</t>
    <rPh sb="4" eb="7">
      <t>カガクテキ</t>
    </rPh>
    <rPh sb="7" eb="9">
      <t>カイゴ</t>
    </rPh>
    <rPh sb="9" eb="11">
      <t>スイシン</t>
    </rPh>
    <rPh sb="11" eb="15">
      <t>タイセイカサン</t>
    </rPh>
    <phoneticPr fontId="24"/>
  </si>
  <si>
    <t>（１０）　退院・退所時連携加算</t>
    <rPh sb="5" eb="7">
      <t>タイイン</t>
    </rPh>
    <rPh sb="8" eb="10">
      <t>タイショ</t>
    </rPh>
    <rPh sb="10" eb="11">
      <t>ジ</t>
    </rPh>
    <rPh sb="11" eb="13">
      <t>レンケイ</t>
    </rPh>
    <rPh sb="13" eb="14">
      <t>カ</t>
    </rPh>
    <rPh sb="14" eb="15">
      <t>サン</t>
    </rPh>
    <phoneticPr fontId="24"/>
  </si>
  <si>
    <t>　キャリアパス要件Ⅰ（任用要件・賃金体系の整備等）の内容を書面で整備し、全ての介護職員に周知している。</t>
    <phoneticPr fontId="24"/>
  </si>
  <si>
    <t>　キャリアパス要件Ⅱ（研修の実施等）を全ての介護職員に周知している。</t>
    <phoneticPr fontId="24"/>
  </si>
  <si>
    <t>　キャリアパス要件Ⅲ（昇給の仕組みの整備等）の内容を書面で整備し、全ての介護職員に周知している。</t>
    <phoneticPr fontId="24"/>
  </si>
  <si>
    <t>　キャリアパス要件Ⅴ（介護福祉士等の配置要件）として、サービス種類ごとに、「サービス提供体制強化加算」、「特定事業所加算」、「入居継続支援加算」又は「日常生活支援加算」の各区分の届出を行っている。</t>
    <phoneticPr fontId="24"/>
  </si>
  <si>
    <t>職場環境要件として、従前（旧３加算）の職場環境等の改善に係る取組を実施し、その内容を全ての介護職員に周知しており、当該取組についてホームページへの掲載等により公表している。</t>
    <phoneticPr fontId="24"/>
  </si>
  <si>
    <t>　月額賃金改善要件Ⅱ（旧ベースアップ等加算相当の賃金改善）として、前年度と比較し、旧ベースアップ等加算相当の加算額の３分の２以上の新たな基本給等の改善（月給の引上げ）を行っている。</t>
    <phoneticPr fontId="24"/>
  </si>
  <si>
    <t>　キャリアパス要件Ⅰ（任用要件・賃金体系の整備等）の内容を書面で整備し、全ての介護職員に周知している。</t>
    <phoneticPr fontId="24"/>
  </si>
  <si>
    <t>　キャリアパス要件Ⅲ（昇給の仕組みの整備等）の内容を書面で整備し、全ての介護職員に周知している。</t>
    <phoneticPr fontId="24"/>
  </si>
  <si>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phoneticPr fontId="24"/>
  </si>
  <si>
    <t>　職場環境要件として、従前（旧３加算）の職場環境等の改善に係る取組を実施し、その内容を全ての介護職員に周知しており、当該取組についてホームページへの掲載等により公表している。</t>
    <phoneticPr fontId="24"/>
  </si>
  <si>
    <t>　キャリアパス要件Ⅰ（任用要件・賃金体系の整備等）の内容を書面で整備し、全ての介護職員に周知している。</t>
    <phoneticPr fontId="24"/>
  </si>
  <si>
    <t>　キャリアパス要件Ⅱ（研修の実施等）を全ての介護職員に周知している。</t>
    <phoneticPr fontId="24"/>
  </si>
  <si>
    <t>　キャリアパス要件Ⅲ（昇給の仕組みの整備等）の内容を書面で整備し、全ての介護職員に周知している。</t>
    <phoneticPr fontId="24"/>
  </si>
  <si>
    <t>　職場環境要件として、従前（旧３加算）の職場環境等の改善に係る取組を実施し、その内容を全ての介護職員に周知している。</t>
    <phoneticPr fontId="24"/>
  </si>
  <si>
    <t>　職場環境要件として、従前（旧３加算）の職場環境等の改善に係る取組を実施し、その内容を全ての介護職員に周知している。</t>
    <phoneticPr fontId="24"/>
  </si>
  <si>
    <t>（１２）　協力医療機関連携加算</t>
    <rPh sb="5" eb="7">
      <t>キョウリョク</t>
    </rPh>
    <rPh sb="7" eb="9">
      <t>イリョウ</t>
    </rPh>
    <rPh sb="9" eb="11">
      <t>キカン</t>
    </rPh>
    <rPh sb="11" eb="13">
      <t>レンケイ</t>
    </rPh>
    <rPh sb="13" eb="15">
      <t>カサン</t>
    </rPh>
    <phoneticPr fontId="24"/>
  </si>
  <si>
    <t>（１１）　退居時情報提供加算</t>
    <rPh sb="5" eb="7">
      <t>タイキョ</t>
    </rPh>
    <rPh sb="7" eb="8">
      <t>ジ</t>
    </rPh>
    <rPh sb="8" eb="10">
      <t>ジョウホウ</t>
    </rPh>
    <rPh sb="10" eb="12">
      <t>テイキョウ</t>
    </rPh>
    <rPh sb="12" eb="13">
      <t>カ</t>
    </rPh>
    <rPh sb="13" eb="14">
      <t>サン</t>
    </rPh>
    <phoneticPr fontId="24"/>
  </si>
  <si>
    <r>
      <t>（３）　高齢者虐待防止措置</t>
    </r>
    <r>
      <rPr>
        <sz val="12"/>
        <rFont val="ＭＳ Ｐゴシック"/>
        <family val="3"/>
        <charset val="128"/>
      </rPr>
      <t>未実施減算</t>
    </r>
    <rPh sb="4" eb="7">
      <t>コウレイシャ</t>
    </rPh>
    <rPh sb="7" eb="9">
      <t>ギャクタイ</t>
    </rPh>
    <rPh sb="9" eb="11">
      <t>ボウシ</t>
    </rPh>
    <rPh sb="11" eb="13">
      <t>ソチ</t>
    </rPh>
    <rPh sb="13" eb="16">
      <t>ミジッシ</t>
    </rPh>
    <rPh sb="16" eb="17">
      <t>ゲン</t>
    </rPh>
    <rPh sb="17" eb="18">
      <t>サン</t>
    </rPh>
    <phoneticPr fontId="24"/>
  </si>
  <si>
    <r>
      <t>（４）　業務継続計画未策定</t>
    </r>
    <r>
      <rPr>
        <sz val="12"/>
        <rFont val="ＭＳ Ｐゴシック"/>
        <family val="3"/>
        <charset val="128"/>
      </rPr>
      <t>減算</t>
    </r>
    <rPh sb="4" eb="10">
      <t>ギョウムケイゾクケイカク</t>
    </rPh>
    <rPh sb="10" eb="11">
      <t>ミ</t>
    </rPh>
    <rPh sb="11" eb="13">
      <t>サクテイ</t>
    </rPh>
    <rPh sb="13" eb="14">
      <t>ゲン</t>
    </rPh>
    <rPh sb="14" eb="15">
      <t>サン</t>
    </rPh>
    <phoneticPr fontId="24"/>
  </si>
  <si>
    <t>問３</t>
    <rPh sb="0" eb="1">
      <t>トイ</t>
    </rPh>
    <phoneticPr fontId="24"/>
  </si>
  <si>
    <r>
      <t>（１３）　看取り介護加算</t>
    </r>
    <r>
      <rPr>
        <sz val="10"/>
        <color indexed="8"/>
        <rFont val="ＭＳ Ｐゴシック"/>
        <family val="3"/>
        <charset val="128"/>
      </rPr>
      <t xml:space="preserve"> </t>
    </r>
    <rPh sb="5" eb="7">
      <t>ミト</t>
    </rPh>
    <rPh sb="8" eb="10">
      <t>カイゴ</t>
    </rPh>
    <rPh sb="10" eb="12">
      <t>カサン</t>
    </rPh>
    <phoneticPr fontId="24"/>
  </si>
  <si>
    <t>（Ⅱ）
　加算を算定する期間において、夜勤又は宿直を行う看護職員の数が1以上である。</t>
    <rPh sb="5" eb="7">
      <t>カサン</t>
    </rPh>
    <rPh sb="8" eb="10">
      <t>サンテイ</t>
    </rPh>
    <rPh sb="12" eb="14">
      <t>キカン</t>
    </rPh>
    <rPh sb="19" eb="21">
      <t>ヤキン</t>
    </rPh>
    <rPh sb="21" eb="22">
      <t>マタ</t>
    </rPh>
    <rPh sb="23" eb="25">
      <t>シュクチョク</t>
    </rPh>
    <rPh sb="26" eb="27">
      <t>オコナ</t>
    </rPh>
    <rPh sb="28" eb="30">
      <t>カンゴ</t>
    </rPh>
    <rPh sb="30" eb="32">
      <t>ショクイン</t>
    </rPh>
    <rPh sb="33" eb="34">
      <t>カズ</t>
    </rPh>
    <rPh sb="36" eb="38">
      <t>イジョウ</t>
    </rPh>
    <phoneticPr fontId="24"/>
  </si>
  <si>
    <r>
      <t>（１４）　認知症専門ケア加算</t>
    </r>
    <r>
      <rPr>
        <sz val="10"/>
        <color indexed="8"/>
        <rFont val="ＭＳ Ｐゴシック"/>
        <family val="3"/>
        <charset val="128"/>
      </rPr>
      <t xml:space="preserve"> </t>
    </r>
    <rPh sb="5" eb="7">
      <t>ニンチ</t>
    </rPh>
    <rPh sb="7" eb="8">
      <t>ショウ</t>
    </rPh>
    <rPh sb="8" eb="10">
      <t>センモン</t>
    </rPh>
    <rPh sb="12" eb="14">
      <t>カサン</t>
    </rPh>
    <phoneticPr fontId="24"/>
  </si>
  <si>
    <t>（１５）　高齢者施設等感染対策向上加算</t>
    <phoneticPr fontId="24"/>
  </si>
  <si>
    <t>（１６）　生産性向上推進体制加算</t>
    <rPh sb="5" eb="16">
      <t>セイサンセイコウジョウスイシンタイセイカサン</t>
    </rPh>
    <phoneticPr fontId="24"/>
  </si>
  <si>
    <t>（１７）　サービス提供体制強化加算(Ⅰ)(Ⅱ)(Ⅲ)</t>
    <rPh sb="9" eb="11">
      <t>テイキョウ</t>
    </rPh>
    <rPh sb="11" eb="13">
      <t>タイセイ</t>
    </rPh>
    <rPh sb="13" eb="15">
      <t>キョウカ</t>
    </rPh>
    <rPh sb="15" eb="17">
      <t>カサン</t>
    </rPh>
    <phoneticPr fontId="24"/>
  </si>
  <si>
    <t>（１８）　介護職員等処遇改善加算(Ⅰ)</t>
    <rPh sb="5" eb="7">
      <t>カイゴ</t>
    </rPh>
    <rPh sb="7" eb="9">
      <t>ショクイン</t>
    </rPh>
    <rPh sb="9" eb="10">
      <t>トウ</t>
    </rPh>
    <rPh sb="10" eb="12">
      <t>ショグウ</t>
    </rPh>
    <rPh sb="12" eb="14">
      <t>カイゼン</t>
    </rPh>
    <rPh sb="14" eb="16">
      <t>カサン</t>
    </rPh>
    <phoneticPr fontId="24"/>
  </si>
  <si>
    <t>（１８）－２　介護職員等処遇改善加算(Ⅱ)</t>
    <rPh sb="7" eb="9">
      <t>カイゴ</t>
    </rPh>
    <rPh sb="9" eb="11">
      <t>ショクイン</t>
    </rPh>
    <rPh sb="11" eb="12">
      <t>トウ</t>
    </rPh>
    <rPh sb="12" eb="14">
      <t>ショグウ</t>
    </rPh>
    <rPh sb="14" eb="16">
      <t>カイゼン</t>
    </rPh>
    <rPh sb="16" eb="18">
      <t>カサン</t>
    </rPh>
    <phoneticPr fontId="24"/>
  </si>
  <si>
    <t>（１８）－３　介護職員等処遇改善加算（Ⅲ）</t>
    <rPh sb="7" eb="9">
      <t>カイゴ</t>
    </rPh>
    <rPh sb="9" eb="11">
      <t>ショクイン</t>
    </rPh>
    <rPh sb="11" eb="12">
      <t>トウ</t>
    </rPh>
    <rPh sb="12" eb="18">
      <t>ショグウカイゼンカサン</t>
    </rPh>
    <phoneticPr fontId="24"/>
  </si>
  <si>
    <t>（１８）－４　介護職員等処遇改善加算（Ⅳ）</t>
    <rPh sb="7" eb="9">
      <t>カイゴ</t>
    </rPh>
    <rPh sb="9" eb="11">
      <t>ショクイン</t>
    </rPh>
    <rPh sb="11" eb="12">
      <t>トウ</t>
    </rPh>
    <rPh sb="12" eb="18">
      <t>ショグウカイゼンカサン</t>
    </rPh>
    <phoneticPr fontId="24"/>
  </si>
  <si>
    <t>インターネット上で情報の閲覧が完結するよう、原則として重要事項等の情報をウェブサイト（法人のホームページ等又は情報公表システム上）に掲載・公表している。</t>
    <phoneticPr fontId="24"/>
  </si>
  <si>
    <t>（Ⅱ）
　評価対象者のＡＤＬ利得の平均値が３以上である。</t>
    <rPh sb="5" eb="7">
      <t>ヒョウカ</t>
    </rPh>
    <rPh sb="7" eb="9">
      <t>タイショウ</t>
    </rPh>
    <rPh sb="9" eb="10">
      <t>シャ</t>
    </rPh>
    <rPh sb="14" eb="16">
      <t>リトク</t>
    </rPh>
    <rPh sb="17" eb="20">
      <t>ヘイキンチ</t>
    </rPh>
    <rPh sb="22" eb="24">
      <t>イジョウ</t>
    </rPh>
    <phoneticPr fontId="24"/>
  </si>
  <si>
    <r>
      <t>（５）　身体的拘束</t>
    </r>
    <r>
      <rPr>
        <sz val="12"/>
        <rFont val="ＭＳ Ｐゴシック"/>
        <family val="3"/>
        <charset val="128"/>
      </rPr>
      <t>等の廃止</t>
    </r>
    <rPh sb="4" eb="6">
      <t>シンタイ</t>
    </rPh>
    <rPh sb="6" eb="7">
      <t>テキ</t>
    </rPh>
    <rPh sb="7" eb="9">
      <t>コウソク</t>
    </rPh>
    <rPh sb="9" eb="10">
      <t>トウ</t>
    </rPh>
    <rPh sb="11" eb="13">
      <t>ハイシ</t>
    </rPh>
    <phoneticPr fontId="24"/>
  </si>
  <si>
    <t>【生産性向上の取組に当たっての必要な安全対策について検討した上で、見守り機器等の複数のテクノロジーの活用、職員間の適切な役割分担等の取組により、介護サービスの質の確保及び職員の負担軽減が行われていると認められる場合】看護職員及び介護職員の合計数について、常勤換算方法で、要介護者である利用者の数が３（要支援者の場合は10）又はその端数を増すごとに0.9以上配置されている。</t>
    <rPh sb="105" eb="107">
      <t>バアイ</t>
    </rPh>
    <rPh sb="178" eb="180">
      <t>ハイチ</t>
    </rPh>
    <phoneticPr fontId="24"/>
  </si>
  <si>
    <t>　サービス提供に当たっては、当該利用者又は他の利用者等の生命又は身体を保護するため緊急やむを得ない場合を除き、身体的拘束その他利用者の行動を制限しないようにしている。</t>
    <rPh sb="16" eb="18">
      <t>リヨウ</t>
    </rPh>
    <rPh sb="23" eb="25">
      <t>リヨウ</t>
    </rPh>
    <rPh sb="63" eb="65">
      <t>リヨウ</t>
    </rPh>
    <phoneticPr fontId="24"/>
  </si>
  <si>
    <t>　運営規程に「身体的拘束の廃止」及び「身体的拘束その他利用者の行動を制限する行為を行う際の手続き」について定めている。</t>
    <rPh sb="27" eb="29">
      <t>リヨウ</t>
    </rPh>
    <phoneticPr fontId="24"/>
  </si>
  <si>
    <t xml:space="preserve">  重要事項説明により「身体的拘束の廃止」及び「身体的拘束その他利用者の行動を制限する行為を行う際の手続き」について説明している。　</t>
    <rPh sb="32" eb="34">
      <t>リヨウ</t>
    </rPh>
    <phoneticPr fontId="24"/>
  </si>
  <si>
    <t xml:space="preserve">  「身体的拘束等の適正化のための対策を検討する委員会（以下「身体的拘束適正化検討委員会」という。）」には管理者及び各職種の従業員（看護職員、介護職員、生活相談員、介護支援専門員等）が参加している。</t>
    <rPh sb="66" eb="68">
      <t>カンゴ</t>
    </rPh>
    <rPh sb="68" eb="70">
      <t>ショクイン</t>
    </rPh>
    <rPh sb="71" eb="73">
      <t>カイゴ</t>
    </rPh>
    <rPh sb="73" eb="74">
      <t>ショク</t>
    </rPh>
    <rPh sb="74" eb="75">
      <t>イン</t>
    </rPh>
    <rPh sb="76" eb="78">
      <t>セイカツ</t>
    </rPh>
    <rPh sb="78" eb="81">
      <t>ソウダンイン</t>
    </rPh>
    <rPh sb="82" eb="84">
      <t>カイゴ</t>
    </rPh>
    <rPh sb="84" eb="86">
      <t>シエン</t>
    </rPh>
    <rPh sb="86" eb="89">
      <t>センモンイン</t>
    </rPh>
    <rPh sb="89" eb="90">
      <t>トウ</t>
    </rPh>
    <phoneticPr fontId="24"/>
  </si>
  <si>
    <t xml:space="preserve">  構成メンバーの責務及び役割分担を明確にしている。</t>
    <rPh sb="2" eb="4">
      <t>コウセイ</t>
    </rPh>
    <rPh sb="9" eb="11">
      <t>セキム</t>
    </rPh>
    <rPh sb="11" eb="12">
      <t>オヨ</t>
    </rPh>
    <rPh sb="13" eb="15">
      <t>ヤクワリ</t>
    </rPh>
    <rPh sb="15" eb="17">
      <t>ブンタン</t>
    </rPh>
    <rPh sb="18" eb="20">
      <t>メイカク</t>
    </rPh>
    <phoneticPr fontId="24"/>
  </si>
  <si>
    <t xml:space="preserve">  専任の身体的拘束等の適正化対策を担当する者を定めている。</t>
    <rPh sb="2" eb="4">
      <t>センニン</t>
    </rPh>
    <rPh sb="5" eb="7">
      <t>シンタイ</t>
    </rPh>
    <rPh sb="7" eb="8">
      <t>テキ</t>
    </rPh>
    <rPh sb="8" eb="10">
      <t>コウソク</t>
    </rPh>
    <rPh sb="10" eb="11">
      <t>トウ</t>
    </rPh>
    <rPh sb="12" eb="15">
      <t>テキセイカ</t>
    </rPh>
    <rPh sb="15" eb="17">
      <t>タイサク</t>
    </rPh>
    <rPh sb="18" eb="20">
      <t>タントウ</t>
    </rPh>
    <rPh sb="22" eb="23">
      <t>モノ</t>
    </rPh>
    <rPh sb="24" eb="25">
      <t>サダ</t>
    </rPh>
    <phoneticPr fontId="24"/>
  </si>
  <si>
    <t xml:space="preserve">  身体的拘束適正化検討委員会を３月に1回以上開催するとともに、その結果について介護職員その他の職員に周知徹底を図っている。</t>
    <rPh sb="42" eb="43">
      <t>ショク</t>
    </rPh>
    <rPh sb="43" eb="44">
      <t>イン</t>
    </rPh>
    <rPh sb="48" eb="50">
      <t>ショクイン</t>
    </rPh>
    <phoneticPr fontId="24"/>
  </si>
  <si>
    <t xml:space="preserve">  身体的拘束等の適正化のための指針を整備している。</t>
  </si>
  <si>
    <t xml:space="preserve">  介護職員その従業者に対し、身体的拘束等の適正化のための研修を定期的（年２回以上）に実施し、記録している。</t>
    <rPh sb="4" eb="6">
      <t>ショクイン</t>
    </rPh>
    <rPh sb="47" eb="49">
      <t>キロク</t>
    </rPh>
    <phoneticPr fontId="24"/>
  </si>
  <si>
    <t xml:space="preserve">  施設内の研修等を通じて、「身体的拘束による弊害」「やむを得ない場合に身体的拘束その他入所者の行動を制限する行為を行う際の手続き」等を従業者に周知している。</t>
  </si>
  <si>
    <t xml:space="preserve">  やむを得ず身体的拘束を行う場合に備えて、「身体的拘束適正化検討委員会」等で「切迫性」「非代替性」「一時性」の３つの要件を全て満たしているかを検討した際に、その結果を記録する様式を定めている。かつ、その様式は「切迫性」「非代替性」「一時性」の各要件の検討結果を分けて記載できる様式になっている。</t>
  </si>
  <si>
    <t xml:space="preserve">  やむを得ず身体的拘束を行う場合に備えて、利用者や家族に対して「身体的拘束の内容」「目的」「理由」「拘束の時間」「時間帯」「期間」等を説明するための様式、身体拘束を行った場合に、その「態様」及び「時間」その際の「利用者の心身の状況」等を記録するための様式を定めている。</t>
    <rPh sb="22" eb="24">
      <t>リヨウ</t>
    </rPh>
    <rPh sb="107" eb="109">
      <t>リヨウ</t>
    </rPh>
    <phoneticPr fontId="24"/>
  </si>
  <si>
    <t xml:space="preserve">  やむを得ず身体的拘束を行う場合には、「切迫性」「非代替性」「一時性」のすべてを満たしているかについて「身体的拘束適正化検討委員会」等で検討している。</t>
  </si>
  <si>
    <t xml:space="preserve">  問12について「切迫性」「非代替性」「一時性」の検討結果を施設で定めた様式を用いて、各要件の検討結果を第三者でも把握できるよう詳細に記録している。</t>
  </si>
  <si>
    <t xml:space="preserve">  身体的拘束等について、報告された事例を集計し、分析している。</t>
    <rPh sb="2" eb="5">
      <t>シンタイテキ</t>
    </rPh>
    <rPh sb="5" eb="8">
      <t>コウソクトウ</t>
    </rPh>
    <rPh sb="13" eb="15">
      <t>ホウコク</t>
    </rPh>
    <rPh sb="18" eb="20">
      <t>ジレイ</t>
    </rPh>
    <rPh sb="21" eb="23">
      <t>シュウケイ</t>
    </rPh>
    <rPh sb="25" eb="27">
      <t>ブンセキ</t>
    </rPh>
    <phoneticPr fontId="24"/>
  </si>
  <si>
    <t xml:space="preserve">  やむを得ず身体的拘束を行う場合には、利用者や家族に対し、施設で定めた様式を用いて「身体的拘束の内容」「目的」「理由」「拘束の時間」「時間帯」「期間」等を詳細に説明し、理解を得ている。</t>
    <rPh sb="20" eb="22">
      <t>リヨウ</t>
    </rPh>
    <phoneticPr fontId="24"/>
  </si>
  <si>
    <t xml:space="preserve">  身体的拘束を行った場合には、常に観察し、施設で定めた様式を用いて、その「態様」及び「時間」、その際の「入所者の心身の状況」、「緊急やむを得ない理由」等を第三者でも把握できるよう詳細に記録している。</t>
    <rPh sb="65" eb="67">
      <t>キンキュウ</t>
    </rPh>
    <rPh sb="70" eb="71">
      <t>エ</t>
    </rPh>
    <rPh sb="73" eb="75">
      <t>リユウ</t>
    </rPh>
    <phoneticPr fontId="24"/>
  </si>
  <si>
    <t xml:space="preserve">  身体的拘束を行った場合には、「一時性」で決めた期間の終了前及び利用者の観察の状況に応じて、問13のとおり再検討を行っている。</t>
    <rPh sb="33" eb="35">
      <t>リヨウ</t>
    </rPh>
    <phoneticPr fontId="24"/>
  </si>
  <si>
    <t>　問13の再検討の結果、身体的拘束を継続することになった場合には、問16のとおり入所者や家族に対して、説明して理解を得ている。</t>
    <rPh sb="33" eb="34">
      <t>ト</t>
    </rPh>
    <phoneticPr fontId="24"/>
  </si>
  <si>
    <t>　身体的拘束の必要がなくなった場合、すみやかに拘束を解除している。</t>
  </si>
  <si>
    <t>　身体的拘束が必要とされた入所者について、拘束を廃止し、生活の質を向上させるためのアセスメントの実施、施設サービス計画への位置づけ等が行われている。</t>
  </si>
  <si>
    <t>①　事業の目的及び運営の方針</t>
    <phoneticPr fontId="24"/>
  </si>
  <si>
    <t>②　従業者の職種、員数及び職務内容</t>
    <phoneticPr fontId="24"/>
  </si>
  <si>
    <t>③　入居定員及び居室数</t>
    <rPh sb="2" eb="4">
      <t>ニュウキョ</t>
    </rPh>
    <rPh sb="6" eb="7">
      <t>オヨ</t>
    </rPh>
    <rPh sb="8" eb="10">
      <t>キョシツ</t>
    </rPh>
    <rPh sb="10" eb="11">
      <t>スウ</t>
    </rPh>
    <phoneticPr fontId="24"/>
  </si>
  <si>
    <t>④　サービスの内容及び利用料その他の費用の額</t>
    <phoneticPr fontId="24"/>
  </si>
  <si>
    <t>⑤　利用者が介護居室又は一時介護室に移る場合の条件及び手続</t>
    <rPh sb="2" eb="5">
      <t>リヨウシャ</t>
    </rPh>
    <rPh sb="6" eb="8">
      <t>カイゴ</t>
    </rPh>
    <rPh sb="8" eb="10">
      <t>キョシツ</t>
    </rPh>
    <rPh sb="10" eb="11">
      <t>マタ</t>
    </rPh>
    <rPh sb="12" eb="14">
      <t>イチジ</t>
    </rPh>
    <rPh sb="14" eb="17">
      <t>カイゴシツ</t>
    </rPh>
    <rPh sb="18" eb="19">
      <t>ウツ</t>
    </rPh>
    <rPh sb="20" eb="22">
      <t>バアイ</t>
    </rPh>
    <rPh sb="23" eb="25">
      <t>ジョウケン</t>
    </rPh>
    <rPh sb="25" eb="26">
      <t>オヨ</t>
    </rPh>
    <rPh sb="27" eb="29">
      <t>テツヅキ</t>
    </rPh>
    <phoneticPr fontId="24"/>
  </si>
  <si>
    <t>⑥　施設の利用に当たっての留意事項</t>
    <rPh sb="2" eb="4">
      <t>シセツ</t>
    </rPh>
    <rPh sb="5" eb="7">
      <t>リヨウ</t>
    </rPh>
    <rPh sb="8" eb="9">
      <t>ア</t>
    </rPh>
    <rPh sb="13" eb="15">
      <t>リュウイ</t>
    </rPh>
    <rPh sb="15" eb="17">
      <t>ジコウ</t>
    </rPh>
    <phoneticPr fontId="24"/>
  </si>
  <si>
    <t>⑦　緊急時等における対応方法</t>
    <rPh sb="2" eb="5">
      <t>キンキュウジ</t>
    </rPh>
    <rPh sb="5" eb="6">
      <t>トウ</t>
    </rPh>
    <rPh sb="10" eb="12">
      <t>タイオウ</t>
    </rPh>
    <rPh sb="12" eb="14">
      <t>ホウホウ</t>
    </rPh>
    <phoneticPr fontId="24"/>
  </si>
  <si>
    <t>⑧　非常災害対策</t>
    <phoneticPr fontId="24"/>
  </si>
  <si>
    <t>⑨　虐待の防止のための措置に関する事項</t>
    <rPh sb="2" eb="4">
      <t>ギャクタイ</t>
    </rPh>
    <rPh sb="5" eb="7">
      <t>ボウシ</t>
    </rPh>
    <rPh sb="11" eb="13">
      <t>ソチ</t>
    </rPh>
    <rPh sb="14" eb="15">
      <t>カン</t>
    </rPh>
    <rPh sb="17" eb="19">
      <t>ジコウ</t>
    </rPh>
    <phoneticPr fontId="24"/>
  </si>
  <si>
    <t>⑩　身体的拘束その他利用者の行動を制限する行為を行う際の手続</t>
    <phoneticPr fontId="24"/>
  </si>
  <si>
    <t>⑪　事故発生時の対応</t>
    <phoneticPr fontId="24"/>
  </si>
  <si>
    <t>⑫　業務に関して知り得た秘密の保持に関する事項</t>
    <phoneticPr fontId="24"/>
  </si>
  <si>
    <t>⑬　苦情及び相談に対する体制</t>
    <phoneticPr fontId="24"/>
  </si>
  <si>
    <t>⑭　従業者の研修の実施に関する事項</t>
    <phoneticPr fontId="24"/>
  </si>
  <si>
    <t>⑮　その他市長が必要と認める事項</t>
    <rPh sb="4" eb="5">
      <t>タ</t>
    </rPh>
    <phoneticPr fontId="24"/>
  </si>
  <si>
    <t>　利用者が退居し、医療機関に入院する場合において、当該医療機関に対して、当該利用者の同意を得て、当該利用者の心身の状況、生活歴等の情報を提供した上で、当該利用者の紹介を行った。</t>
    <phoneticPr fontId="24"/>
  </si>
  <si>
    <t>　（Ⅰ・Ⅱ共通）
　常勤の看護師を１名以上配置し、看護に係る責任者を定めている。</t>
    <rPh sb="5" eb="7">
      <t>キョウツウ</t>
    </rPh>
    <rPh sb="10" eb="12">
      <t>ジョウキン</t>
    </rPh>
    <rPh sb="13" eb="15">
      <t>カンゴ</t>
    </rPh>
    <rPh sb="15" eb="16">
      <t>シ</t>
    </rPh>
    <rPh sb="18" eb="19">
      <t>メイ</t>
    </rPh>
    <rPh sb="19" eb="21">
      <t>イジョウ</t>
    </rPh>
    <rPh sb="21" eb="23">
      <t>ハイチ</t>
    </rPh>
    <phoneticPr fontId="24"/>
  </si>
  <si>
    <t>　（Ⅱ）
　看護職員により、又は病院若しくは診療所若しくは訪問看護ステーションとの連携により、利用者に対して、24時間連絡体制を確保し、かつ、必要に応じ健康上の管理等を行う体制を確保している。</t>
    <rPh sb="6" eb="8">
      <t>カンゴ</t>
    </rPh>
    <rPh sb="8" eb="10">
      <t>ショクイン</t>
    </rPh>
    <rPh sb="14" eb="15">
      <t>マタ</t>
    </rPh>
    <rPh sb="16" eb="18">
      <t>ビョウイン</t>
    </rPh>
    <rPh sb="18" eb="19">
      <t>モ</t>
    </rPh>
    <rPh sb="22" eb="25">
      <t>シンリョウジョ</t>
    </rPh>
    <rPh sb="25" eb="26">
      <t>モ</t>
    </rPh>
    <rPh sb="29" eb="31">
      <t>ホウモン</t>
    </rPh>
    <rPh sb="31" eb="33">
      <t>カンゴ</t>
    </rPh>
    <rPh sb="41" eb="43">
      <t>レンケイ</t>
    </rPh>
    <rPh sb="47" eb="49">
      <t>リヨウ</t>
    </rPh>
    <phoneticPr fontId="24"/>
  </si>
  <si>
    <t>　（Ⅱ）
　管理者を中心として、介護職員及び看護職員による協議の上、夜間における連絡・対応体制（オンコール体制）に関する取り決め（指針やマニュアル等）の整備がなされている。</t>
    <rPh sb="6" eb="9">
      <t>カンリシャ</t>
    </rPh>
    <rPh sb="10" eb="12">
      <t>チュウシン</t>
    </rPh>
    <rPh sb="16" eb="18">
      <t>カイゴ</t>
    </rPh>
    <rPh sb="18" eb="20">
      <t>ショクイン</t>
    </rPh>
    <rPh sb="20" eb="21">
      <t>オヨ</t>
    </rPh>
    <rPh sb="22" eb="24">
      <t>カンゴ</t>
    </rPh>
    <rPh sb="24" eb="26">
      <t>ショクイン</t>
    </rPh>
    <rPh sb="29" eb="31">
      <t>キョウギ</t>
    </rPh>
    <rPh sb="32" eb="33">
      <t>ウエ</t>
    </rPh>
    <rPh sb="34" eb="36">
      <t>ヤカン</t>
    </rPh>
    <rPh sb="40" eb="42">
      <t>レンラク</t>
    </rPh>
    <phoneticPr fontId="24"/>
  </si>
  <si>
    <t>　（Ⅱ）
　管理者を中心として、介護職員及び看護職員による協議の上、看護職員不在時の介護職員による利用者の観察項目の標準化がなされている。</t>
    <rPh sb="6" eb="9">
      <t>カンリシャ</t>
    </rPh>
    <rPh sb="10" eb="12">
      <t>チュウシン</t>
    </rPh>
    <rPh sb="16" eb="18">
      <t>カイゴ</t>
    </rPh>
    <rPh sb="18" eb="20">
      <t>ショクイン</t>
    </rPh>
    <rPh sb="20" eb="21">
      <t>オヨ</t>
    </rPh>
    <rPh sb="22" eb="24">
      <t>カンゴ</t>
    </rPh>
    <rPh sb="24" eb="26">
      <t>ショクイン</t>
    </rPh>
    <rPh sb="29" eb="31">
      <t>キョウギ</t>
    </rPh>
    <rPh sb="32" eb="33">
      <t>ウエ</t>
    </rPh>
    <rPh sb="34" eb="36">
      <t>カンゴ</t>
    </rPh>
    <rPh sb="36" eb="38">
      <t>ショクイン</t>
    </rPh>
    <rPh sb="38" eb="41">
      <t>フザイジ</t>
    </rPh>
    <rPh sb="42" eb="43">
      <t>スケ</t>
    </rPh>
    <phoneticPr fontId="24"/>
  </si>
  <si>
    <t>　（Ⅱ）
　施設の看護職員とオンコール対応の看護職員が異なる場合には、電話やＦＡＸ等により利用者の状態に関する引き継ぎを行うとともに、オンコール体制終了時にも同様の引き継ぎを行っている。</t>
    <rPh sb="6" eb="8">
      <t>シセツ</t>
    </rPh>
    <rPh sb="9" eb="11">
      <t>カンゴ</t>
    </rPh>
    <rPh sb="11" eb="13">
      <t>ショクイン</t>
    </rPh>
    <rPh sb="19" eb="21">
      <t>タイオウ</t>
    </rPh>
    <rPh sb="22" eb="24">
      <t>カンゴ</t>
    </rPh>
    <rPh sb="24" eb="26">
      <t>ショクイン</t>
    </rPh>
    <rPh sb="27" eb="28">
      <t>コト</t>
    </rPh>
    <rPh sb="30" eb="32">
      <t>バアイ</t>
    </rPh>
    <rPh sb="35" eb="37">
      <t>デンワ</t>
    </rPh>
    <rPh sb="41" eb="42">
      <t>トウ</t>
    </rPh>
    <rPh sb="45" eb="46">
      <t>リ</t>
    </rPh>
    <phoneticPr fontId="24"/>
  </si>
  <si>
    <t>　（Ⅰ・Ⅱ共通）　
　重度化した場合における対応に係る指針を定め、入居の際に、利用者又はその家族に対して、当該指針の内容を説明し、同意を得ている。</t>
    <rPh sb="5" eb="7">
      <t>キョウツウ</t>
    </rPh>
    <rPh sb="11" eb="14">
      <t>ジュウドカ</t>
    </rPh>
    <rPh sb="16" eb="18">
      <t>バアイ</t>
    </rPh>
    <rPh sb="22" eb="24">
      <t>タイオウ</t>
    </rPh>
    <rPh sb="25" eb="26">
      <t>カカ</t>
    </rPh>
    <rPh sb="27" eb="29">
      <t>シシン</t>
    </rPh>
    <rPh sb="30" eb="31">
      <t>サダ</t>
    </rPh>
    <rPh sb="33" eb="35">
      <t>ニュウキョ</t>
    </rPh>
    <rPh sb="36" eb="37">
      <t>サイ</t>
    </rPh>
    <rPh sb="39" eb="42">
      <t>リヨウシャ</t>
    </rPh>
    <rPh sb="42" eb="43">
      <t>マタ</t>
    </rPh>
    <rPh sb="46" eb="48">
      <t>カゾク</t>
    </rPh>
    <phoneticPr fontId="24"/>
  </si>
  <si>
    <t>　人員基準欠如に該当していないこと。</t>
    <rPh sb="1" eb="3">
      <t>ジンイン</t>
    </rPh>
    <rPh sb="3" eb="5">
      <t>キジュン</t>
    </rPh>
    <rPh sb="5" eb="7">
      <t>ケツジョ</t>
    </rPh>
    <rPh sb="8" eb="10">
      <t>ガイトウ</t>
    </rPh>
    <phoneticPr fontId="24"/>
  </si>
  <si>
    <t>　必要に応じて特定施設サービス計画を見直すなど、指定特定施設入居者生活介護の提供に当たって、問1の情報その他指定特定施設生活介護を適切かつ有効に提供するために必要な情報を活用している。</t>
    <rPh sb="1" eb="3">
      <t>ヒツヨウ</t>
    </rPh>
    <rPh sb="4" eb="5">
      <t>オウ</t>
    </rPh>
    <rPh sb="7" eb="9">
      <t>トクテイ</t>
    </rPh>
    <rPh sb="9" eb="11">
      <t>シセツ</t>
    </rPh>
    <rPh sb="15" eb="17">
      <t>ケイカク</t>
    </rPh>
    <rPh sb="18" eb="20">
      <t>ミナオ</t>
    </rPh>
    <rPh sb="24" eb="26">
      <t>シテイ</t>
    </rPh>
    <rPh sb="26" eb="28">
      <t>トクテイ</t>
    </rPh>
    <rPh sb="28" eb="30">
      <t>シセツ</t>
    </rPh>
    <rPh sb="30" eb="33">
      <t>ニュウキョシャ</t>
    </rPh>
    <rPh sb="33" eb="37">
      <t>セイカツカイゴ</t>
    </rPh>
    <rPh sb="38" eb="40">
      <t>テイキョウ</t>
    </rPh>
    <rPh sb="41" eb="42">
      <t>ア</t>
    </rPh>
    <rPh sb="46" eb="47">
      <t>トイ</t>
    </rPh>
    <rPh sb="49" eb="51">
      <t>ジョウホウ</t>
    </rPh>
    <rPh sb="53" eb="54">
      <t>タ</t>
    </rPh>
    <rPh sb="54" eb="56">
      <t>シテイ</t>
    </rPh>
    <rPh sb="56" eb="64">
      <t>トクテイシセツセイカツカイゴ</t>
    </rPh>
    <rPh sb="65" eb="67">
      <t>テキセツ</t>
    </rPh>
    <rPh sb="69" eb="71">
      <t>ユウコウ</t>
    </rPh>
    <rPh sb="72" eb="74">
      <t>テイキョウ</t>
    </rPh>
    <rPh sb="79" eb="81">
      <t>ヒツヨウ</t>
    </rPh>
    <rPh sb="82" eb="84">
      <t>ジョウホウ</t>
    </rPh>
    <rPh sb="85" eb="87">
      <t>カツヨウ</t>
    </rPh>
    <phoneticPr fontId="24"/>
  </si>
  <si>
    <t>（Ⅰ）
　夜間看護体制加算を算定している。</t>
    <phoneticPr fontId="24"/>
  </si>
  <si>
    <t>（Ⅱ）
　看取り介護加算（Ⅰ）を算定している又は夜間看護体制加算を算定していない場合は、算定していない。</t>
    <rPh sb="5" eb="7">
      <t>ミト</t>
    </rPh>
    <rPh sb="8" eb="10">
      <t>カイゴ</t>
    </rPh>
    <rPh sb="10" eb="12">
      <t>カサン</t>
    </rPh>
    <rPh sb="16" eb="18">
      <t>サンテイ</t>
    </rPh>
    <rPh sb="22" eb="23">
      <t>マタ</t>
    </rPh>
    <rPh sb="24" eb="26">
      <t>ヤカン</t>
    </rPh>
    <rPh sb="26" eb="28">
      <t>カンゴ</t>
    </rPh>
    <rPh sb="28" eb="32">
      <t>タイセイカサン</t>
    </rPh>
    <rPh sb="33" eb="35">
      <t>サンテイ</t>
    </rPh>
    <rPh sb="40" eb="42">
      <t>バアイ</t>
    </rPh>
    <rPh sb="44" eb="46">
      <t>サンテイ</t>
    </rPh>
    <phoneticPr fontId="24"/>
  </si>
  <si>
    <t>　（Ⅰ・Ⅱ共通）　
　死亡日以前４５日を限度として算定している。</t>
    <phoneticPr fontId="24"/>
  </si>
  <si>
    <t>　（Ⅰ・Ⅱ共通）
　退所した日の翌日から死亡日までの間は算定していない。</t>
    <phoneticPr fontId="24"/>
  </si>
  <si>
    <t>（Ⅰ）
　感染症法第６条第17 項に規定する第二種協定指定医療機関との間で、新興感染症の発生時等の対応を行う体制を確保している。</t>
    <phoneticPr fontId="24"/>
  </si>
  <si>
    <t>（Ⅰ）
　協力医療機関等との間で新興感染症以外の一般的な感染症の発生時等の対応を取り決めるとともに、感染症の発生時等に協力医療機関等と連携し適切に対応している。</t>
    <phoneticPr fontId="24"/>
  </si>
  <si>
    <t>（Ⅰ）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24"/>
  </si>
  <si>
    <t>（Ⅱ）
　診療報酬における感染対策向上加算に係る届出を行った医療機関から、３年に１回以上施設内で感染者が発生した場合の感染制御等に係る実地指導を受けていること。</t>
    <phoneticPr fontId="24"/>
  </si>
  <si>
    <t>（Ⅰ）
　問1の取組及び介護機器の活用による業務の効率化及びケアの質の確保並びに職員の負担軽減に関する実績がある。</t>
    <rPh sb="5" eb="6">
      <t>トイ</t>
    </rPh>
    <phoneticPr fontId="24"/>
  </si>
  <si>
    <t>（Ⅰ）
　問1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rPh sb="5" eb="6">
      <t>トイ</t>
    </rPh>
    <phoneticPr fontId="24"/>
  </si>
  <si>
    <t>（Ⅰ）
　事業年度ごとに、問1、問3、問4についての取組に関する実績を厚生労働省に報告している。</t>
    <rPh sb="13" eb="14">
      <t>トイ</t>
    </rPh>
    <rPh sb="16" eb="17">
      <t>トイ</t>
    </rPh>
    <rPh sb="19" eb="20">
      <t>トイ</t>
    </rPh>
    <phoneticPr fontId="24"/>
  </si>
  <si>
    <t>（Ⅱ）
　事業年度ごとに、問1、問6についての取組に関する実績を厚生労働省に報告している。</t>
    <rPh sb="13" eb="14">
      <t>トイ</t>
    </rPh>
    <rPh sb="16" eb="17">
      <t>トイ</t>
    </rPh>
    <phoneticPr fontId="24"/>
  </si>
  <si>
    <t>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※新加算Ⅰ～Ⅳまでのいずれかの算定以前に、「旧ベースアップ等加算」又は「新加算Ⅴ(2)、(4)、(7)、(9)若しくは(13)」を算定していた事業所については適用しない。</t>
    <phoneticPr fontId="24"/>
  </si>
  <si>
    <t>　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※新加算Ⅰ～Ⅳまでのいずれかの算定以前に、「旧ベースアップ等加算」又は「新加算Ⅴ(2)、(4)、(7)、(9)若しくは(13)」を算定していた事業所については適用しない。</t>
    <phoneticPr fontId="24"/>
  </si>
  <si>
    <t xml:space="preserve">　「３　運営基準について（５）身体的拘束の廃止」の問７・８・９・１７の1ケ所でも×の記載がある。 </t>
    <rPh sb="4" eb="6">
      <t>ウンエイ</t>
    </rPh>
    <rPh sb="6" eb="8">
      <t>キジュン</t>
    </rPh>
    <phoneticPr fontId="24"/>
  </si>
  <si>
    <t>　虐待の防止のための対策を検討する委員会（テレビ電話装置等の活用可能）を定期的に開催するとともに、その結果について、従業者に周知徹底を図っている。</t>
    <phoneticPr fontId="24"/>
  </si>
  <si>
    <t>　虐待の防止のための指針を整備している。</t>
    <phoneticPr fontId="24"/>
  </si>
  <si>
    <t>　従業者に対し、虐待の防止のための研修を定期的に実施している。</t>
    <phoneticPr fontId="24"/>
  </si>
  <si>
    <t>　高齢者虐待防止措置を実施するための担当者を配置している。</t>
    <phoneticPr fontId="24"/>
  </si>
  <si>
    <t>　感染症や非常災害の発生時において、利用者に対するサービスの提供を継続的に実施するための、及び非常時の体制で早期の業務再開を図るための計画（業務継続計画）を策定している。</t>
    <phoneticPr fontId="24"/>
  </si>
  <si>
    <t>　業務継続計画に従い必要な措置を講じている。</t>
    <phoneticPr fontId="24"/>
  </si>
  <si>
    <t>（標準様式1）</t>
    <rPh sb="1" eb="3">
      <t>ヒョウジュン</t>
    </rPh>
    <rPh sb="3" eb="5">
      <t>ヨウシキ</t>
    </rPh>
    <phoneticPr fontId="2"/>
  </si>
  <si>
    <t>従業者の勤務の体制及び勤務形態一覧表　</t>
  </si>
  <si>
    <t>サービス種別（</t>
    <rPh sb="4" eb="6">
      <t>シュベツ</t>
    </rPh>
    <phoneticPr fontId="42"/>
  </si>
  <si>
    <t>特定施設入居者生活介護</t>
    <rPh sb="0" eb="2">
      <t>トクテイ</t>
    </rPh>
    <rPh sb="2" eb="4">
      <t>シセツ</t>
    </rPh>
    <rPh sb="4" eb="7">
      <t>ニュウキョシャ</t>
    </rPh>
    <rPh sb="7" eb="9">
      <t>セイカツ</t>
    </rPh>
    <rPh sb="9" eb="11">
      <t>カイゴ</t>
    </rPh>
    <phoneticPr fontId="42"/>
  </si>
  <si>
    <t>）</t>
    <phoneticPr fontId="42"/>
  </si>
  <si>
    <t>令和</t>
    <rPh sb="0" eb="2">
      <t>レイワ</t>
    </rPh>
    <phoneticPr fontId="42"/>
  </si>
  <si>
    <t>(</t>
    <phoneticPr fontId="42"/>
  </si>
  <si>
    <t>)</t>
    <phoneticPr fontId="42"/>
  </si>
  <si>
    <t>年</t>
    <rPh sb="0" eb="1">
      <t>ネン</t>
    </rPh>
    <phoneticPr fontId="42"/>
  </si>
  <si>
    <t>月</t>
    <rPh sb="0" eb="1">
      <t>ゲツ</t>
    </rPh>
    <phoneticPr fontId="42"/>
  </si>
  <si>
    <t>事業所名（</t>
    <rPh sb="0" eb="3">
      <t>ジギョウショ</t>
    </rPh>
    <rPh sb="3" eb="4">
      <t>メイ</t>
    </rPh>
    <phoneticPr fontId="42"/>
  </si>
  <si>
    <t>(1)</t>
    <phoneticPr fontId="42"/>
  </si>
  <si>
    <t>４週</t>
  </si>
  <si>
    <t>(2)</t>
    <phoneticPr fontId="42"/>
  </si>
  <si>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</si>
  <si>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2"/>
  </si>
  <si>
    <t>時間/週</t>
    <rPh sb="0" eb="2">
      <t>ジカン</t>
    </rPh>
    <rPh sb="3" eb="4">
      <t>シュウ</t>
    </rPh>
    <phoneticPr fontId="42"/>
  </si>
  <si>
    <t>時間/月</t>
    <rPh sb="0" eb="2">
      <t>ジカン</t>
    </rPh>
    <rPh sb="3" eb="4">
      <t>ツキ</t>
    </rPh>
    <phoneticPr fontId="42"/>
  </si>
  <si>
    <t>当月の日数</t>
    <rPh sb="0" eb="2">
      <t>トウゲツ</t>
    </rPh>
    <rPh sb="3" eb="5">
      <t>ニッスウ</t>
    </rPh>
    <phoneticPr fontId="42"/>
  </si>
  <si>
    <t>日</t>
    <rPh sb="0" eb="1">
      <t>ニチ</t>
    </rPh>
    <phoneticPr fontId="42"/>
  </si>
  <si>
    <t>(4) 利用者数</t>
    <rPh sb="4" eb="7">
      <t>リヨウシャ</t>
    </rPh>
    <rPh sb="7" eb="8">
      <t>スウ</t>
    </rPh>
    <phoneticPr fontId="42"/>
  </si>
  <si>
    <t>（前年度の平均値または推定数）</t>
    <rPh sb="1" eb="4">
      <t>ゼンネンド</t>
    </rPh>
    <rPh sb="5" eb="8">
      <t>ヘイキンチ</t>
    </rPh>
    <rPh sb="11" eb="14">
      <t>スイテイスウ</t>
    </rPh>
    <phoneticPr fontId="42"/>
  </si>
  <si>
    <t>人</t>
    <rPh sb="0" eb="1">
      <t>ニン</t>
    </rPh>
    <phoneticPr fontId="42"/>
  </si>
  <si>
    <t>No</t>
    <phoneticPr fontId="42"/>
  </si>
  <si>
    <t>(5) 
職種</t>
    <phoneticPr fontId="2"/>
  </si>
  <si>
    <t>(6)
勤務
形態</t>
    <phoneticPr fontId="2"/>
  </si>
  <si>
    <t>(7) 資格</t>
    <rPh sb="4" eb="6">
      <t>シカク</t>
    </rPh>
    <phoneticPr fontId="42"/>
  </si>
  <si>
    <t>(8) 氏　名</t>
    <phoneticPr fontId="2"/>
  </si>
  <si>
    <t>(9)</t>
    <phoneticPr fontId="42"/>
  </si>
  <si>
    <r>
      <t xml:space="preserve">(11)
</t>
    </r>
    <r>
      <rPr>
        <sz val="11"/>
        <rFont val="HGSｺﾞｼｯｸM"/>
        <family val="3"/>
        <charset val="128"/>
      </rPr>
      <t>週平均
勤務時間数</t>
    </r>
    <rPh sb="6" eb="8">
      <t>ヘイキン</t>
    </rPh>
    <rPh sb="9" eb="11">
      <t>キンム</t>
    </rPh>
    <rPh sb="11" eb="13">
      <t>ジカン</t>
    </rPh>
    <rPh sb="13" eb="14">
      <t>スウ</t>
    </rPh>
    <phoneticPr fontId="2"/>
  </si>
  <si>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</si>
  <si>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42"/>
  </si>
  <si>
    <t>2週目</t>
    <rPh sb="1" eb="2">
      <t>シュウ</t>
    </rPh>
    <rPh sb="2" eb="3">
      <t>メ</t>
    </rPh>
    <phoneticPr fontId="42"/>
  </si>
  <si>
    <t>3週目</t>
    <rPh sb="1" eb="2">
      <t>シュウ</t>
    </rPh>
    <rPh sb="2" eb="3">
      <t>メ</t>
    </rPh>
    <phoneticPr fontId="42"/>
  </si>
  <si>
    <t>4週目</t>
    <rPh sb="1" eb="2">
      <t>シュウ</t>
    </rPh>
    <rPh sb="2" eb="3">
      <t>メ</t>
    </rPh>
    <phoneticPr fontId="42"/>
  </si>
  <si>
    <t>5週目</t>
    <rPh sb="1" eb="2">
      <t>シュウ</t>
    </rPh>
    <rPh sb="2" eb="3">
      <t>メ</t>
    </rPh>
    <phoneticPr fontId="42"/>
  </si>
  <si>
    <t>シフト記号</t>
    <rPh sb="3" eb="5">
      <t>キゴウ</t>
    </rPh>
    <phoneticPr fontId="46"/>
  </si>
  <si>
    <t>勤務時間数</t>
    <rPh sb="0" eb="2">
      <t>キンム</t>
    </rPh>
    <rPh sb="2" eb="5">
      <t>ジカンスウ</t>
    </rPh>
    <phoneticPr fontId="42"/>
  </si>
  <si>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2"/>
  </si>
  <si>
    <t>①看護職員</t>
    <rPh sb="1" eb="3">
      <t>カンゴ</t>
    </rPh>
    <rPh sb="3" eb="5">
      <t>ショクイン</t>
    </rPh>
    <phoneticPr fontId="42"/>
  </si>
  <si>
    <t>②介護職員</t>
    <rPh sb="1" eb="3">
      <t>カイゴ</t>
    </rPh>
    <rPh sb="3" eb="5">
      <t>ショクイン</t>
    </rPh>
    <phoneticPr fontId="42"/>
  </si>
  <si>
    <t>③看護職員と介護職員の合計</t>
    <rPh sb="1" eb="3">
      <t>カンゴ</t>
    </rPh>
    <rPh sb="3" eb="5">
      <t>ショクイン</t>
    </rPh>
    <rPh sb="6" eb="8">
      <t>カイゴ</t>
    </rPh>
    <rPh sb="8" eb="10">
      <t>ショクイン</t>
    </rPh>
    <rPh sb="11" eb="13">
      <t>ゴウケイ</t>
    </rPh>
    <phoneticPr fontId="42"/>
  </si>
  <si>
    <t>勤務形態</t>
    <rPh sb="0" eb="2">
      <t>キンム</t>
    </rPh>
    <rPh sb="2" eb="4">
      <t>ケイタイ</t>
    </rPh>
    <phoneticPr fontId="42"/>
  </si>
  <si>
    <t>勤務時間数合計</t>
    <rPh sb="0" eb="2">
      <t>キンム</t>
    </rPh>
    <rPh sb="2" eb="5">
      <t>ジカンスウ</t>
    </rPh>
    <rPh sb="5" eb="7">
      <t>ゴウケイ</t>
    </rPh>
    <phoneticPr fontId="42"/>
  </si>
  <si>
    <t>常勤換算の対象時間数</t>
    <rPh sb="0" eb="2">
      <t>ジョウキン</t>
    </rPh>
    <rPh sb="2" eb="4">
      <t>カンサン</t>
    </rPh>
    <rPh sb="5" eb="7">
      <t>タイショウ</t>
    </rPh>
    <rPh sb="7" eb="9">
      <t>ジカン</t>
    </rPh>
    <rPh sb="9" eb="10">
      <t>スウ</t>
    </rPh>
    <phoneticPr fontId="42"/>
  </si>
  <si>
    <t>常勤換算方法対象外の</t>
    <rPh sb="0" eb="2">
      <t>ジョウキン</t>
    </rPh>
    <rPh sb="2" eb="4">
      <t>カンサン</t>
    </rPh>
    <rPh sb="4" eb="6">
      <t>ホウホウ</t>
    </rPh>
    <rPh sb="6" eb="9">
      <t>タイショウガイ</t>
    </rPh>
    <phoneticPr fontId="42"/>
  </si>
  <si>
    <t>当月合計</t>
    <rPh sb="0" eb="2">
      <t>トウゲツ</t>
    </rPh>
    <rPh sb="2" eb="4">
      <t>ゴウケイ</t>
    </rPh>
    <phoneticPr fontId="42"/>
  </si>
  <si>
    <t>週平均</t>
    <rPh sb="0" eb="3">
      <t>シュウヘイキン</t>
    </rPh>
    <phoneticPr fontId="42"/>
  </si>
  <si>
    <t>常勤の従業者の人数</t>
    <rPh sb="0" eb="2">
      <t>ジョウキン</t>
    </rPh>
    <rPh sb="3" eb="6">
      <t>ジュウギョウシャ</t>
    </rPh>
    <rPh sb="7" eb="9">
      <t>ニンズウ</t>
    </rPh>
    <phoneticPr fontId="42"/>
  </si>
  <si>
    <t>看護職員</t>
    <rPh sb="0" eb="2">
      <t>カンゴ</t>
    </rPh>
    <rPh sb="2" eb="4">
      <t>ショクイン</t>
    </rPh>
    <phoneticPr fontId="42"/>
  </si>
  <si>
    <t>介護職員</t>
    <rPh sb="0" eb="2">
      <t>カイゴ</t>
    </rPh>
    <rPh sb="2" eb="4">
      <t>ショクイン</t>
    </rPh>
    <phoneticPr fontId="42"/>
  </si>
  <si>
    <t>合計</t>
    <rPh sb="0" eb="2">
      <t>ゴウケイ</t>
    </rPh>
    <phoneticPr fontId="42"/>
  </si>
  <si>
    <t>A</t>
    <phoneticPr fontId="42"/>
  </si>
  <si>
    <t>A</t>
    <phoneticPr fontId="42"/>
  </si>
  <si>
    <t>＋</t>
    <phoneticPr fontId="42"/>
  </si>
  <si>
    <t>＝</t>
    <phoneticPr fontId="42"/>
  </si>
  <si>
    <t>B</t>
    <phoneticPr fontId="42"/>
  </si>
  <si>
    <t>C</t>
    <phoneticPr fontId="42"/>
  </si>
  <si>
    <t>-</t>
    <phoneticPr fontId="42"/>
  </si>
  <si>
    <t>-</t>
    <phoneticPr fontId="42"/>
  </si>
  <si>
    <t>D</t>
    <phoneticPr fontId="42"/>
  </si>
  <si>
    <t>（勤務形態の記号）</t>
    <rPh sb="1" eb="3">
      <t>キンム</t>
    </rPh>
    <rPh sb="3" eb="5">
      <t>ケイタイ</t>
    </rPh>
    <rPh sb="6" eb="8">
      <t>キゴウ</t>
    </rPh>
    <phoneticPr fontId="42"/>
  </si>
  <si>
    <t>記号</t>
    <rPh sb="0" eb="2">
      <t>キゴウ</t>
    </rPh>
    <phoneticPr fontId="42"/>
  </si>
  <si>
    <t>区分</t>
    <rPh sb="0" eb="2">
      <t>クブン</t>
    </rPh>
    <phoneticPr fontId="42"/>
  </si>
  <si>
    <t>常勤で専従</t>
    <rPh sb="0" eb="2">
      <t>ジョウキン</t>
    </rPh>
    <rPh sb="3" eb="5">
      <t>センジュウ</t>
    </rPh>
    <phoneticPr fontId="42"/>
  </si>
  <si>
    <t>■ 常勤換算方法による人数</t>
    <rPh sb="2" eb="4">
      <t>ジョウキン</t>
    </rPh>
    <rPh sb="4" eb="6">
      <t>カンサン</t>
    </rPh>
    <rPh sb="6" eb="8">
      <t>ホウホウ</t>
    </rPh>
    <rPh sb="11" eb="13">
      <t>ニンズウ</t>
    </rPh>
    <phoneticPr fontId="42"/>
  </si>
  <si>
    <t>基準：</t>
    <rPh sb="0" eb="2">
      <t>キジュン</t>
    </rPh>
    <phoneticPr fontId="42"/>
  </si>
  <si>
    <t>週</t>
  </si>
  <si>
    <t>常勤で兼務</t>
    <rPh sb="0" eb="2">
      <t>ジョウキン</t>
    </rPh>
    <rPh sb="3" eb="5">
      <t>ケンム</t>
    </rPh>
    <phoneticPr fontId="42"/>
  </si>
  <si>
    <t>常勤換算の</t>
    <rPh sb="0" eb="2">
      <t>ジョウキン</t>
    </rPh>
    <rPh sb="2" eb="4">
      <t>カンサン</t>
    </rPh>
    <phoneticPr fontId="42"/>
  </si>
  <si>
    <t>常勤の従業者が</t>
    <rPh sb="0" eb="2">
      <t>ジョウキン</t>
    </rPh>
    <rPh sb="3" eb="6">
      <t>ジュウギョウシャ</t>
    </rPh>
    <phoneticPr fontId="42"/>
  </si>
  <si>
    <t>非常勤で専従</t>
    <rPh sb="0" eb="3">
      <t>ヒジョウキン</t>
    </rPh>
    <rPh sb="4" eb="6">
      <t>センジュウ</t>
    </rPh>
    <phoneticPr fontId="42"/>
  </si>
  <si>
    <t>常勤換算後の人数</t>
    <rPh sb="0" eb="2">
      <t>ジョウキン</t>
    </rPh>
    <rPh sb="2" eb="4">
      <t>カンサン</t>
    </rPh>
    <rPh sb="4" eb="5">
      <t>ゴ</t>
    </rPh>
    <rPh sb="6" eb="8">
      <t>ニンズウ</t>
    </rPh>
    <phoneticPr fontId="42"/>
  </si>
  <si>
    <t>D</t>
    <phoneticPr fontId="42"/>
  </si>
  <si>
    <t>非常勤で兼務</t>
    <rPh sb="0" eb="3">
      <t>ヒジョウキン</t>
    </rPh>
    <rPh sb="4" eb="6">
      <t>ケンム</t>
    </rPh>
    <phoneticPr fontId="42"/>
  </si>
  <si>
    <t>÷</t>
    <phoneticPr fontId="42"/>
  </si>
  <si>
    <t>＝</t>
    <phoneticPr fontId="42"/>
  </si>
  <si>
    <t>＝</t>
    <phoneticPr fontId="42"/>
  </si>
  <si>
    <t>（小数点第2位以下切り捨て）</t>
    <rPh sb="1" eb="4">
      <t>ショウスウテン</t>
    </rPh>
    <rPh sb="4" eb="5">
      <t>ダイ</t>
    </rPh>
    <rPh sb="6" eb="7">
      <t>イ</t>
    </rPh>
    <rPh sb="7" eb="9">
      <t>イカ</t>
    </rPh>
    <rPh sb="9" eb="10">
      <t>キ</t>
    </rPh>
    <rPh sb="11" eb="12">
      <t>ス</t>
    </rPh>
    <phoneticPr fontId="42"/>
  </si>
  <si>
    <t>■ 看護職員の常勤換算方法による人数</t>
    <rPh sb="2" eb="4">
      <t>カンゴ</t>
    </rPh>
    <rPh sb="4" eb="6">
      <t>ショクイン</t>
    </rPh>
    <rPh sb="7" eb="9">
      <t>ジョウキン</t>
    </rPh>
    <rPh sb="9" eb="11">
      <t>カンサン</t>
    </rPh>
    <rPh sb="11" eb="13">
      <t>ホウホウ</t>
    </rPh>
    <rPh sb="16" eb="18">
      <t>ニンズウ</t>
    </rPh>
    <phoneticPr fontId="42"/>
  </si>
  <si>
    <t>■ 介護職員の常勤換算方法による人数</t>
    <rPh sb="2" eb="4">
      <t>カイゴ</t>
    </rPh>
    <rPh sb="4" eb="6">
      <t>ショクイン</t>
    </rPh>
    <rPh sb="7" eb="9">
      <t>ジョウキン</t>
    </rPh>
    <rPh sb="9" eb="11">
      <t>カンサン</t>
    </rPh>
    <rPh sb="11" eb="13">
      <t>ホウホウ</t>
    </rPh>
    <rPh sb="16" eb="18">
      <t>ニンズウ</t>
    </rPh>
    <phoneticPr fontId="42"/>
  </si>
  <si>
    <t>常勤の従業者の人数</t>
  </si>
  <si>
    <t>常勤換算方法による人数</t>
    <rPh sb="0" eb="2">
      <t>ジョウキン</t>
    </rPh>
    <rPh sb="2" eb="4">
      <t>カンサン</t>
    </rPh>
    <rPh sb="4" eb="6">
      <t>ホウホウ</t>
    </rPh>
    <rPh sb="9" eb="11">
      <t>ニンズウ</t>
    </rPh>
    <phoneticPr fontId="42"/>
  </si>
  <si>
    <t>＋</t>
    <phoneticPr fontId="42"/>
  </si>
  <si>
    <t>＝</t>
    <phoneticPr fontId="42"/>
  </si>
  <si>
    <t>≪要 提出≫</t>
    <rPh sb="1" eb="2">
      <t>ヨウ</t>
    </rPh>
    <rPh sb="3" eb="5">
      <t>テイシュツ</t>
    </rPh>
    <phoneticPr fontId="42"/>
  </si>
  <si>
    <t>■シフト記号表（勤務時間帯）</t>
    <rPh sb="4" eb="6">
      <t>キゴウ</t>
    </rPh>
    <rPh sb="6" eb="7">
      <t>ヒョウ</t>
    </rPh>
    <rPh sb="8" eb="10">
      <t>キンム</t>
    </rPh>
    <rPh sb="10" eb="13">
      <t>ジカンタイ</t>
    </rPh>
    <phoneticPr fontId="42"/>
  </si>
  <si>
    <t>※24時間表記</t>
    <rPh sb="3" eb="5">
      <t>ジカン</t>
    </rPh>
    <rPh sb="5" eb="7">
      <t>ヒョウキ</t>
    </rPh>
    <phoneticPr fontId="4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</si>
  <si>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2"/>
  </si>
  <si>
    <t>勤務時間</t>
    <rPh sb="0" eb="2">
      <t>キンム</t>
    </rPh>
    <rPh sb="2" eb="4">
      <t>ジカン</t>
    </rPh>
    <phoneticPr fontId="42"/>
  </si>
  <si>
    <t>自由記載欄</t>
    <rPh sb="0" eb="2">
      <t>ジユウ</t>
    </rPh>
    <rPh sb="2" eb="4">
      <t>キサイ</t>
    </rPh>
    <rPh sb="4" eb="5">
      <t>ラン</t>
    </rPh>
    <phoneticPr fontId="42"/>
  </si>
  <si>
    <t>No</t>
    <phoneticPr fontId="42"/>
  </si>
  <si>
    <t>始業時刻</t>
    <rPh sb="0" eb="2">
      <t>シギョウ</t>
    </rPh>
    <rPh sb="2" eb="4">
      <t>ジコク</t>
    </rPh>
    <phoneticPr fontId="42"/>
  </si>
  <si>
    <t>終業時刻</t>
    <rPh sb="0" eb="2">
      <t>シュウギョウ</t>
    </rPh>
    <rPh sb="2" eb="4">
      <t>ジコク</t>
    </rPh>
    <phoneticPr fontId="42"/>
  </si>
  <si>
    <t>うち、休憩時間</t>
    <rPh sb="3" eb="5">
      <t>キュウケイ</t>
    </rPh>
    <rPh sb="5" eb="7">
      <t>ジカン</t>
    </rPh>
    <phoneticPr fontId="42"/>
  </si>
  <si>
    <t>a</t>
    <phoneticPr fontId="42"/>
  </si>
  <si>
    <t>：</t>
    <phoneticPr fontId="42"/>
  </si>
  <si>
    <t>～</t>
    <phoneticPr fontId="42"/>
  </si>
  <si>
    <t>（</t>
    <phoneticPr fontId="42"/>
  </si>
  <si>
    <t>）</t>
    <phoneticPr fontId="42"/>
  </si>
  <si>
    <t>b</t>
    <phoneticPr fontId="42"/>
  </si>
  <si>
    <t>：</t>
    <phoneticPr fontId="42"/>
  </si>
  <si>
    <t>～</t>
    <phoneticPr fontId="42"/>
  </si>
  <si>
    <t>（</t>
    <phoneticPr fontId="42"/>
  </si>
  <si>
    <t>c</t>
    <phoneticPr fontId="42"/>
  </si>
  <si>
    <t>：</t>
    <phoneticPr fontId="42"/>
  </si>
  <si>
    <t>）</t>
    <phoneticPr fontId="42"/>
  </si>
  <si>
    <t>d</t>
    <phoneticPr fontId="42"/>
  </si>
  <si>
    <t>e</t>
    <phoneticPr fontId="42"/>
  </si>
  <si>
    <t>f</t>
    <phoneticPr fontId="42"/>
  </si>
  <si>
    <t>：</t>
    <phoneticPr fontId="42"/>
  </si>
  <si>
    <t>～</t>
    <phoneticPr fontId="42"/>
  </si>
  <si>
    <t>g</t>
    <phoneticPr fontId="42"/>
  </si>
  <si>
    <t>～</t>
    <phoneticPr fontId="42"/>
  </si>
  <si>
    <t>h</t>
    <phoneticPr fontId="42"/>
  </si>
  <si>
    <t>（夜勤）16:00～翌9:00勤務</t>
    <rPh sb="1" eb="3">
      <t>ヤキン</t>
    </rPh>
    <rPh sb="10" eb="11">
      <t>ヨク</t>
    </rPh>
    <rPh sb="15" eb="17">
      <t>キンム</t>
    </rPh>
    <phoneticPr fontId="42"/>
  </si>
  <si>
    <t>i</t>
    <phoneticPr fontId="42"/>
  </si>
  <si>
    <t>～</t>
    <phoneticPr fontId="42"/>
  </si>
  <si>
    <t>（</t>
    <phoneticPr fontId="42"/>
  </si>
  <si>
    <t>）</t>
    <phoneticPr fontId="42"/>
  </si>
  <si>
    <t>（夜勤）16:00～翌9:00勤務</t>
    <phoneticPr fontId="42"/>
  </si>
  <si>
    <t>j</t>
    <phoneticPr fontId="42"/>
  </si>
  <si>
    <t>（</t>
    <phoneticPr fontId="42"/>
  </si>
  <si>
    <t>k</t>
    <phoneticPr fontId="42"/>
  </si>
  <si>
    <t>l</t>
    <phoneticPr fontId="42"/>
  </si>
  <si>
    <t>m</t>
    <phoneticPr fontId="42"/>
  </si>
  <si>
    <t>：</t>
    <phoneticPr fontId="42"/>
  </si>
  <si>
    <t>n</t>
    <phoneticPr fontId="42"/>
  </si>
  <si>
    <t>o</t>
    <phoneticPr fontId="42"/>
  </si>
  <si>
    <t>p</t>
    <phoneticPr fontId="42"/>
  </si>
  <si>
    <t>（</t>
    <phoneticPr fontId="42"/>
  </si>
  <si>
    <t>q</t>
    <phoneticPr fontId="42"/>
  </si>
  <si>
    <t>r</t>
    <phoneticPr fontId="42"/>
  </si>
  <si>
    <t>s</t>
    <phoneticPr fontId="42"/>
  </si>
  <si>
    <t>t</t>
    <phoneticPr fontId="42"/>
  </si>
  <si>
    <t>）</t>
    <phoneticPr fontId="42"/>
  </si>
  <si>
    <t>u</t>
    <phoneticPr fontId="42"/>
  </si>
  <si>
    <t>v</t>
    <phoneticPr fontId="42"/>
  </si>
  <si>
    <t>w</t>
    <phoneticPr fontId="42"/>
  </si>
  <si>
    <t>x</t>
    <phoneticPr fontId="42"/>
  </si>
  <si>
    <t>y</t>
    <phoneticPr fontId="42"/>
  </si>
  <si>
    <t>z</t>
    <phoneticPr fontId="42"/>
  </si>
  <si>
    <t>x</t>
    <phoneticPr fontId="42"/>
  </si>
  <si>
    <t>aa</t>
    <phoneticPr fontId="42"/>
  </si>
  <si>
    <t>ab</t>
    <phoneticPr fontId="42"/>
  </si>
  <si>
    <t>（</t>
    <phoneticPr fontId="42"/>
  </si>
  <si>
    <t>ac</t>
    <phoneticPr fontId="42"/>
  </si>
  <si>
    <t>：</t>
    <phoneticPr fontId="42"/>
  </si>
  <si>
    <t>ad</t>
    <phoneticPr fontId="42"/>
  </si>
  <si>
    <t>ae</t>
    <phoneticPr fontId="42"/>
  </si>
  <si>
    <t>af</t>
    <phoneticPr fontId="42"/>
  </si>
  <si>
    <t>ag</t>
    <phoneticPr fontId="42"/>
  </si>
  <si>
    <t>～</t>
    <phoneticPr fontId="42"/>
  </si>
  <si>
    <t>-</t>
    <phoneticPr fontId="42"/>
  </si>
  <si>
    <t>1日に2回勤務する場合</t>
    <rPh sb="1" eb="2">
      <t>ニチ</t>
    </rPh>
    <rPh sb="4" eb="5">
      <t>カイ</t>
    </rPh>
    <rPh sb="5" eb="7">
      <t>キンム</t>
    </rPh>
    <rPh sb="9" eb="11">
      <t>バアイ</t>
    </rPh>
    <phoneticPr fontId="42"/>
  </si>
  <si>
    <t>ah</t>
    <phoneticPr fontId="42"/>
  </si>
  <si>
    <t>-</t>
    <phoneticPr fontId="42"/>
  </si>
  <si>
    <t>1日に2回勤務する場合</t>
    <phoneticPr fontId="42"/>
  </si>
  <si>
    <t>ai</t>
    <phoneticPr fontId="42"/>
  </si>
  <si>
    <t>）</t>
    <phoneticPr fontId="42"/>
  </si>
  <si>
    <t>：</t>
    <phoneticPr fontId="42"/>
  </si>
  <si>
    <t>・職種ごとの勤務時間を「○：○○～○：○○」と表記することが困難な場合は、No18～33を活用し、勤務時間数のみを入力してください。</t>
    <rPh sb="45" eb="47">
      <t>カツヨウ</t>
    </rPh>
    <phoneticPr fontId="4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</si>
  <si>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2"/>
  </si>
  <si>
    <t>・シフト記号が足りない場合は、適宜、行を追加してください。</t>
    <rPh sb="4" eb="6">
      <t>キゴウ</t>
    </rPh>
    <rPh sb="7" eb="8">
      <t>タ</t>
    </rPh>
    <rPh sb="11" eb="13">
      <t>バアイ</t>
    </rPh>
    <rPh sb="15" eb="17">
      <t>テキギ</t>
    </rPh>
    <rPh sb="18" eb="19">
      <t>ギョウ</t>
    </rPh>
    <rPh sb="20" eb="22">
      <t>ツイカ</t>
    </rPh>
    <phoneticPr fontId="4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</si>
  <si>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2"/>
  </si>
  <si>
    <t>b</t>
  </si>
  <si>
    <t>≪提出不要≫</t>
    <rPh sb="1" eb="3">
      <t>テイシュツ</t>
    </rPh>
    <rPh sb="3" eb="5">
      <t>フヨウ</t>
    </rPh>
    <phoneticPr fontId="42"/>
  </si>
  <si>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2"/>
  </si>
  <si>
    <t>・・・直接入力する必要がある箇所です。</t>
    <rPh sb="3" eb="5">
      <t>チョクセツ</t>
    </rPh>
    <rPh sb="5" eb="7">
      <t>ニュウリョク</t>
    </rPh>
    <rPh sb="9" eb="11">
      <t>ヒツヨウ</t>
    </rPh>
    <rPh sb="14" eb="16">
      <t>カショ</t>
    </rPh>
    <phoneticPr fontId="42"/>
  </si>
  <si>
    <t>下記の記入方法に従って、入力してください。</t>
    <phoneticPr fontId="42"/>
  </si>
  <si>
    <t>・・・プルダウンから選択して入力する必要がある箇所です。</t>
    <rPh sb="10" eb="12">
      <t>センタク</t>
    </rPh>
    <rPh sb="14" eb="16">
      <t>ニュウリョク</t>
    </rPh>
    <rPh sb="18" eb="20">
      <t>ヒツヨウ</t>
    </rPh>
    <rPh sb="23" eb="25">
      <t>カショ</t>
    </rPh>
    <phoneticPr fontId="4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</si>
  <si>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</si>
  <si>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2"/>
  </si>
  <si>
    <t>　(1) 「４週」・「暦月」のいずれかを選択してください。</t>
    <rPh sb="7" eb="8">
      <t>シュウ</t>
    </rPh>
    <rPh sb="11" eb="12">
      <t>レキ</t>
    </rPh>
    <rPh sb="12" eb="13">
      <t>ツキ</t>
    </rPh>
    <rPh sb="20" eb="22">
      <t>センタク</t>
    </rPh>
    <phoneticPr fontId="4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</si>
  <si>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</si>
  <si>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2"/>
  </si>
  <si>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42"/>
  </si>
  <si>
    <t>　　  新規又は再開の場合は、推定数を入力してください。</t>
    <phoneticPr fontId="4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</si>
  <si>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2"/>
  </si>
  <si>
    <t xml:space="preserve"> 　　 記入の順序は、職種ごとにまとめてください。</t>
    <rPh sb="4" eb="6">
      <t>キニュウ</t>
    </rPh>
    <rPh sb="7" eb="9">
      <t>ジュンジョ</t>
    </rPh>
    <rPh sb="11" eb="13">
      <t>ショクシュ</t>
    </rPh>
    <phoneticPr fontId="42"/>
  </si>
  <si>
    <t>No</t>
    <phoneticPr fontId="42"/>
  </si>
  <si>
    <t>職種名</t>
    <rPh sb="0" eb="2">
      <t>ショクシュ</t>
    </rPh>
    <rPh sb="2" eb="3">
      <t>メイ</t>
    </rPh>
    <phoneticPr fontId="42"/>
  </si>
  <si>
    <t>管理者</t>
    <rPh sb="0" eb="3">
      <t>カンリシャ</t>
    </rPh>
    <phoneticPr fontId="42"/>
  </si>
  <si>
    <t>生活相談員</t>
    <rPh sb="0" eb="2">
      <t>セイカツ</t>
    </rPh>
    <rPh sb="2" eb="5">
      <t>ソウダンイン</t>
    </rPh>
    <phoneticPr fontId="42"/>
  </si>
  <si>
    <t>機能訓練指導員</t>
    <rPh sb="0" eb="2">
      <t>キノウ</t>
    </rPh>
    <rPh sb="2" eb="4">
      <t>クンレン</t>
    </rPh>
    <rPh sb="4" eb="7">
      <t>シドウイン</t>
    </rPh>
    <phoneticPr fontId="42"/>
  </si>
  <si>
    <t>計画作成担当者</t>
    <rPh sb="0" eb="2">
      <t>ケイカク</t>
    </rPh>
    <rPh sb="2" eb="4">
      <t>サクセイ</t>
    </rPh>
    <rPh sb="4" eb="7">
      <t>タントウシャ</t>
    </rPh>
    <phoneticPr fontId="4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</si>
  <si>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</si>
  <si>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2"/>
  </si>
  <si>
    <t>C</t>
    <phoneticPr fontId="42"/>
  </si>
  <si>
    <t>非常勤で兼務</t>
    <rPh sb="0" eb="1">
      <t>ヒ</t>
    </rPh>
    <rPh sb="1" eb="3">
      <t>ジョウキン</t>
    </rPh>
    <rPh sb="4" eb="6">
      <t>ケンム</t>
    </rPh>
    <phoneticPr fontId="42"/>
  </si>
  <si>
    <t>（注）常勤・非常勤の区分について</t>
    <rPh sb="1" eb="2">
      <t>チュウ</t>
    </rPh>
    <rPh sb="3" eb="5">
      <t>ジョウキン</t>
    </rPh>
    <rPh sb="6" eb="9">
      <t>ヒジョウキン</t>
    </rPh>
    <rPh sb="10" eb="12">
      <t>クブン</t>
    </rPh>
    <phoneticPr fontId="4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</si>
  <si>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</si>
  <si>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2"/>
  </si>
  <si>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</si>
  <si>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</si>
  <si>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2"/>
  </si>
  <si>
    <t>　(8) 従業者の氏名を記入してください。</t>
    <rPh sb="5" eb="8">
      <t>ジュウギョウシャ</t>
    </rPh>
    <rPh sb="9" eb="11">
      <t>シメイ</t>
    </rPh>
    <rPh sb="12" eb="14">
      <t>キニュウ</t>
    </rPh>
    <phoneticPr fontId="4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</si>
  <si>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2"/>
  </si>
  <si>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</si>
  <si>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</si>
  <si>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</si>
  <si>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</si>
  <si>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</si>
  <si>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2"/>
  </si>
  <si>
    <t>　　　 その他、特記事項欄としてもご活用ください。</t>
    <rPh sb="6" eb="7">
      <t>タ</t>
    </rPh>
    <rPh sb="8" eb="10">
      <t>トッキ</t>
    </rPh>
    <rPh sb="10" eb="12">
      <t>ジコウ</t>
    </rPh>
    <rPh sb="12" eb="13">
      <t>ラン</t>
    </rPh>
    <rPh sb="18" eb="20">
      <t>カツヨウ</t>
    </rPh>
    <phoneticPr fontId="4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</si>
  <si>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2"/>
  </si>
  <si>
    <t>　　　　○ 常勤換算方法とは、非常勤の従業者について「事業所の従業者の勤務延時間数を当該事業所において常勤の従業者が勤務すべき時間数で除することにより、</t>
    <phoneticPr fontId="42"/>
  </si>
  <si>
    <t>　　　　　常勤の従業者の員数に換算する方法」であるため、常勤の従業者については常勤換算方法によらず、実人数で計算する。</t>
    <phoneticPr fontId="42"/>
  </si>
  <si>
    <r>
      <t>　　　　　したがって、勤務形態「</t>
    </r>
    <r>
      <rPr>
        <sz val="11"/>
        <color indexed="8"/>
        <rFont val="Calibri"/>
        <family val="2"/>
      </rPr>
      <t>A</t>
    </r>
    <r>
      <rPr>
        <sz val="11"/>
        <color indexed="8"/>
        <rFont val="ＭＳ Ｐゴシック"/>
        <family val="3"/>
        <charset val="128"/>
      </rPr>
      <t>：常勤で専従」及び「</t>
    </r>
    <r>
      <rPr>
        <sz val="11"/>
        <color indexed="8"/>
        <rFont val="Calibri"/>
        <family val="2"/>
      </rPr>
      <t>B</t>
    </r>
    <r>
      <rPr>
        <sz val="11"/>
        <color indexed="8"/>
        <rFont val="ＭＳ Ｐゴシック"/>
        <family val="3"/>
        <charset val="128"/>
      </rPr>
      <t>：常勤で兼務」については、実態に応じて「常勤換算の対象時間数」及び「常勤換算方法対象外の常勤の従業者の人数」を確認し、</t>
    </r>
    <phoneticPr fontId="42"/>
  </si>
  <si>
    <t>　　　　　手入力すること。</t>
    <phoneticPr fontId="4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</si>
  <si>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</si>
  <si>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</si>
  <si>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2"/>
  </si>
  <si>
    <t>(</t>
    <phoneticPr fontId="42"/>
  </si>
  <si>
    <t>)</t>
    <phoneticPr fontId="42"/>
  </si>
  <si>
    <t>○○○○</t>
    <phoneticPr fontId="42"/>
  </si>
  <si>
    <t>）</t>
    <phoneticPr fontId="42"/>
  </si>
  <si>
    <t>(1)</t>
    <phoneticPr fontId="42"/>
  </si>
  <si>
    <t>(2)</t>
    <phoneticPr fontId="42"/>
  </si>
  <si>
    <t>No</t>
    <phoneticPr fontId="42"/>
  </si>
  <si>
    <t>(4) 
職種</t>
    <phoneticPr fontId="2"/>
  </si>
  <si>
    <t>(5)
勤務
形態</t>
    <phoneticPr fontId="2"/>
  </si>
  <si>
    <t>(6) 資格</t>
    <rPh sb="4" eb="6">
      <t>シカク</t>
    </rPh>
    <phoneticPr fontId="42"/>
  </si>
  <si>
    <t>(7) 氏　名</t>
    <phoneticPr fontId="2"/>
  </si>
  <si>
    <t>(8)</t>
    <phoneticPr fontId="42"/>
  </si>
  <si>
    <r>
      <t xml:space="preserve">(10)
</t>
    </r>
    <r>
      <rPr>
        <sz val="11"/>
        <rFont val="HGSｺﾞｼｯｸM"/>
        <family val="3"/>
        <charset val="128"/>
      </rPr>
      <t>週平均
勤務時間数</t>
    </r>
    <rPh sb="6" eb="8">
      <t>ヘイキン</t>
    </rPh>
    <rPh sb="9" eb="11">
      <t>キンム</t>
    </rPh>
    <rPh sb="11" eb="13">
      <t>ジカン</t>
    </rPh>
    <rPh sb="13" eb="14">
      <t>スウ</t>
    </rPh>
    <phoneticPr fontId="2"/>
  </si>
  <si>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</si>
  <si>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A</t>
  </si>
  <si>
    <t>ー</t>
  </si>
  <si>
    <t>厚労　太郎</t>
    <rPh sb="0" eb="2">
      <t>コウロウ</t>
    </rPh>
    <rPh sb="3" eb="5">
      <t>タロウ</t>
    </rPh>
    <phoneticPr fontId="42"/>
  </si>
  <si>
    <t>b</t>
    <phoneticPr fontId="42"/>
  </si>
  <si>
    <t>b</t>
    <phoneticPr fontId="42"/>
  </si>
  <si>
    <t>b</t>
    <phoneticPr fontId="42"/>
  </si>
  <si>
    <t>社会福祉主事任用資格</t>
    <rPh sb="0" eb="2">
      <t>シャカイ</t>
    </rPh>
    <rPh sb="2" eb="4">
      <t>フクシ</t>
    </rPh>
    <rPh sb="4" eb="6">
      <t>シュジ</t>
    </rPh>
    <rPh sb="6" eb="8">
      <t>ニンヨウ</t>
    </rPh>
    <rPh sb="8" eb="10">
      <t>シカク</t>
    </rPh>
    <phoneticPr fontId="42"/>
  </si>
  <si>
    <t>○○　A男</t>
    <rPh sb="4" eb="5">
      <t>オトコ</t>
    </rPh>
    <phoneticPr fontId="42"/>
  </si>
  <si>
    <t>介護支援専門員</t>
    <rPh sb="0" eb="2">
      <t>カイゴ</t>
    </rPh>
    <rPh sb="2" eb="4">
      <t>シエン</t>
    </rPh>
    <rPh sb="4" eb="7">
      <t>センモンイン</t>
    </rPh>
    <phoneticPr fontId="42"/>
  </si>
  <si>
    <t>○○　B子</t>
    <rPh sb="4" eb="5">
      <t>コ</t>
    </rPh>
    <phoneticPr fontId="42"/>
  </si>
  <si>
    <t>b</t>
    <phoneticPr fontId="42"/>
  </si>
  <si>
    <t>B</t>
  </si>
  <si>
    <t>看護師</t>
    <rPh sb="0" eb="3">
      <t>カンゴシ</t>
    </rPh>
    <phoneticPr fontId="42"/>
  </si>
  <si>
    <t>○○　C太</t>
    <rPh sb="4" eb="5">
      <t>タ</t>
    </rPh>
    <phoneticPr fontId="42"/>
  </si>
  <si>
    <t>f</t>
  </si>
  <si>
    <t>f</t>
    <phoneticPr fontId="42"/>
  </si>
  <si>
    <t>看護師</t>
    <rPh sb="0" eb="3">
      <t>カンゴシ</t>
    </rPh>
    <phoneticPr fontId="43"/>
  </si>
  <si>
    <t>○○　D美</t>
    <rPh sb="4" eb="5">
      <t>ウツク</t>
    </rPh>
    <phoneticPr fontId="42"/>
  </si>
  <si>
    <t>○○　E太</t>
    <phoneticPr fontId="42"/>
  </si>
  <si>
    <t>h</t>
    <phoneticPr fontId="42"/>
  </si>
  <si>
    <t>i</t>
    <phoneticPr fontId="42"/>
  </si>
  <si>
    <t>a</t>
    <phoneticPr fontId="42"/>
  </si>
  <si>
    <t>d</t>
    <phoneticPr fontId="42"/>
  </si>
  <si>
    <t>h</t>
    <phoneticPr fontId="42"/>
  </si>
  <si>
    <t>i</t>
    <phoneticPr fontId="42"/>
  </si>
  <si>
    <t>d</t>
    <phoneticPr fontId="42"/>
  </si>
  <si>
    <t>e</t>
    <phoneticPr fontId="42"/>
  </si>
  <si>
    <t>e</t>
    <phoneticPr fontId="42"/>
  </si>
  <si>
    <t>○○　E子</t>
    <rPh sb="4" eb="5">
      <t>コ</t>
    </rPh>
    <phoneticPr fontId="42"/>
  </si>
  <si>
    <t>b</t>
    <phoneticPr fontId="42"/>
  </si>
  <si>
    <t>介護福祉士</t>
    <rPh sb="0" eb="2">
      <t>カイゴ</t>
    </rPh>
    <rPh sb="2" eb="5">
      <t>フクシシ</t>
    </rPh>
    <phoneticPr fontId="42"/>
  </si>
  <si>
    <t>○○　F子</t>
    <rPh sb="4" eb="5">
      <t>コ</t>
    </rPh>
    <phoneticPr fontId="42"/>
  </si>
  <si>
    <t>○○　G太</t>
    <rPh sb="4" eb="5">
      <t>タ</t>
    </rPh>
    <phoneticPr fontId="42"/>
  </si>
  <si>
    <t>○○　H美</t>
    <rPh sb="4" eb="5">
      <t>ミ</t>
    </rPh>
    <phoneticPr fontId="42"/>
  </si>
  <si>
    <t>i</t>
    <phoneticPr fontId="42"/>
  </si>
  <si>
    <t>○○　J太郎</t>
    <rPh sb="4" eb="6">
      <t>タロウ</t>
    </rPh>
    <phoneticPr fontId="42"/>
  </si>
  <si>
    <t>d</t>
    <phoneticPr fontId="42"/>
  </si>
  <si>
    <t>h</t>
    <phoneticPr fontId="42"/>
  </si>
  <si>
    <t>a</t>
    <phoneticPr fontId="42"/>
  </si>
  <si>
    <t>○○　K子</t>
    <rPh sb="4" eb="5">
      <t>コ</t>
    </rPh>
    <phoneticPr fontId="42"/>
  </si>
  <si>
    <t>i</t>
    <phoneticPr fontId="42"/>
  </si>
  <si>
    <t>a</t>
    <phoneticPr fontId="42"/>
  </si>
  <si>
    <t>d</t>
    <phoneticPr fontId="42"/>
  </si>
  <si>
    <t>h</t>
    <phoneticPr fontId="42"/>
  </si>
  <si>
    <t>d</t>
  </si>
  <si>
    <t>C</t>
  </si>
  <si>
    <t>○○　L太</t>
    <rPh sb="4" eb="5">
      <t>タ</t>
    </rPh>
    <phoneticPr fontId="42"/>
  </si>
  <si>
    <t>○○　M子</t>
    <rPh sb="4" eb="5">
      <t>コ</t>
    </rPh>
    <phoneticPr fontId="42"/>
  </si>
  <si>
    <t>○○　N男</t>
    <rPh sb="4" eb="5">
      <t>オトコ</t>
    </rPh>
    <phoneticPr fontId="42"/>
  </si>
  <si>
    <t>○○　P子</t>
    <rPh sb="4" eb="5">
      <t>コ</t>
    </rPh>
    <phoneticPr fontId="42"/>
  </si>
  <si>
    <t>○○　R次郎</t>
    <rPh sb="4" eb="6">
      <t>ジロウ</t>
    </rPh>
    <phoneticPr fontId="42"/>
  </si>
  <si>
    <t>i</t>
  </si>
  <si>
    <t>○○　S子</t>
    <rPh sb="4" eb="5">
      <t>コ</t>
    </rPh>
    <phoneticPr fontId="42"/>
  </si>
  <si>
    <t>d</t>
    <phoneticPr fontId="42"/>
  </si>
  <si>
    <t>a</t>
    <phoneticPr fontId="42"/>
  </si>
  <si>
    <t>○○　T太</t>
    <rPh sb="4" eb="5">
      <t>タ</t>
    </rPh>
    <phoneticPr fontId="42"/>
  </si>
  <si>
    <t>h</t>
    <phoneticPr fontId="42"/>
  </si>
  <si>
    <t>i</t>
    <phoneticPr fontId="42"/>
  </si>
  <si>
    <t>○○　U子</t>
    <rPh sb="4" eb="5">
      <t>コ</t>
    </rPh>
    <phoneticPr fontId="42"/>
  </si>
  <si>
    <t>○○　V男</t>
    <rPh sb="4" eb="5">
      <t>オトコ</t>
    </rPh>
    <phoneticPr fontId="42"/>
  </si>
  <si>
    <t>○○　W子</t>
    <rPh sb="4" eb="5">
      <t>コ</t>
    </rPh>
    <phoneticPr fontId="42"/>
  </si>
  <si>
    <t>○○　X太郎</t>
    <rPh sb="4" eb="6">
      <t>タロウ</t>
    </rPh>
    <phoneticPr fontId="42"/>
  </si>
  <si>
    <t>○○　Y子</t>
    <rPh sb="4" eb="5">
      <t>コ</t>
    </rPh>
    <phoneticPr fontId="42"/>
  </si>
  <si>
    <t>d</t>
    <phoneticPr fontId="42"/>
  </si>
  <si>
    <t>a</t>
    <phoneticPr fontId="42"/>
  </si>
  <si>
    <t>i</t>
    <phoneticPr fontId="42"/>
  </si>
  <si>
    <t>○○　Z男</t>
    <rPh sb="4" eb="5">
      <t>オトコ</t>
    </rPh>
    <phoneticPr fontId="42"/>
  </si>
  <si>
    <t>h</t>
    <phoneticPr fontId="42"/>
  </si>
  <si>
    <t>○○　AA三郎</t>
    <rPh sb="5" eb="7">
      <t>サブロウ</t>
    </rPh>
    <phoneticPr fontId="42"/>
  </si>
  <si>
    <t>○○　BB子</t>
    <rPh sb="5" eb="6">
      <t>コ</t>
    </rPh>
    <phoneticPr fontId="42"/>
  </si>
  <si>
    <t>○○　CC次郎</t>
    <rPh sb="5" eb="7">
      <t>ジロウ</t>
    </rPh>
    <phoneticPr fontId="42"/>
  </si>
  <si>
    <t>d</t>
    <phoneticPr fontId="42"/>
  </si>
  <si>
    <t>a</t>
    <phoneticPr fontId="42"/>
  </si>
  <si>
    <t>(12)【任意入力】人員基準の確認（看護職員・介護職員）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2"/>
  </si>
  <si>
    <t>A</t>
    <phoneticPr fontId="42"/>
  </si>
  <si>
    <t>＋</t>
    <phoneticPr fontId="42"/>
  </si>
  <si>
    <t>＝</t>
    <phoneticPr fontId="42"/>
  </si>
  <si>
    <t>B</t>
    <phoneticPr fontId="42"/>
  </si>
  <si>
    <t>C</t>
    <phoneticPr fontId="42"/>
  </si>
  <si>
    <t>D</t>
    <phoneticPr fontId="42"/>
  </si>
  <si>
    <t>÷</t>
    <phoneticPr fontId="42"/>
  </si>
  <si>
    <t>＋</t>
    <phoneticPr fontId="42"/>
  </si>
  <si>
    <t>イ　業務の効率化及び質の向上又は職員の負担の軽減に資する機器（以下「介護機器」）を複数種類使用していること。</t>
    <phoneticPr fontId="24"/>
  </si>
  <si>
    <t>　月額賃金改善要件Ⅱ（旧ベースアップ等加算相当の賃金改善）として、前年度と比較し、旧ベースアップ等加算相当の加算額の３分の２以上の新たな基本給等の改善（月給の引上げ）を行っている。
※　新加算Ⅰ～Ⅳまでのいずれかの算定以前に、「旧ベースアップ等加算」又は「新加算Ⅴ(2)、(4)、(7)、(9)若しくは(13)」を算定していた事業所については適用しない。</t>
    <phoneticPr fontId="24"/>
  </si>
  <si>
    <t>（Ⅰ・Ⅱ共通）
　看取り介護の実施に当たっては、次に掲げる事項を介護記録等に記録している。
　①　終末期の身体症状の変化及びこれに対する介護等についての記録
　②　療養や死別に関する利用者及び家族の精神的な状態の変化及びこれに対
　　するケアについての記録
　③　看取り介護の各プロセスにおいて把握した利用者等の意向と、それに基づく
　　アセスメント及び対応についての記録</t>
    <rPh sb="9" eb="11">
      <t>ミト</t>
    </rPh>
    <rPh sb="12" eb="14">
      <t>カイゴ</t>
    </rPh>
    <rPh sb="15" eb="17">
      <t>ジッシ</t>
    </rPh>
    <rPh sb="18" eb="19">
      <t>ア</t>
    </rPh>
    <rPh sb="24" eb="25">
      <t>ツギ</t>
    </rPh>
    <rPh sb="26" eb="27">
      <t>カカ</t>
    </rPh>
    <rPh sb="29" eb="31">
      <t>ジコウ</t>
    </rPh>
    <rPh sb="32" eb="34">
      <t>カイゴ</t>
    </rPh>
    <rPh sb="34" eb="36">
      <t>キロク</t>
    </rPh>
    <rPh sb="36" eb="37">
      <t>トウ</t>
    </rPh>
    <rPh sb="38" eb="40">
      <t>キロク</t>
    </rPh>
    <rPh sb="49" eb="52">
      <t>シュウマツキ</t>
    </rPh>
    <rPh sb="53" eb="55">
      <t>シンタイ</t>
    </rPh>
    <rPh sb="55" eb="57">
      <t>ショウジョウ</t>
    </rPh>
    <rPh sb="58" eb="60">
      <t>ヘンカ</t>
    </rPh>
    <rPh sb="60" eb="61">
      <t>オヨ</t>
    </rPh>
    <rPh sb="65" eb="66">
      <t>タイ</t>
    </rPh>
    <rPh sb="68" eb="70">
      <t>カイゴ</t>
    </rPh>
    <rPh sb="70" eb="71">
      <t>トウ</t>
    </rPh>
    <rPh sb="76" eb="78">
      <t>キロク</t>
    </rPh>
    <rPh sb="82" eb="84">
      <t>リョウヨウ</t>
    </rPh>
    <rPh sb="85" eb="87">
      <t>シベツ</t>
    </rPh>
    <rPh sb="88" eb="89">
      <t>カン</t>
    </rPh>
    <rPh sb="91" eb="94">
      <t>リヨウシャ</t>
    </rPh>
    <rPh sb="94" eb="95">
      <t>オヨ</t>
    </rPh>
    <rPh sb="96" eb="98">
      <t>カゾク</t>
    </rPh>
    <rPh sb="99" eb="102">
      <t>セイシンテキ</t>
    </rPh>
    <rPh sb="103" eb="105">
      <t>ジョウタイ</t>
    </rPh>
    <rPh sb="106" eb="108">
      <t>ヘンカ</t>
    </rPh>
    <rPh sb="108" eb="109">
      <t>オヨ</t>
    </rPh>
    <rPh sb="113" eb="114">
      <t>タイ</t>
    </rPh>
    <rPh sb="126" eb="128">
      <t>キロク</t>
    </rPh>
    <rPh sb="132" eb="134">
      <t>ミト</t>
    </rPh>
    <rPh sb="135" eb="137">
      <t>カイゴ</t>
    </rPh>
    <rPh sb="138" eb="139">
      <t>カク</t>
    </rPh>
    <rPh sb="147" eb="149">
      <t>ハアク</t>
    </rPh>
    <rPh sb="151" eb="154">
      <t>リヨウシャ</t>
    </rPh>
    <rPh sb="154" eb="155">
      <t>トウ</t>
    </rPh>
    <rPh sb="156" eb="158">
      <t>イコウ</t>
    </rPh>
    <rPh sb="163" eb="164">
      <t>モト</t>
    </rPh>
    <rPh sb="175" eb="176">
      <t>オヨ</t>
    </rPh>
    <rPh sb="177" eb="179">
      <t>タイオウ</t>
    </rPh>
    <rPh sb="184" eb="186">
      <t>キロク</t>
    </rPh>
    <phoneticPr fontId="24"/>
  </si>
  <si>
    <r>
      <t>（４）－２　介護職員又は看護職員</t>
    </r>
    <r>
      <rPr>
        <sz val="11"/>
        <rFont val="ＭＳ Ｐゴシック"/>
        <family val="3"/>
        <charset val="128"/>
      </rPr>
      <t>※見守り機器等のテクノロジーの複数活用が行われている場合</t>
    </r>
    <rPh sb="6" eb="8">
      <t>カイゴ</t>
    </rPh>
    <rPh sb="8" eb="10">
      <t>ショクイン</t>
    </rPh>
    <rPh sb="10" eb="11">
      <t>マタ</t>
    </rPh>
    <rPh sb="12" eb="14">
      <t>カンゴ</t>
    </rPh>
    <rPh sb="14" eb="16">
      <t>ショクイン</t>
    </rPh>
    <rPh sb="17" eb="19">
      <t>ミマモ</t>
    </rPh>
    <rPh sb="20" eb="22">
      <t>キキ</t>
    </rPh>
    <rPh sb="22" eb="23">
      <t>トウ</t>
    </rPh>
    <rPh sb="31" eb="33">
      <t>フクスウ</t>
    </rPh>
    <rPh sb="33" eb="35">
      <t>カツヨウ</t>
    </rPh>
    <rPh sb="36" eb="37">
      <t>オコナ</t>
    </rPh>
    <rPh sb="42" eb="44">
      <t>バアイ</t>
    </rPh>
    <phoneticPr fontId="24"/>
  </si>
  <si>
    <t>カスタマーハラスメントの防止のために、事業所として①相談に応じ、適切に対応するために必要な体制の整備②被害者への配慮のための取組（メンタルヘルス不調への相談対応、行為者に対して１人で対応させない等）及び③被害防止のための取組（マニュアル作成や研修の実施等、業種・業態等の状況に応じた取組）　が行われている。</t>
    <rPh sb="19" eb="21">
      <t>ジギョウ</t>
    </rPh>
    <rPh sb="21" eb="22">
      <t>ショ</t>
    </rPh>
    <rPh sb="146" eb="147">
      <t>オコナ</t>
    </rPh>
    <phoneticPr fontId="24"/>
  </si>
  <si>
    <t>　協力医療機関を定めるに当たって、診療の求めがあった場合に、診療を行う体制を常時確保している。</t>
    <phoneticPr fontId="24"/>
  </si>
  <si>
    <t>　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phoneticPr fontId="24"/>
  </si>
  <si>
    <t>　協力医療機関が第二種協定指定医療機関である場合は、当該協力医療機関との間で、新興感染症発生時の対応について協議を行うようにしている。</t>
    <phoneticPr fontId="24"/>
  </si>
  <si>
    <r>
      <t>　口腔スクリーニング及び栄養スクリーニングを行うにあたって、利用</t>
    </r>
    <r>
      <rPr>
        <sz val="11"/>
        <rFont val="ＭＳ Ｐゴシック"/>
        <family val="3"/>
        <charset val="128"/>
      </rPr>
      <t>者について、それぞれ次に掲げる確認をし、確認した情報を介護支援専門員に対し、提供すること。
※　ただし、⑦及び⑧については、利用者の状態に応じて確認可能な場合に限って評価をすること。
イ　口腔スクリーニング
　①　開口ができない者
　②　歯の汚れがある者
　③　舌の汚れがある者
　④　歯肉の腫れ、出血がある者
　⑤　左右両方の奥歯でしっかりかみしめることができない者
　⑥　むせがある者
　⑦　ぶくぶくうがいができない者
　⑧　食物のため込み、残留がある者
ロ　栄養スクリーニング　
　①　ＢＭＩが18.5未満である者
　②　１～６月間で３％以上の体重の減少が認められる者又は「地域支援事業の実施に
　　ついて」（平成18年6月9日老発第0609001号厚生労働省老健局長通知）に規定する
　　基本チェックリストの№．11の項目が「１」に該当する者
　③　血清アルブミン値が3.5ｇ/ｄｌ以下である者
　④　食事摂取量が不良（７５％以下）である者</t>
    </r>
    <rPh sb="1" eb="3">
      <t>コウクウ</t>
    </rPh>
    <rPh sb="10" eb="11">
      <t>オヨ</t>
    </rPh>
    <rPh sb="12" eb="14">
      <t>エイヨウ</t>
    </rPh>
    <rPh sb="22" eb="23">
      <t>オコナ</t>
    </rPh>
    <rPh sb="30" eb="32">
      <t>リヨウ</t>
    </rPh>
    <rPh sb="42" eb="43">
      <t>ツギ</t>
    </rPh>
    <rPh sb="44" eb="45">
      <t>カカ</t>
    </rPh>
    <rPh sb="47" eb="49">
      <t>カクニン</t>
    </rPh>
    <rPh sb="52" eb="54">
      <t>カクニン</t>
    </rPh>
    <rPh sb="56" eb="58">
      <t>ジョウホウ</t>
    </rPh>
    <rPh sb="59" eb="61">
      <t>カイゴ</t>
    </rPh>
    <rPh sb="61" eb="63">
      <t>シエン</t>
    </rPh>
    <rPh sb="63" eb="66">
      <t>センモンイン</t>
    </rPh>
    <rPh sb="67" eb="68">
      <t>タイ</t>
    </rPh>
    <rPh sb="70" eb="72">
      <t>テイキョウ</t>
    </rPh>
    <rPh sb="85" eb="86">
      <t>オヨ</t>
    </rPh>
    <rPh sb="94" eb="97">
      <t>リヨウシャ</t>
    </rPh>
    <rPh sb="98" eb="100">
      <t>ジョウタイ</t>
    </rPh>
    <rPh sb="101" eb="102">
      <t>オウ</t>
    </rPh>
    <rPh sb="104" eb="106">
      <t>カクニン</t>
    </rPh>
    <rPh sb="106" eb="108">
      <t>カノウ</t>
    </rPh>
    <rPh sb="109" eb="111">
      <t>バアイ</t>
    </rPh>
    <rPh sb="112" eb="113">
      <t>カギ</t>
    </rPh>
    <rPh sb="115" eb="117">
      <t>ヒョウカ</t>
    </rPh>
    <rPh sb="126" eb="128">
      <t>コウクウ</t>
    </rPh>
    <rPh sb="139" eb="141">
      <t>カイコウ</t>
    </rPh>
    <rPh sb="146" eb="147">
      <t>モノ</t>
    </rPh>
    <rPh sb="151" eb="152">
      <t>ハ</t>
    </rPh>
    <rPh sb="153" eb="154">
      <t>ヨゴ</t>
    </rPh>
    <rPh sb="158" eb="159">
      <t>モノ</t>
    </rPh>
    <rPh sb="163" eb="164">
      <t>シタ</t>
    </rPh>
    <rPh sb="165" eb="166">
      <t>ヨゴ</t>
    </rPh>
    <rPh sb="170" eb="171">
      <t>モノ</t>
    </rPh>
    <rPh sb="175" eb="177">
      <t>シニク</t>
    </rPh>
    <rPh sb="178" eb="179">
      <t>ハ</t>
    </rPh>
    <rPh sb="181" eb="183">
      <t>シュッケツ</t>
    </rPh>
    <rPh sb="186" eb="187">
      <t>モノ</t>
    </rPh>
    <rPh sb="191" eb="193">
      <t>サユウ</t>
    </rPh>
    <rPh sb="193" eb="195">
      <t>リョウホウ</t>
    </rPh>
    <rPh sb="196" eb="198">
      <t>オクバ</t>
    </rPh>
    <rPh sb="215" eb="216">
      <t>モノ</t>
    </rPh>
    <rPh sb="225" eb="226">
      <t>モノ</t>
    </rPh>
    <rPh sb="242" eb="243">
      <t>モノ</t>
    </rPh>
    <rPh sb="247" eb="249">
      <t>ショクモツ</t>
    </rPh>
    <rPh sb="252" eb="253">
      <t>コ</t>
    </rPh>
    <rPh sb="255" eb="257">
      <t>ザンリュウ</t>
    </rPh>
    <rPh sb="260" eb="261">
      <t>モノ</t>
    </rPh>
    <rPh sb="264" eb="266">
      <t>エイヨウ</t>
    </rPh>
    <rPh sb="286" eb="288">
      <t>ミマン</t>
    </rPh>
    <rPh sb="291" eb="292">
      <t>モノ</t>
    </rPh>
    <rPh sb="299" eb="301">
      <t>ツキカン</t>
    </rPh>
    <rPh sb="304" eb="306">
      <t>イジョウ</t>
    </rPh>
    <rPh sb="307" eb="309">
      <t>タイジュウ</t>
    </rPh>
    <rPh sb="310" eb="312">
      <t>ゲンショウ</t>
    </rPh>
    <rPh sb="313" eb="314">
      <t>ミト</t>
    </rPh>
    <rPh sb="318" eb="319">
      <t>モノ</t>
    </rPh>
    <rPh sb="319" eb="320">
      <t>マタ</t>
    </rPh>
    <rPh sb="322" eb="324">
      <t>チイキ</t>
    </rPh>
    <rPh sb="324" eb="326">
      <t>シエン</t>
    </rPh>
    <rPh sb="326" eb="328">
      <t>ジギョウ</t>
    </rPh>
    <rPh sb="329" eb="331">
      <t>ジッシ</t>
    </rPh>
    <rPh sb="340" eb="342">
      <t>ヘイセイ</t>
    </rPh>
    <rPh sb="344" eb="345">
      <t>ネン</t>
    </rPh>
    <rPh sb="346" eb="347">
      <t>ガツ</t>
    </rPh>
    <rPh sb="348" eb="349">
      <t>ニチ</t>
    </rPh>
    <rPh sb="349" eb="350">
      <t>ロウ</t>
    </rPh>
    <rPh sb="350" eb="351">
      <t>ハツ</t>
    </rPh>
    <rPh sb="351" eb="352">
      <t>ダイ</t>
    </rPh>
    <rPh sb="359" eb="360">
      <t>ゴウ</t>
    </rPh>
    <rPh sb="360" eb="362">
      <t>コウセイ</t>
    </rPh>
    <rPh sb="362" eb="364">
      <t>ロウドウ</t>
    </rPh>
    <rPh sb="364" eb="365">
      <t>ショウ</t>
    </rPh>
    <rPh sb="365" eb="366">
      <t>ロウ</t>
    </rPh>
    <rPh sb="366" eb="367">
      <t>ケン</t>
    </rPh>
    <rPh sb="367" eb="368">
      <t>キョク</t>
    </rPh>
    <rPh sb="368" eb="369">
      <t>チョウ</t>
    </rPh>
    <rPh sb="369" eb="371">
      <t>ツウチ</t>
    </rPh>
    <rPh sb="373" eb="375">
      <t>キテイ</t>
    </rPh>
    <rPh sb="380" eb="382">
      <t>キホン</t>
    </rPh>
    <rPh sb="395" eb="397">
      <t>コウモク</t>
    </rPh>
    <rPh sb="402" eb="404">
      <t>ガイトウ</t>
    </rPh>
    <rPh sb="406" eb="407">
      <t>モノ</t>
    </rPh>
    <rPh sb="411" eb="413">
      <t>ケッセイ</t>
    </rPh>
    <rPh sb="418" eb="419">
      <t>チ</t>
    </rPh>
    <rPh sb="427" eb="429">
      <t>イカ</t>
    </rPh>
    <rPh sb="432" eb="433">
      <t>モノ</t>
    </rPh>
    <rPh sb="437" eb="439">
      <t>ショクジ</t>
    </rPh>
    <rPh sb="439" eb="441">
      <t>セッシュ</t>
    </rPh>
    <rPh sb="441" eb="442">
      <t>リョウ</t>
    </rPh>
    <rPh sb="443" eb="445">
      <t>フリョウ</t>
    </rPh>
    <rPh sb="449" eb="451">
      <t>イカ</t>
    </rPh>
    <rPh sb="455" eb="456">
      <t>モノ</t>
    </rPh>
    <phoneticPr fontId="24"/>
  </si>
  <si>
    <t>（Ⅰ・Ⅱ共通）
　「看取りに関する指針」に盛り込むべき項目として、例えば以下の項目が考えられる。
　①　当該特定施設の看取りに関する考え方
　②　終末期にたどる経過（時期、プロセスごと）とそれに応じた介護の考え方
　③　特定施設等において看取りに際して行いうる医療行為の選択肢
　④　医師や医療機関との連携体制（夜間及び緊急時の対応を含む。）
　⑤　利用者等への情報提供及び意思確認の方法
　⑥　利用者等への情報提供に供する資料及び同意書の書式
　⑦　家族への心理的支援に関する考え方
　⑧　その他看取り介護を受ける利用者に対して特定施設の職員が取るべき具体的
　　　な対応の方法</t>
    <rPh sb="4" eb="6">
      <t>キョウツウ</t>
    </rPh>
    <rPh sb="21" eb="22">
      <t>モ</t>
    </rPh>
    <rPh sb="23" eb="24">
      <t>コ</t>
    </rPh>
    <rPh sb="27" eb="29">
      <t>コウモク</t>
    </rPh>
    <rPh sb="33" eb="34">
      <t>タト</t>
    </rPh>
    <rPh sb="36" eb="38">
      <t>イカ</t>
    </rPh>
    <rPh sb="39" eb="41">
      <t>コウモク</t>
    </rPh>
    <rPh sb="42" eb="43">
      <t>カンガ</t>
    </rPh>
    <rPh sb="54" eb="58">
      <t>トクテイシセツ</t>
    </rPh>
    <rPh sb="110" eb="114">
      <t>トクテイシセツ</t>
    </rPh>
    <rPh sb="114" eb="115">
      <t>トウ</t>
    </rPh>
    <rPh sb="265" eb="269">
      <t>トクテイシセツ</t>
    </rPh>
    <phoneticPr fontId="24"/>
  </si>
  <si>
    <t>　協力医療機関を定めるに当たって、利用者の病状の急変が生じた場合等において、医師又は看護職員が相談対応を行う体制を常時確保している。</t>
  </si>
  <si>
    <t>　協力医療機関を定めるに当たっては、利用者の症状が急変した場合等において、当該介護老人福祉施設の医師又は協力医療機関その他の医療機関の医師が診療を行い、入院を要すると認められた利用者の入院を原則として受け入れる体制を確保している。</t>
  </si>
  <si>
    <t>　利用者が協力医療機関等に入院した後に、病状が軽快し、退院が可能となった場合においては、速やかに再利用させることができるようにしている。</t>
  </si>
  <si>
    <t>　１年に１回以上、協力医療機関との間で、利用者の病状の急変が生じた場合等の対応を確認するとともに、当該協力医療機関の名称等について、相模原市長に提出している。</t>
    <rPh sb="70" eb="71">
      <t>チョウ</t>
    </rPh>
    <phoneticPr fontId="24"/>
  </si>
  <si>
    <t>（Ⅰ・Ⅱ共通）
　次のいずれにも適合する場合は、介護福祉士の数が、常勤換算方法で、利用者の数が７又はその端数を増すごとに１以上であること。
　</t>
    <rPh sb="4" eb="6">
      <t>キョウツウ</t>
    </rPh>
    <rPh sb="9" eb="10">
      <t>ツギ</t>
    </rPh>
    <rPh sb="16" eb="18">
      <t>テキゴウ</t>
    </rPh>
    <rPh sb="20" eb="22">
      <t>バアイ</t>
    </rPh>
    <rPh sb="24" eb="26">
      <t>カイゴ</t>
    </rPh>
    <rPh sb="26" eb="29">
      <t>フクシシ</t>
    </rPh>
    <rPh sb="30" eb="31">
      <t>カズ</t>
    </rPh>
    <rPh sb="33" eb="35">
      <t>ジョウキン</t>
    </rPh>
    <rPh sb="35" eb="37">
      <t>カンサン</t>
    </rPh>
    <rPh sb="37" eb="39">
      <t>ホウホウ</t>
    </rPh>
    <rPh sb="45" eb="46">
      <t>カズ</t>
    </rPh>
    <rPh sb="48" eb="49">
      <t>マタ</t>
    </rPh>
    <rPh sb="52" eb="54">
      <t>ハスウ</t>
    </rPh>
    <rPh sb="55" eb="56">
      <t>マ</t>
    </rPh>
    <rPh sb="61" eb="63">
      <t>イジョウ</t>
    </rPh>
    <phoneticPr fontId="24"/>
  </si>
  <si>
    <t>ロ　介護機器の使用に当たり、介護職員、看護職員、介護支援専門員その他の職種の者が共同して、アセスメント及び利用者の身体の状況等の評価を行い、職員の配置の状況等の見直しを行っていること。</t>
    <rPh sb="35" eb="37">
      <t>ショクシュ</t>
    </rPh>
    <phoneticPr fontId="24"/>
  </si>
  <si>
    <t>ⅰ　利用者の安全及びケアの質の確保
ⅱ　職員の負担の軽減及び勤務状況への配慮
ⅲ　介護機器の定期的な点検
ⅳ　介護機器を安全かつ有効に活用するための職員研修</t>
    <rPh sb="6" eb="8">
      <t>アンゼン</t>
    </rPh>
    <rPh sb="8" eb="9">
      <t>オヨ</t>
    </rPh>
    <rPh sb="13" eb="14">
      <t>シツ</t>
    </rPh>
    <rPh sb="15" eb="17">
      <t>カクホ</t>
    </rPh>
    <rPh sb="20" eb="22">
      <t>ショクイン</t>
    </rPh>
    <rPh sb="23" eb="25">
      <t>フタン</t>
    </rPh>
    <rPh sb="26" eb="28">
      <t>ケイゲン</t>
    </rPh>
    <rPh sb="28" eb="29">
      <t>オヨ</t>
    </rPh>
    <rPh sb="30" eb="32">
      <t>キンム</t>
    </rPh>
    <rPh sb="32" eb="34">
      <t>ジョウキョウ</t>
    </rPh>
    <rPh sb="36" eb="38">
      <t>ハイリョ</t>
    </rPh>
    <rPh sb="41" eb="43">
      <t>カイゴ</t>
    </rPh>
    <rPh sb="43" eb="45">
      <t>キキ</t>
    </rPh>
    <rPh sb="46" eb="49">
      <t>テイキテキ</t>
    </rPh>
    <rPh sb="50" eb="52">
      <t>テンケン</t>
    </rPh>
    <rPh sb="55" eb="57">
      <t>カイゴ</t>
    </rPh>
    <rPh sb="57" eb="59">
      <t>キキ</t>
    </rPh>
    <rPh sb="60" eb="62">
      <t>アンゼン</t>
    </rPh>
    <rPh sb="64" eb="66">
      <t>ユウコウ</t>
    </rPh>
    <rPh sb="67" eb="69">
      <t>カツヨウ</t>
    </rPh>
    <rPh sb="74" eb="76">
      <t>ショクイン</t>
    </rPh>
    <rPh sb="76" eb="78">
      <t>ケンシュウ</t>
    </rPh>
    <phoneticPr fontId="24"/>
  </si>
  <si>
    <t>（Ⅱ）　次のいずれかに該当している。
・社会福祉士及び介護福祉士法施行規則（昭和62年厚生省令第49号）第１条各号に掲げる行為を必要とする者の占める割合が利用者の100分の5以上であること。
・社会福祉士及び介護福祉士法施行規則第一条各号に掲げる行為を必要とする者及び次のいずれかに該当する状態の者の占める割合が利用者の100分の5以上であり、かつ、常勤の看護師を1名以上配置し、看護に係る責任者を定めていること。
（一）　尿道カテーテル留置を実施している状態
（二）　在宅酸素療法を実施している状態
（三）　インスリン注射を実施している状態</t>
    <rPh sb="4" eb="5">
      <t>ツギ</t>
    </rPh>
    <rPh sb="11" eb="13">
      <t>ガイトウ</t>
    </rPh>
    <phoneticPr fontId="24"/>
  </si>
  <si>
    <t>ハ　介護機器を活用する際の安全体制及びケアの質の確保並びに職員の負担軽減に関する次に掲げる事項を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すること。</t>
    <rPh sb="2" eb="4">
      <t>カイゴ</t>
    </rPh>
    <rPh sb="4" eb="6">
      <t>キキ</t>
    </rPh>
    <rPh sb="7" eb="9">
      <t>カツヨウ</t>
    </rPh>
    <rPh sb="11" eb="12">
      <t>サイ</t>
    </rPh>
    <rPh sb="13" eb="15">
      <t>アンゼン</t>
    </rPh>
    <rPh sb="15" eb="17">
      <t>タイセイ</t>
    </rPh>
    <rPh sb="17" eb="18">
      <t>オヨ</t>
    </rPh>
    <rPh sb="22" eb="23">
      <t>シツ</t>
    </rPh>
    <rPh sb="24" eb="26">
      <t>カクホ</t>
    </rPh>
    <rPh sb="26" eb="27">
      <t>ナラ</t>
    </rPh>
    <rPh sb="29" eb="31">
      <t>ショクイン</t>
    </rPh>
    <rPh sb="32" eb="34">
      <t>フタン</t>
    </rPh>
    <rPh sb="37" eb="38">
      <t>カン</t>
    </rPh>
    <rPh sb="40" eb="41">
      <t>ツギ</t>
    </rPh>
    <rPh sb="42" eb="43">
      <t>カカ</t>
    </rPh>
    <rPh sb="45" eb="47">
      <t>ジコウ</t>
    </rPh>
    <rPh sb="48" eb="50">
      <t>ジッシ</t>
    </rPh>
    <rPh sb="55" eb="58">
      <t>リヨウシャ</t>
    </rPh>
    <rPh sb="59" eb="62">
      <t>アンゼンナラ</t>
    </rPh>
    <rPh sb="64" eb="66">
      <t>カイゴ</t>
    </rPh>
    <rPh sb="71" eb="72">
      <t>シツ</t>
    </rPh>
    <rPh sb="73" eb="75">
      <t>カクホ</t>
    </rPh>
    <rPh sb="75" eb="76">
      <t>オヨ</t>
    </rPh>
    <rPh sb="77" eb="79">
      <t>ショクイン</t>
    </rPh>
    <rPh sb="80" eb="84">
      <t>フタンケイゲン</t>
    </rPh>
    <rPh sb="85" eb="86">
      <t>シ</t>
    </rPh>
    <rPh sb="88" eb="90">
      <t>ホウサク</t>
    </rPh>
    <rPh sb="91" eb="93">
      <t>ケントウ</t>
    </rPh>
    <rPh sb="98" eb="101">
      <t>イインカイ</t>
    </rPh>
    <rPh sb="102" eb="104">
      <t>セッチ</t>
    </rPh>
    <rPh sb="106" eb="108">
      <t>カイゴ</t>
    </rPh>
    <rPh sb="108" eb="110">
      <t>ショクイン</t>
    </rPh>
    <rPh sb="111" eb="113">
      <t>カンゴ</t>
    </rPh>
    <rPh sb="113" eb="115">
      <t>ショクイン</t>
    </rPh>
    <rPh sb="116" eb="118">
      <t>カイゴ</t>
    </rPh>
    <rPh sb="118" eb="120">
      <t>シエン</t>
    </rPh>
    <rPh sb="120" eb="123">
      <t>センモンイン</t>
    </rPh>
    <rPh sb="125" eb="126">
      <t>タ</t>
    </rPh>
    <rPh sb="127" eb="129">
      <t>ショクシュ</t>
    </rPh>
    <rPh sb="130" eb="131">
      <t>モノ</t>
    </rPh>
    <rPh sb="132" eb="134">
      <t>キョウドウ</t>
    </rPh>
    <rPh sb="137" eb="139">
      <t>トウガイ</t>
    </rPh>
    <rPh sb="139" eb="142">
      <t>イインカイ</t>
    </rPh>
    <rPh sb="146" eb="148">
      <t>ヒツヨウ</t>
    </rPh>
    <rPh sb="149" eb="151">
      <t>ケントウ</t>
    </rPh>
    <rPh sb="151" eb="152">
      <t>トウ</t>
    </rPh>
    <rPh sb="153" eb="154">
      <t>オコナ</t>
    </rPh>
    <rPh sb="156" eb="157">
      <t>オヨ</t>
    </rPh>
    <rPh sb="158" eb="160">
      <t>トウガイ</t>
    </rPh>
    <rPh sb="160" eb="162">
      <t>ジコウ</t>
    </rPh>
    <rPh sb="163" eb="165">
      <t>ジッシ</t>
    </rPh>
    <rPh sb="166" eb="169">
      <t>テイキテキ</t>
    </rPh>
    <rPh sb="170" eb="172">
      <t>カクニン</t>
    </rPh>
    <phoneticPr fontId="24"/>
  </si>
  <si>
    <t>（Ⅰ）　次のいずれかに該当している。
・社会福祉士及び介護福祉士法施行規則（昭和62年厚生省令第49号）第１条各号に掲げる行為を必要とする者の占める割合が利用者の100分の15以上であること。
・社会福祉士及び介護福祉士法施行規則第一条各号に掲げる行為を必要とする者及び次のいずれかに該当する状態の者の占める割合が利用者の100分の15以上であり、かつ、常勤の看護師を1名以上配置し、看護に係る責任者を定めていること。
（一）　尿道カテーテル留置を実施している状態
（二）　在宅酸素療法を実施している状態
（三）　インスリン注射を実施している状態</t>
    <rPh sb="4" eb="5">
      <t>ツギ</t>
    </rPh>
    <rPh sb="11" eb="13">
      <t>ガイトウ</t>
    </rPh>
    <phoneticPr fontId="24"/>
  </si>
  <si>
    <t>（Ⅰ・Ⅱ共通）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（一）　業務の効率化及び質の向上又は職員の負担の軽減に資する機器（以下「介護機器」という。）を活用する場合における利用者の安全及びケアの質の確保
（二）　職員の負担の軽減及び勤務状況への配慮
（三）　介護機器の定期的な点検
（四）　業務の効率化及び質の向上並びに職員の負担軽減を図るための職員研修</t>
    <phoneticPr fontId="24"/>
  </si>
  <si>
    <t>　（Ⅰ）
当該加算を算定する期間において、夜勤又は宿直を行う看護職員の数が１名以上であって、かつ、必要に応じて健康上の管理等を行う体制を確保していること。
　</t>
    <phoneticPr fontId="24"/>
  </si>
  <si>
    <t>　（Ⅱ）
　研修等を通じ、介護職員及び看護職員に対して、問4及び問5の内容が周知されている。</t>
    <rPh sb="6" eb="8">
      <t>ケンシュウ</t>
    </rPh>
    <rPh sb="8" eb="9">
      <t>トウ</t>
    </rPh>
    <rPh sb="10" eb="11">
      <t>ツウ</t>
    </rPh>
    <rPh sb="13" eb="15">
      <t>カイゴ</t>
    </rPh>
    <rPh sb="15" eb="17">
      <t>ショクイン</t>
    </rPh>
    <rPh sb="17" eb="18">
      <t>オヨ</t>
    </rPh>
    <rPh sb="19" eb="21">
      <t>カンゴ</t>
    </rPh>
    <rPh sb="21" eb="23">
      <t>ショクイン</t>
    </rPh>
    <rPh sb="24" eb="25">
      <t>タイ</t>
    </rPh>
    <rPh sb="28" eb="29">
      <t>トイ</t>
    </rPh>
    <rPh sb="30" eb="31">
      <t>オヨ</t>
    </rPh>
    <rPh sb="32" eb="33">
      <t>トイ</t>
    </rPh>
    <rPh sb="35" eb="37">
      <t>ナイヨウ</t>
    </rPh>
    <rPh sb="38" eb="40">
      <t>シュウチ</t>
    </rPh>
    <phoneticPr fontId="24"/>
  </si>
  <si>
    <t>介護職員等は、利用者全員の口腔の健康状態及び栄養状態を継続的に把握すること。</t>
    <phoneticPr fontId="24"/>
  </si>
  <si>
    <t>　利用者が医療機関に入院後、当該医療機関を退院し、同一月に再度当該医療機関に入院する場合には、算定していない。</t>
    <rPh sb="1" eb="4">
      <t>リヨウシャ</t>
    </rPh>
    <phoneticPr fontId="24"/>
  </si>
  <si>
    <r>
      <t>　</t>
    </r>
    <r>
      <rPr>
        <sz val="11"/>
        <color indexed="8"/>
        <rFont val="ＭＳ Ｐゴシック"/>
        <family val="3"/>
        <charset val="128"/>
      </rPr>
      <t>算定期間について、次のことを把握している。
①　入居日から30日間に限って算定できること。
②　当該利用者が過去3月間の間に、当該特定施設に入居していないことを確認していること。
③　30日を越える医療提供施設へ入院・入所し、当該施設へ再入居した場合、当該加算は②に関わらず入居日から30日間に限って算定できること。</t>
    </r>
    <rPh sb="1" eb="3">
      <t>サンテイ</t>
    </rPh>
    <rPh sb="3" eb="5">
      <t>キカン</t>
    </rPh>
    <rPh sb="10" eb="11">
      <t>ツギ</t>
    </rPh>
    <rPh sb="15" eb="17">
      <t>ハアク</t>
    </rPh>
    <rPh sb="25" eb="28">
      <t>ニュウキョビ</t>
    </rPh>
    <rPh sb="32" eb="34">
      <t>ニチカン</t>
    </rPh>
    <rPh sb="35" eb="36">
      <t>カギ</t>
    </rPh>
    <rPh sb="38" eb="40">
      <t>サンテイ</t>
    </rPh>
    <rPh sb="49" eb="50">
      <t>トウ</t>
    </rPh>
    <rPh sb="50" eb="51">
      <t>ガイ</t>
    </rPh>
    <rPh sb="55" eb="57">
      <t>カコ</t>
    </rPh>
    <rPh sb="58" eb="59">
      <t>ツキ</t>
    </rPh>
    <rPh sb="59" eb="60">
      <t>カン</t>
    </rPh>
    <rPh sb="61" eb="62">
      <t>アイダ</t>
    </rPh>
    <rPh sb="64" eb="65">
      <t>トウ</t>
    </rPh>
    <rPh sb="65" eb="66">
      <t>ガイ</t>
    </rPh>
    <rPh sb="66" eb="68">
      <t>トクテイ</t>
    </rPh>
    <rPh sb="68" eb="70">
      <t>シセツ</t>
    </rPh>
    <rPh sb="71" eb="73">
      <t>ニュウキョ</t>
    </rPh>
    <rPh sb="81" eb="83">
      <t>カクニン</t>
    </rPh>
    <rPh sb="95" eb="96">
      <t>ニチ</t>
    </rPh>
    <rPh sb="97" eb="98">
      <t>コ</t>
    </rPh>
    <rPh sb="100" eb="102">
      <t>イリョウ</t>
    </rPh>
    <rPh sb="102" eb="104">
      <t>テイキョウ</t>
    </rPh>
    <rPh sb="104" eb="106">
      <t>シセツ</t>
    </rPh>
    <rPh sb="107" eb="109">
      <t>ニュウイン</t>
    </rPh>
    <rPh sb="110" eb="112">
      <t>ニュウショ</t>
    </rPh>
    <rPh sb="114" eb="115">
      <t>トウ</t>
    </rPh>
    <rPh sb="115" eb="116">
      <t>ガイ</t>
    </rPh>
    <rPh sb="116" eb="118">
      <t>シセツ</t>
    </rPh>
    <rPh sb="119" eb="120">
      <t>サイ</t>
    </rPh>
    <rPh sb="120" eb="122">
      <t>ニュウキョ</t>
    </rPh>
    <rPh sb="124" eb="126">
      <t>バアイ</t>
    </rPh>
    <rPh sb="127" eb="128">
      <t>トウ</t>
    </rPh>
    <rPh sb="128" eb="129">
      <t>ガイ</t>
    </rPh>
    <rPh sb="129" eb="131">
      <t>カサン</t>
    </rPh>
    <rPh sb="134" eb="135">
      <t>カカ</t>
    </rPh>
    <phoneticPr fontId="24"/>
  </si>
  <si>
    <t>（Ⅰ）（Ⅱ）
　協力医療機関との間で、利用者の同意を得て、当該利用者の病歴等の情報を共有する会議を定期的（概ね月に１回以上）に開催している。</t>
    <rPh sb="53" eb="54">
      <t>オオム</t>
    </rPh>
    <rPh sb="55" eb="56">
      <t>ツキ</t>
    </rPh>
    <rPh sb="58" eb="61">
      <t>カイイジョウ</t>
    </rPh>
    <phoneticPr fontId="24"/>
  </si>
  <si>
    <t>（Ⅰ）
　次の要件を満たした協力医療機関である場合は、１００単位を加算していること。
①　利用者の病状が急変した場合等において、医師又は看護職員が相談対応を行
　　う体制を常時確保していること。
②　施設からの診療の求めがあった場合において、診療を行う体制を常時確保して
　　いること。
③　１年に１回以上、協力医療機関との間で、利用者の症状が急変した場合等の対応を確認するとともに、協力医療機関の名称等を相模原市長に届け出ていること。</t>
    <rPh sb="23" eb="25">
      <t>バアイ</t>
    </rPh>
    <rPh sb="30" eb="32">
      <t>タンイ</t>
    </rPh>
    <rPh sb="33" eb="35">
      <t>カサン</t>
    </rPh>
    <rPh sb="83" eb="85">
      <t>タイセイ</t>
    </rPh>
    <rPh sb="147" eb="148">
      <t>ネン</t>
    </rPh>
    <rPh sb="150" eb="153">
      <t>カイイジョウ</t>
    </rPh>
    <rPh sb="154" eb="160">
      <t>キョウリョクイリョウキカン</t>
    </rPh>
    <rPh sb="162" eb="163">
      <t>アイダ</t>
    </rPh>
    <rPh sb="165" eb="168">
      <t>リヨウシャ</t>
    </rPh>
    <rPh sb="169" eb="171">
      <t>ショウジョウ</t>
    </rPh>
    <rPh sb="172" eb="174">
      <t>キュウヘン</t>
    </rPh>
    <rPh sb="176" eb="178">
      <t>バアイ</t>
    </rPh>
    <rPh sb="178" eb="179">
      <t>トウ</t>
    </rPh>
    <rPh sb="180" eb="182">
      <t>タイオウ</t>
    </rPh>
    <rPh sb="183" eb="185">
      <t>カクニン</t>
    </rPh>
    <rPh sb="203" eb="206">
      <t>サガミハラ</t>
    </rPh>
    <rPh sb="206" eb="208">
      <t>シチョウ</t>
    </rPh>
    <phoneticPr fontId="24"/>
  </si>
  <si>
    <t>　問２以外の場合は、４０単位を加算している。</t>
    <rPh sb="1" eb="2">
      <t>トイ</t>
    </rPh>
    <rPh sb="3" eb="5">
      <t>イガイ</t>
    </rPh>
    <rPh sb="6" eb="8">
      <t>バアイ</t>
    </rPh>
    <rPh sb="12" eb="14">
      <t>タンイ</t>
    </rPh>
    <rPh sb="15" eb="17">
      <t>カサン</t>
    </rPh>
    <phoneticPr fontId="24"/>
  </si>
  <si>
    <t>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t>
    <phoneticPr fontId="24"/>
  </si>
  <si>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24"/>
  </si>
  <si>
    <t>（Ⅰ）
　以下の①から③の介護機器を全て使用しており、また、①の機器は全ての居室に設置し（全ての利用者を個別に見守ることが可能な状態をいう。）、②の機器は同一の時間帯に勤務する全ての介護職員が使用している。
①　見守り機器
利用者がベッドから離れようとしている状態又は離れたことを感知できるセンサーであり、当該センサーから得られた情報を外部通信機能により職員に通報できる利用者の見守りに資する機器をいう。なお、見守り機器を居室に設置する際には、利用者のプライバシーに配慮する観点から、利用者又は家族等に必要な説明を行い、同意を得ることとし、機器の運用については、当該利用者又は家族等の意向に応じ、機器の使用を停止するなどの運用は認められる。
②　インカム（マイクロホンが取り付けられたイヤホンをいう。）等の職員間の連絡調整の迅速化に資するＩＣＴ機器（ビジネス用のチャットツールの活用による職員間の連絡調整の迅速化に資するＩＣＴ機器も含む。）
③　介護記録ソフトウェアやスマートフォン等の介護記録の作成の効率化に資するＩＣＴ機器（複数の機器の連携も含め、データの入力から記録・保存・活用までを一体的に支援するものに限る。）</t>
    <phoneticPr fontId="24"/>
  </si>
  <si>
    <t>（Ⅱ）
問３①から③に掲げる介護機器のうち、１つ以上を使用している。なお、②の機器は同一の時間帯に勤務する全ての介護職員が使用している。</t>
    <phoneticPr fontId="24"/>
  </si>
  <si>
    <r>
      <t>　常勤専従の管理者を配置している。
（ただし、管理業務に支障がない場合は、当該施設の他の職務、</t>
    </r>
    <r>
      <rPr>
        <sz val="11"/>
        <rFont val="ＭＳ Ｐゴシック"/>
        <family val="3"/>
        <charset val="128"/>
      </rPr>
      <t>他の事業所、施設での職務を兼務可能）</t>
    </r>
    <rPh sb="1" eb="3">
      <t>ジョウキン</t>
    </rPh>
    <rPh sb="3" eb="5">
      <t>センジュウ</t>
    </rPh>
    <rPh sb="6" eb="9">
      <t>カンリシャ</t>
    </rPh>
    <rPh sb="10" eb="12">
      <t>ハイチ</t>
    </rPh>
    <rPh sb="47" eb="48">
      <t>ホカ</t>
    </rPh>
    <phoneticPr fontId="24"/>
  </si>
  <si>
    <t>令和７年度　運 営 状 況 点 検 書</t>
    <rPh sb="0" eb="2">
      <t>レイワ</t>
    </rPh>
    <rPh sb="3" eb="5">
      <t>ネンド</t>
    </rPh>
    <phoneticPr fontId="24"/>
  </si>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</sst>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9" formatCode="0.0_ "/>
    <numFmt numFmtId="180" formatCode="0_ "/>
    <numFmt numFmtId="190" formatCode="0.0"/>
    <numFmt numFmtId="191" formatCode="#,##0.0#"/>
    <numFmt numFmtId="192" formatCode="#,##0.##"/>
    <numFmt numFmtId="193" formatCode="#,##0.0&quot;人&quot;"/>
    <numFmt numFmtId="194" formatCode="#,##0&quot;人&quot;"/>
  </numFmts>
  <fonts count="85">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b/>
      <sz val="12"/>
      <name val="ＭＳ Ｐゴシック"/>
      <family val="3"/>
      <charset val="128"/>
    </font>
    <font>
      <b/>
      <sz val="11"/>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明朝"/>
      <family val="1"/>
      <charset val="128"/>
    </font>
    <font>
      <sz val="11"/>
      <name val="ＭＳ Ｐ明朝"/>
      <family val="1"/>
      <charset val="128"/>
    </font>
    <font>
      <sz val="10"/>
      <name val="ＭＳ Ｐ明朝"/>
      <family val="1"/>
      <charset val="128"/>
    </font>
    <font>
      <b/>
      <u/>
      <sz val="11"/>
      <name val="ＭＳ Ｐゴシック"/>
      <family val="3"/>
      <charset val="128"/>
    </font>
    <font>
      <b/>
      <sz val="11"/>
      <name val="ＭＳ Ｐ明朝"/>
      <family val="1"/>
      <charset val="128"/>
    </font>
    <font>
      <b/>
      <sz val="14"/>
      <name val="ＭＳ ゴシック"/>
      <family val="3"/>
      <charset val="128"/>
    </font>
    <font>
      <sz val="12"/>
      <name val="ＭＳ Ｐ明朝"/>
      <family val="1"/>
      <charset val="128"/>
    </font>
    <font>
      <b/>
      <sz val="8"/>
      <name val="ＭＳ Ｐゴシック"/>
      <family val="3"/>
      <charset val="128"/>
    </font>
    <font>
      <b/>
      <sz val="11"/>
      <name val="HG正楷書体-PRO"/>
      <family val="4"/>
      <charset val="128"/>
    </font>
    <font>
      <sz val="11"/>
      <name val="HG正楷書体-PRO"/>
      <family val="4"/>
      <charset val="128"/>
    </font>
    <font>
      <sz val="12"/>
      <name val="ＭＳ 明朝"/>
      <family val="1"/>
      <charset val="128"/>
    </font>
    <font>
      <b/>
      <sz val="11"/>
      <name val="ＭＳ ゴシック"/>
      <family val="3"/>
      <charset val="128"/>
    </font>
    <font>
      <b/>
      <sz val="11"/>
      <color indexed="9"/>
      <name val="ＭＳ Ｐゴシック"/>
      <family val="3"/>
      <charset val="128"/>
    </font>
    <font>
      <sz val="10.5"/>
      <name val="ＭＳ 明朝"/>
      <family val="1"/>
      <charset val="128"/>
    </font>
    <font>
      <sz val="6"/>
      <name val="ＭＳ 明朝"/>
      <family val="1"/>
      <charset val="128"/>
    </font>
    <font>
      <sz val="12"/>
      <name val="ＭＳ ゴシック"/>
      <family val="3"/>
      <charset val="128"/>
    </font>
    <font>
      <sz val="10"/>
      <name val="ＭＳ ゴシック"/>
      <family val="3"/>
      <charset val="128"/>
    </font>
    <font>
      <b/>
      <sz val="10.5"/>
      <name val="ＭＳ ゴシック"/>
      <family val="3"/>
      <charset val="128"/>
    </font>
    <font>
      <sz val="14"/>
      <name val="ＭＳ Ｐゴシック"/>
      <family val="3"/>
      <charset val="128"/>
    </font>
    <font>
      <b/>
      <sz val="14"/>
      <name val="ＭＳ Ｐゴシック"/>
      <family val="3"/>
      <charset val="128"/>
    </font>
    <font>
      <sz val="11"/>
      <name val="ＭＳ ゴシック"/>
      <family val="3"/>
      <charset val="128"/>
    </font>
    <font>
      <sz val="11"/>
      <name val="ＭＳ Ｐゴシック"/>
      <family val="3"/>
      <charset val="128"/>
    </font>
    <font>
      <u/>
      <sz val="11"/>
      <name val="ＭＳ Ｐゴシック"/>
      <family val="3"/>
      <charset val="128"/>
    </font>
    <font>
      <b/>
      <sz val="10"/>
      <name val="ＭＳ Ｐゴシック"/>
      <family val="3"/>
      <charset val="128"/>
    </font>
    <font>
      <sz val="10.5"/>
      <name val="ＭＳ Ｐゴシック"/>
      <family val="3"/>
      <charset val="128"/>
    </font>
    <font>
      <b/>
      <sz val="24"/>
      <name val="ＭＳ Ｐゴシック"/>
      <family val="3"/>
      <charset val="128"/>
    </font>
    <font>
      <sz val="12"/>
      <color indexed="8"/>
      <name val="ＭＳ Ｐゴシック"/>
      <family val="3"/>
      <charset val="128"/>
    </font>
    <font>
      <u/>
      <sz val="11"/>
      <color indexed="8"/>
      <name val="ＭＳ Ｐゴシック"/>
      <family val="3"/>
      <charset val="128"/>
    </font>
    <font>
      <sz val="11"/>
      <color indexed="8"/>
      <name val="ＭＳ Ｐゴシック"/>
      <family val="3"/>
      <charset val="128"/>
    </font>
    <font>
      <sz val="10"/>
      <color indexed="8"/>
      <name val="ＭＳ Ｐゴシック"/>
      <family val="3"/>
      <charset val="128"/>
    </font>
    <font>
      <sz val="16"/>
      <name val="HGSｺﾞｼｯｸM"/>
      <family val="3"/>
      <charset val="128"/>
    </font>
    <font>
      <b/>
      <sz val="16"/>
      <name val="HGSｺﾞｼｯｸM"/>
      <family val="3"/>
      <charset val="128"/>
    </font>
    <font>
      <sz val="6"/>
      <name val="ＭＳ Ｐゴシック"/>
      <family val="3"/>
      <charset val="128"/>
    </font>
    <font>
      <sz val="14"/>
      <name val="HGSｺﾞｼｯｸM"/>
      <family val="3"/>
      <charset val="128"/>
    </font>
    <font>
      <sz val="12"/>
      <name val="HGSｺﾞｼｯｸM"/>
      <family val="3"/>
      <charset val="128"/>
    </font>
    <font>
      <sz val="11"/>
      <name val="HGSｺﾞｼｯｸM"/>
      <family val="3"/>
      <charset val="128"/>
    </font>
    <font>
      <b/>
      <sz val="16"/>
      <name val="ＭＳ Ｐゴシック"/>
      <family val="3"/>
      <charset val="128"/>
    </font>
    <font>
      <sz val="10"/>
      <name val="HGSｺﾞｼｯｸM"/>
      <family val="3"/>
      <charset val="128"/>
    </font>
    <font>
      <sz val="11"/>
      <name val="游ゴシック"/>
      <family val="3"/>
      <charset val="128"/>
    </font>
    <font>
      <sz val="16"/>
      <name val="游ゴシック"/>
      <family val="3"/>
      <charset val="128"/>
    </font>
    <font>
      <b/>
      <sz val="14"/>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indexed="8"/>
      <name val="ＭＳ Ｐゴシック"/>
      <family val="3"/>
      <charset val="128"/>
    </font>
    <font>
      <sz val="11"/>
      <color indexed="8"/>
      <name val="Calibri"/>
      <family val="2"/>
    </font>
    <font>
      <sz val="11"/>
      <name val="ＭＳ Ｐゴシック"/>
      <family val="3"/>
      <charset val="128"/>
    </font>
    <font>
      <sz val="11"/>
      <color theme="1"/>
      <name val="ＭＳ Ｐゴシック"/>
      <family val="3"/>
      <charset val="128"/>
      <scheme val="minor"/>
    </font>
    <font>
      <sz val="10.5"/>
      <name val="ＭＳ Ｐゴシック"/>
      <family val="3"/>
      <charset val="128"/>
      <scheme val="minor"/>
    </font>
    <font>
      <sz val="20"/>
      <name val="ＭＳ Ｐゴシック"/>
      <family val="3"/>
      <charset val="128"/>
      <scheme val="minor"/>
    </font>
    <font>
      <sz val="10"/>
      <name val="ＭＳ Ｐゴシック"/>
      <family val="3"/>
      <charset val="128"/>
      <scheme val="minor"/>
    </font>
    <font>
      <sz val="11.5"/>
      <name val="ＭＳ Ｐゴシック"/>
      <family val="3"/>
      <charset val="128"/>
      <scheme val="minor"/>
    </font>
    <font>
      <sz val="9"/>
      <name val="ＭＳ Ｐゴシック"/>
      <family val="3"/>
      <charset val="128"/>
      <scheme val="minor"/>
    </font>
    <font>
      <sz val="12"/>
      <name val="ＭＳ Ｐゴシック"/>
      <family val="3"/>
      <charset val="128"/>
      <scheme val="minor"/>
    </font>
    <font>
      <sz val="14"/>
      <name val="ＭＳ Ｐゴシック"/>
      <family val="3"/>
      <charset val="128"/>
      <scheme val="minor"/>
    </font>
    <font>
      <sz val="11"/>
      <name val="ＭＳ Ｐゴシック"/>
      <family val="3"/>
      <charset val="128"/>
      <scheme val="minor"/>
    </font>
    <font>
      <b/>
      <sz val="12"/>
      <name val="ＭＳ Ｐゴシック"/>
      <family val="3"/>
      <charset val="128"/>
      <scheme val="minor"/>
    </font>
    <font>
      <sz val="9.65"/>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1"/>
      <color theme="1"/>
      <name val="ＭＳ Ｐゴシック"/>
      <family val="3"/>
      <charset val="128"/>
    </font>
    <font>
      <sz val="10"/>
      <color theme="1"/>
      <name val="ＭＳ ゴシック"/>
      <family val="3"/>
      <charset val="128"/>
    </font>
    <font>
      <sz val="10.5"/>
      <color theme="1"/>
      <name val="ＭＳ ゴシック"/>
      <family val="3"/>
      <charset val="128"/>
    </font>
    <font>
      <sz val="20"/>
      <color theme="1"/>
      <name val="ＭＳ ゴシック"/>
      <family val="3"/>
      <charset val="128"/>
    </font>
    <font>
      <sz val="10"/>
      <color theme="1"/>
      <name val="ＭＳ Ｐゴシック"/>
      <family val="3"/>
      <charset val="128"/>
    </font>
    <font>
      <sz val="16"/>
      <color theme="1"/>
      <name val="游ゴシック"/>
      <family val="3"/>
      <charset val="128"/>
    </font>
    <font>
      <b/>
      <sz val="16"/>
      <color rgb="FFFF0000"/>
      <name val="游ゴシック"/>
      <family val="3"/>
      <charset val="128"/>
    </font>
    <font>
      <sz val="16"/>
      <color rgb="FFFF0000"/>
      <name val="游ゴシック"/>
      <family val="3"/>
      <charset val="128"/>
    </font>
    <font>
      <b/>
      <sz val="12"/>
      <color rgb="FFFF0000"/>
      <name val="HGSｺﾞｼｯｸM"/>
      <family val="3"/>
      <charset val="128"/>
    </font>
    <font>
      <sz val="11"/>
      <color rgb="FF000000"/>
      <name val="ＭＳ Ｐゴシック"/>
      <family val="3"/>
      <charset val="128"/>
      <scheme val="minor"/>
    </font>
    <font>
      <b/>
      <sz val="24"/>
      <name val="ＭＳ Ｐゴシック"/>
      <family val="3"/>
      <charset val="128"/>
      <scheme val="minor"/>
    </font>
    <font>
      <sz val="14.5"/>
      <name val="ＭＳ Ｐゴシック"/>
      <family val="3"/>
      <charset val="128"/>
      <scheme val="minor"/>
    </font>
    <font>
      <sz val="16"/>
      <name val="ＭＳ Ｐゴシック"/>
      <family val="3"/>
      <charset val="128"/>
      <scheme val="minor"/>
    </font>
    <font>
      <sz val="8"/>
      <name val="ＭＳ Ｐゴシック"/>
      <family val="3"/>
      <charset val="128"/>
      <scheme val="minor"/>
    </font>
  </fonts>
  <fills count="8">
    <fill>
      <patternFill patternType="none"/>
    </fill>
    <fill>
      <patternFill patternType="gray125"/>
    </fill>
    <fill>
      <patternFill patternType="solid">
        <fgColor indexed="6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FFFCC"/>
        <bgColor indexed="64"/>
      </patternFill>
    </fill>
  </fills>
  <borders count="165">
    <border>
      <left/>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medium">
        <color indexed="64"/>
      </right>
      <top/>
      <bottom style="medium">
        <color indexed="64"/>
      </bottom>
      <diagonal/>
    </border>
    <border>
      <left style="double">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double">
        <color indexed="64"/>
      </left>
      <right/>
      <top style="thin">
        <color indexed="64"/>
      </top>
      <bottom/>
      <diagonal/>
    </border>
    <border>
      <left style="medium">
        <color indexed="64"/>
      </left>
      <right/>
      <top style="medium">
        <color indexed="64"/>
      </top>
      <bottom style="medium">
        <color indexed="64"/>
      </bottom>
      <diagonal/>
    </border>
    <border>
      <left style="double">
        <color indexed="64"/>
      </left>
      <right/>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double">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double">
        <color indexed="64"/>
      </left>
      <right style="medium">
        <color indexed="64"/>
      </right>
      <top/>
      <bottom style="thin">
        <color indexed="64"/>
      </bottom>
      <diagonal/>
    </border>
    <border>
      <left style="hair">
        <color indexed="64"/>
      </left>
      <right style="thin">
        <color indexed="64"/>
      </right>
      <top style="thin">
        <color indexed="64"/>
      </top>
      <bottom style="hair">
        <color indexed="64"/>
      </bottom>
      <diagonal/>
    </border>
    <border>
      <left/>
      <right style="dotted">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double">
        <color indexed="64"/>
      </right>
      <top style="dotted">
        <color indexed="64"/>
      </top>
      <bottom style="medium">
        <color indexed="64"/>
      </bottom>
      <diagonal/>
    </border>
    <border>
      <left style="thin">
        <color indexed="64"/>
      </left>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hair">
        <color indexed="64"/>
      </left>
      <right/>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diagonalUp="1">
      <left style="medium">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diagonalUp="1">
      <left style="double">
        <color indexed="64"/>
      </left>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medium">
        <color indexed="64"/>
      </top>
      <bottom/>
      <diagonal/>
    </border>
    <border>
      <left style="double">
        <color indexed="64"/>
      </left>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38" fontId="1" fillId="0" borderId="0" applyFont="0" applyFill="0" applyBorder="0" applyAlignment="0" applyProtection="0"/>
    <xf numFmtId="0" fontId="23" fillId="0" borderId="0"/>
  </cellStyleXfs>
  <cellXfs count="1292">
    <xf numFmtId="0" fontId="0" fillId="0" borderId="0" xfId="0"/>
    <xf numFmtId="0" fontId="0" fillId="0" borderId="0" xfId="0" applyBorder="1"/>
    <xf numFmtId="0" fontId="4" fillId="0" borderId="0" xfId="0" applyFont="1" applyBorder="1" applyAlignment="1"/>
    <xf numFmtId="0" fontId="0" fillId="0" borderId="0" xfId="0" applyBorder="1" applyAlignment="1"/>
    <xf numFmtId="0" fontId="5" fillId="0" borderId="0" xfId="0" applyFont="1" applyBorder="1" applyAlignment="1"/>
    <xf numFmtId="0" fontId="0" fillId="0" borderId="0" xfId="0" applyAlignment="1"/>
    <xf numFmtId="0" fontId="7" fillId="0" borderId="0" xfId="0" applyFont="1" applyBorder="1" applyAlignment="1"/>
    <xf numFmtId="0" fontId="8" fillId="0" borderId="1" xfId="0" applyFont="1" applyBorder="1" applyAlignment="1">
      <alignment shrinkToFit="1"/>
    </xf>
    <xf numFmtId="0" fontId="8" fillId="0" borderId="2" xfId="0" applyFont="1" applyBorder="1" applyAlignment="1">
      <alignment shrinkToFit="1"/>
    </xf>
    <xf numFmtId="0" fontId="6" fillId="0" borderId="3" xfId="0" applyFont="1" applyBorder="1" applyAlignment="1">
      <alignment horizontal="right"/>
    </xf>
    <xf numFmtId="0" fontId="8" fillId="0" borderId="1" xfId="0" applyFont="1" applyBorder="1" applyAlignment="1">
      <alignment horizontal="center" shrinkToFit="1"/>
    </xf>
    <xf numFmtId="0" fontId="11" fillId="0" borderId="4" xfId="0" applyFont="1" applyFill="1" applyBorder="1" applyAlignment="1"/>
    <xf numFmtId="0" fontId="11" fillId="0" borderId="5" xfId="0" applyFont="1" applyBorder="1" applyAlignment="1"/>
    <xf numFmtId="0" fontId="12" fillId="0" borderId="6" xfId="0" applyFont="1" applyBorder="1" applyAlignment="1"/>
    <xf numFmtId="0" fontId="11" fillId="0" borderId="7" xfId="0" applyFont="1" applyBorder="1" applyAlignment="1"/>
    <xf numFmtId="0" fontId="10" fillId="0" borderId="8" xfId="0" applyFont="1" applyBorder="1" applyAlignment="1"/>
    <xf numFmtId="0" fontId="12" fillId="0" borderId="9" xfId="0" applyFont="1" applyBorder="1" applyAlignment="1">
      <alignment shrinkToFit="1"/>
    </xf>
    <xf numFmtId="0" fontId="11" fillId="0" borderId="10" xfId="0" applyFont="1" applyBorder="1" applyAlignment="1"/>
    <xf numFmtId="0" fontId="11" fillId="0" borderId="11" xfId="0" applyFont="1" applyBorder="1" applyAlignment="1"/>
    <xf numFmtId="0" fontId="11" fillId="0" borderId="12" xfId="0" applyFont="1" applyBorder="1" applyAlignment="1"/>
    <xf numFmtId="0" fontId="10" fillId="0" borderId="10" xfId="0" applyFont="1" applyBorder="1" applyAlignment="1"/>
    <xf numFmtId="0" fontId="11" fillId="0" borderId="11" xfId="0" applyFont="1" applyBorder="1" applyAlignment="1">
      <alignment horizontal="center"/>
    </xf>
    <xf numFmtId="0" fontId="11" fillId="0" borderId="13" xfId="0" applyFont="1" applyBorder="1" applyAlignment="1"/>
    <xf numFmtId="0" fontId="10" fillId="0" borderId="13" xfId="0" applyFont="1" applyBorder="1" applyAlignment="1"/>
    <xf numFmtId="0" fontId="5" fillId="0" borderId="14" xfId="0" applyFont="1" applyBorder="1" applyAlignment="1">
      <alignment horizontal="right"/>
    </xf>
    <xf numFmtId="0" fontId="10" fillId="0" borderId="15" xfId="0" applyFont="1" applyBorder="1" applyAlignment="1"/>
    <xf numFmtId="0" fontId="11" fillId="0" borderId="16" xfId="0" applyFont="1" applyBorder="1" applyAlignment="1"/>
    <xf numFmtId="0" fontId="10" fillId="0" borderId="16" xfId="0" applyFont="1" applyBorder="1" applyAlignment="1"/>
    <xf numFmtId="0" fontId="12" fillId="0" borderId="17" xfId="0" applyFont="1" applyBorder="1" applyAlignment="1"/>
    <xf numFmtId="0" fontId="11" fillId="0" borderId="18" xfId="0" applyFont="1" applyBorder="1" applyAlignment="1"/>
    <xf numFmtId="0" fontId="11" fillId="0" borderId="2" xfId="0" applyFont="1" applyBorder="1" applyAlignment="1"/>
    <xf numFmtId="0" fontId="5" fillId="0" borderId="19" xfId="0" applyFont="1" applyBorder="1" applyAlignment="1">
      <alignment horizontal="right"/>
    </xf>
    <xf numFmtId="0" fontId="8" fillId="0" borderId="0" xfId="0" applyFont="1" applyBorder="1" applyAlignment="1"/>
    <xf numFmtId="0" fontId="8" fillId="0" borderId="0" xfId="0" applyFont="1"/>
    <xf numFmtId="0" fontId="17" fillId="0" borderId="0" xfId="0" applyFont="1" applyBorder="1" applyAlignment="1"/>
    <xf numFmtId="0" fontId="11" fillId="0" borderId="20" xfId="0" applyFont="1" applyFill="1" applyBorder="1" applyAlignment="1"/>
    <xf numFmtId="0" fontId="15" fillId="0" borderId="20" xfId="0" applyFont="1" applyFill="1" applyBorder="1" applyAlignment="1"/>
    <xf numFmtId="0" fontId="11" fillId="0" borderId="21" xfId="0" applyFont="1" applyFill="1" applyBorder="1" applyAlignment="1"/>
    <xf numFmtId="0" fontId="11" fillId="0" borderId="22" xfId="0" applyFont="1" applyFill="1" applyBorder="1" applyAlignment="1"/>
    <xf numFmtId="0" fontId="15" fillId="0" borderId="23" xfId="0" applyFont="1" applyFill="1" applyBorder="1" applyAlignment="1">
      <alignment shrinkToFit="1"/>
    </xf>
    <xf numFmtId="0" fontId="5" fillId="0" borderId="19" xfId="0" applyFont="1" applyBorder="1" applyAlignment="1">
      <alignment horizontal="right" shrinkToFit="1"/>
    </xf>
    <xf numFmtId="0" fontId="5" fillId="0" borderId="14" xfId="0" applyFont="1" applyBorder="1" applyAlignment="1">
      <alignment horizontal="right" shrinkToFit="1"/>
    </xf>
    <xf numFmtId="0" fontId="10" fillId="0" borderId="24" xfId="0" applyFont="1" applyBorder="1" applyAlignment="1"/>
    <xf numFmtId="0" fontId="11" fillId="0" borderId="25" xfId="0" applyFont="1" applyBorder="1" applyAlignment="1"/>
    <xf numFmtId="0" fontId="11" fillId="0" borderId="25" xfId="0" applyFont="1" applyBorder="1" applyAlignment="1">
      <alignment horizontal="center"/>
    </xf>
    <xf numFmtId="0" fontId="12" fillId="0" borderId="26" xfId="0" applyFont="1" applyBorder="1" applyAlignment="1">
      <alignment shrinkToFit="1"/>
    </xf>
    <xf numFmtId="0" fontId="11" fillId="0" borderId="24" xfId="0" applyFont="1" applyBorder="1" applyAlignment="1"/>
    <xf numFmtId="0" fontId="11" fillId="0" borderId="27" xfId="0" applyFont="1" applyBorder="1" applyAlignment="1"/>
    <xf numFmtId="0" fontId="11" fillId="0" borderId="28" xfId="0" applyFont="1" applyBorder="1" applyAlignment="1"/>
    <xf numFmtId="0" fontId="11" fillId="0" borderId="29" xfId="0" applyFont="1" applyBorder="1" applyAlignment="1"/>
    <xf numFmtId="0" fontId="9" fillId="0" borderId="0" xfId="0" applyFont="1" applyBorder="1" applyAlignment="1"/>
    <xf numFmtId="0" fontId="13" fillId="0" borderId="0" xfId="0" applyFont="1" applyBorder="1" applyAlignment="1">
      <alignment vertical="center"/>
    </xf>
    <xf numFmtId="0" fontId="7" fillId="0" borderId="0" xfId="0" applyFont="1" applyBorder="1" applyAlignment="1">
      <alignment vertical="center"/>
    </xf>
    <xf numFmtId="0" fontId="0" fillId="0" borderId="0" xfId="0" applyBorder="1" applyAlignment="1">
      <alignment vertical="center"/>
    </xf>
    <xf numFmtId="0" fontId="18" fillId="0" borderId="0" xfId="0" applyFont="1" applyBorder="1" applyAlignment="1">
      <alignment vertical="center"/>
    </xf>
    <xf numFmtId="0" fontId="18" fillId="0" borderId="30" xfId="0" applyFont="1" applyBorder="1" applyAlignment="1">
      <alignment vertical="center"/>
    </xf>
    <xf numFmtId="0" fontId="5" fillId="0" borderId="0" xfId="0" applyFont="1" applyBorder="1" applyAlignment="1">
      <alignment vertical="center"/>
    </xf>
    <xf numFmtId="0" fontId="11" fillId="0" borderId="0" xfId="0" applyFont="1" applyBorder="1" applyAlignment="1">
      <alignment vertical="center"/>
    </xf>
    <xf numFmtId="0" fontId="0" fillId="0" borderId="0" xfId="0" applyAlignment="1">
      <alignment vertical="center"/>
    </xf>
    <xf numFmtId="0" fontId="14" fillId="0" borderId="0" xfId="0" applyFont="1" applyBorder="1" applyAlignment="1">
      <alignment horizontal="center" vertical="center"/>
    </xf>
    <xf numFmtId="0" fontId="0" fillId="0" borderId="0" xfId="0" applyBorder="1" applyAlignment="1">
      <alignment horizontal="center" vertical="center"/>
    </xf>
    <xf numFmtId="0" fontId="19" fillId="0" borderId="0" xfId="0" applyFont="1" applyFill="1" applyBorder="1" applyAlignment="1">
      <alignment vertical="center"/>
    </xf>
    <xf numFmtId="0" fontId="18" fillId="0" borderId="31" xfId="0" applyFont="1" applyBorder="1" applyAlignment="1">
      <alignment vertical="center"/>
    </xf>
    <xf numFmtId="0" fontId="5" fillId="0" borderId="0" xfId="0" applyFont="1" applyAlignment="1">
      <alignment vertical="center"/>
    </xf>
    <xf numFmtId="0" fontId="5" fillId="0" borderId="0" xfId="0" applyFont="1" applyAlignment="1">
      <alignment horizontal="right" vertical="center"/>
    </xf>
    <xf numFmtId="0" fontId="19" fillId="0" borderId="0" xfId="0" applyFont="1" applyBorder="1" applyAlignment="1">
      <alignment vertical="center"/>
    </xf>
    <xf numFmtId="0" fontId="0" fillId="0" borderId="0" xfId="0" applyAlignment="1">
      <alignment horizontal="center" vertical="center"/>
    </xf>
    <xf numFmtId="0" fontId="11" fillId="0" borderId="0" xfId="0" applyFont="1" applyFill="1" applyBorder="1" applyAlignment="1"/>
    <xf numFmtId="0" fontId="10" fillId="0" borderId="5" xfId="0" applyFont="1" applyBorder="1" applyAlignment="1"/>
    <xf numFmtId="0" fontId="12" fillId="0" borderId="32" xfId="0" applyFont="1" applyBorder="1" applyAlignment="1"/>
    <xf numFmtId="0" fontId="11" fillId="0" borderId="8" xfId="0" applyFont="1" applyBorder="1" applyAlignment="1"/>
    <xf numFmtId="0" fontId="11" fillId="0" borderId="33" xfId="0" applyFont="1" applyFill="1" applyBorder="1" applyAlignment="1"/>
    <xf numFmtId="0" fontId="16" fillId="0" borderId="0" xfId="0" applyFont="1" applyBorder="1" applyAlignment="1">
      <alignment horizontal="right"/>
    </xf>
    <xf numFmtId="0" fontId="5" fillId="0" borderId="0" xfId="0" applyFont="1" applyBorder="1" applyAlignment="1">
      <alignment horizontal="right"/>
    </xf>
    <xf numFmtId="0" fontId="20" fillId="0" borderId="0" xfId="0" applyFont="1" applyBorder="1" applyAlignment="1">
      <alignment vertical="center" textRotation="180"/>
    </xf>
    <xf numFmtId="0" fontId="13" fillId="0" borderId="0" xfId="0" applyFont="1" applyAlignment="1">
      <alignment vertical="center"/>
    </xf>
    <xf numFmtId="0" fontId="5" fillId="0" borderId="34" xfId="0" applyFont="1" applyBorder="1" applyAlignment="1">
      <alignment horizontal="right" shrinkToFit="1"/>
    </xf>
    <xf numFmtId="0" fontId="5" fillId="0" borderId="35" xfId="0" applyFont="1" applyBorder="1" applyAlignment="1">
      <alignment horizontal="right" shrinkToFit="1"/>
    </xf>
    <xf numFmtId="0" fontId="5" fillId="0" borderId="35" xfId="0" applyFont="1" applyBorder="1" applyAlignment="1">
      <alignment horizontal="right"/>
    </xf>
    <xf numFmtId="0" fontId="10" fillId="0" borderId="0" xfId="0" applyFont="1" applyBorder="1" applyAlignment="1">
      <alignment vertical="center"/>
    </xf>
    <xf numFmtId="0" fontId="12" fillId="0" borderId="0" xfId="0" applyFont="1" applyBorder="1" applyAlignment="1">
      <alignment vertical="center"/>
    </xf>
    <xf numFmtId="0" fontId="11" fillId="0" borderId="0" xfId="0" applyFont="1" applyFill="1" applyBorder="1" applyAlignment="1">
      <alignment vertical="center"/>
    </xf>
    <xf numFmtId="0" fontId="11" fillId="0" borderId="0" xfId="0" applyFont="1" applyBorder="1" applyAlignment="1">
      <alignment horizontal="center" vertical="center"/>
    </xf>
    <xf numFmtId="0" fontId="21" fillId="0" borderId="0" xfId="0" applyFont="1" applyBorder="1" applyAlignment="1">
      <alignment horizontal="left"/>
    </xf>
    <xf numFmtId="0" fontId="10" fillId="0" borderId="36" xfId="0" applyFont="1" applyBorder="1" applyAlignment="1"/>
    <xf numFmtId="0" fontId="11" fillId="0" borderId="37" xfId="0" applyFont="1" applyBorder="1" applyAlignment="1"/>
    <xf numFmtId="0" fontId="11" fillId="0" borderId="38" xfId="0" applyFont="1" applyBorder="1" applyAlignment="1"/>
    <xf numFmtId="0" fontId="11" fillId="0" borderId="39" xfId="0" applyFont="1" applyBorder="1" applyAlignment="1"/>
    <xf numFmtId="0" fontId="11" fillId="0" borderId="40" xfId="0" applyFont="1" applyFill="1" applyBorder="1" applyAlignment="1"/>
    <xf numFmtId="0" fontId="5" fillId="0" borderId="23" xfId="0" applyFont="1" applyBorder="1" applyAlignment="1">
      <alignment horizontal="right" shrinkToFit="1"/>
    </xf>
    <xf numFmtId="0" fontId="22" fillId="0" borderId="0" xfId="0" applyFont="1" applyFill="1" applyAlignment="1">
      <alignment horizontal="center"/>
    </xf>
    <xf numFmtId="0" fontId="0" fillId="0" borderId="0" xfId="0" applyFill="1"/>
    <xf numFmtId="0" fontId="5" fillId="0" borderId="0" xfId="0" applyFont="1" applyFill="1" applyBorder="1" applyAlignment="1"/>
    <xf numFmtId="0" fontId="0" fillId="0" borderId="0" xfId="0" applyFill="1" applyBorder="1" applyAlignment="1"/>
    <xf numFmtId="0" fontId="8" fillId="0" borderId="0" xfId="0" applyFont="1" applyFill="1" applyBorder="1" applyAlignment="1"/>
    <xf numFmtId="0" fontId="5" fillId="0" borderId="0" xfId="0" applyFont="1" applyFill="1" applyAlignment="1">
      <alignment horizontal="right" vertical="center"/>
    </xf>
    <xf numFmtId="0" fontId="0" fillId="0" borderId="0" xfId="0" applyFill="1" applyBorder="1" applyAlignment="1">
      <alignment vertical="center"/>
    </xf>
    <xf numFmtId="0" fontId="0" fillId="0" borderId="0" xfId="0" applyFill="1" applyAlignment="1">
      <alignment vertical="center"/>
    </xf>
    <xf numFmtId="0" fontId="10" fillId="0" borderId="16" xfId="0" applyFont="1" applyBorder="1" applyAlignment="1">
      <alignment horizontal="center"/>
    </xf>
    <xf numFmtId="0" fontId="10" fillId="0" borderId="13" xfId="0" applyFont="1" applyBorder="1" applyAlignment="1">
      <alignment horizontal="center"/>
    </xf>
    <xf numFmtId="0" fontId="10" fillId="0" borderId="5" xfId="0" applyFont="1" applyBorder="1" applyAlignment="1">
      <alignment horizontal="center"/>
    </xf>
    <xf numFmtId="0" fontId="10" fillId="0" borderId="25" xfId="0" applyFont="1" applyBorder="1" applyAlignment="1">
      <alignment horizontal="center"/>
    </xf>
    <xf numFmtId="0" fontId="0" fillId="0" borderId="0" xfId="0" applyFill="1" applyBorder="1"/>
    <xf numFmtId="0" fontId="12" fillId="0" borderId="41" xfId="0" applyFont="1" applyBorder="1" applyAlignment="1"/>
    <xf numFmtId="0" fontId="11" fillId="0" borderId="15" xfId="0" applyFont="1" applyBorder="1" applyAlignment="1"/>
    <xf numFmtId="0" fontId="11" fillId="0" borderId="42" xfId="0" applyFont="1" applyBorder="1" applyAlignment="1"/>
    <xf numFmtId="0" fontId="5" fillId="0" borderId="19" xfId="0" applyFont="1" applyBorder="1" applyAlignment="1">
      <alignment vertical="center"/>
    </xf>
    <xf numFmtId="0" fontId="6" fillId="0" borderId="0" xfId="0" applyFont="1" applyBorder="1" applyAlignment="1">
      <alignment horizontal="left" vertical="center" wrapText="1"/>
    </xf>
    <xf numFmtId="0" fontId="8" fillId="0" borderId="43" xfId="0" applyFont="1" applyBorder="1" applyAlignment="1">
      <alignment horizontal="left" vertical="center" wrapText="1"/>
    </xf>
    <xf numFmtId="0" fontId="8" fillId="0" borderId="44" xfId="0" applyFont="1" applyBorder="1" applyAlignment="1">
      <alignment horizontal="left" vertical="center" wrapText="1"/>
    </xf>
    <xf numFmtId="0" fontId="6" fillId="0" borderId="45" xfId="0" applyFont="1" applyBorder="1" applyAlignment="1">
      <alignment horizontal="left" vertical="center" wrapText="1"/>
    </xf>
    <xf numFmtId="0" fontId="27" fillId="0" borderId="0" xfId="0" applyFont="1" applyAlignment="1">
      <alignment horizontal="left"/>
    </xf>
    <xf numFmtId="0" fontId="27" fillId="0" borderId="0" xfId="0" applyFont="1" applyAlignment="1">
      <alignment horizontal="justify"/>
    </xf>
    <xf numFmtId="0" fontId="15" fillId="0" borderId="0" xfId="0" applyFont="1" applyAlignment="1">
      <alignment horizontal="left"/>
    </xf>
    <xf numFmtId="0" fontId="1" fillId="0" borderId="0" xfId="0" applyFont="1" applyAlignment="1">
      <alignment vertical="center"/>
    </xf>
    <xf numFmtId="0" fontId="31" fillId="0" borderId="46" xfId="0" applyFont="1" applyBorder="1" applyAlignment="1">
      <alignment vertical="center"/>
    </xf>
    <xf numFmtId="0" fontId="31" fillId="0" borderId="0" xfId="0" applyFont="1" applyBorder="1" applyAlignment="1">
      <alignment vertical="center"/>
    </xf>
    <xf numFmtId="0" fontId="31" fillId="0" borderId="0" xfId="0" applyFont="1" applyAlignment="1">
      <alignment vertical="center"/>
    </xf>
    <xf numFmtId="0" fontId="31" fillId="0" borderId="0" xfId="0" applyFont="1" applyBorder="1" applyAlignment="1">
      <alignment horizontal="center" vertical="center"/>
    </xf>
    <xf numFmtId="0" fontId="31" fillId="0" borderId="5" xfId="0" applyFont="1" applyBorder="1" applyAlignment="1">
      <alignment horizontal="left" wrapText="1"/>
    </xf>
    <xf numFmtId="0" fontId="31" fillId="0" borderId="16" xfId="0" applyFont="1" applyBorder="1" applyAlignment="1">
      <alignment horizontal="left" wrapText="1"/>
    </xf>
    <xf numFmtId="0" fontId="31" fillId="0" borderId="47" xfId="0" applyFont="1" applyBorder="1" applyAlignment="1">
      <alignment horizontal="center" vertical="center"/>
    </xf>
    <xf numFmtId="0" fontId="31" fillId="0" borderId="48" xfId="0" applyFont="1" applyBorder="1" applyAlignment="1">
      <alignment horizontal="center" vertical="center"/>
    </xf>
    <xf numFmtId="0" fontId="31" fillId="0" borderId="49" xfId="0" applyFont="1" applyBorder="1" applyAlignment="1">
      <alignment horizontal="center" vertical="center"/>
    </xf>
    <xf numFmtId="0" fontId="31" fillId="0" borderId="50" xfId="0" applyFont="1" applyBorder="1" applyAlignment="1">
      <alignment horizontal="center" vertical="center"/>
    </xf>
    <xf numFmtId="0" fontId="31" fillId="0" borderId="51" xfId="0" applyFont="1" applyBorder="1" applyAlignment="1">
      <alignment horizontal="center" vertical="center"/>
    </xf>
    <xf numFmtId="0" fontId="31" fillId="0" borderId="52" xfId="0" applyFont="1" applyBorder="1" applyAlignment="1">
      <alignment horizontal="center" vertical="center"/>
    </xf>
    <xf numFmtId="0" fontId="31" fillId="0" borderId="53" xfId="0" applyFont="1" applyBorder="1" applyAlignment="1">
      <alignment horizontal="center" vertical="center"/>
    </xf>
    <xf numFmtId="0" fontId="31" fillId="0" borderId="54" xfId="0" applyFont="1" applyBorder="1" applyAlignment="1">
      <alignment horizontal="center" vertical="center"/>
    </xf>
    <xf numFmtId="0" fontId="31" fillId="0" borderId="43" xfId="0" applyFont="1" applyBorder="1" applyAlignment="1">
      <alignment horizontal="right" vertical="top"/>
    </xf>
    <xf numFmtId="0" fontId="31" fillId="0" borderId="55" xfId="0" applyFont="1" applyBorder="1" applyAlignment="1">
      <alignment horizontal="center" vertical="center"/>
    </xf>
    <xf numFmtId="0" fontId="31" fillId="0" borderId="56" xfId="0" applyFont="1" applyBorder="1" applyAlignment="1">
      <alignment horizontal="center" vertical="center"/>
    </xf>
    <xf numFmtId="0" fontId="31" fillId="0" borderId="57" xfId="0" applyFont="1" applyBorder="1" applyAlignment="1">
      <alignment horizontal="center" vertical="center"/>
    </xf>
    <xf numFmtId="0" fontId="31" fillId="0" borderId="58" xfId="0" applyFont="1" applyBorder="1" applyAlignment="1">
      <alignment horizontal="center" vertical="center"/>
    </xf>
    <xf numFmtId="0" fontId="31" fillId="0" borderId="44" xfId="0" applyFont="1" applyBorder="1" applyAlignment="1">
      <alignment horizontal="right" vertical="top"/>
    </xf>
    <xf numFmtId="0" fontId="31" fillId="0" borderId="13" xfId="0" applyFont="1" applyBorder="1" applyAlignment="1">
      <alignment vertical="center"/>
    </xf>
    <xf numFmtId="0" fontId="31" fillId="0" borderId="0" xfId="0" applyFont="1" applyBorder="1"/>
    <xf numFmtId="0" fontId="31" fillId="0" borderId="0" xfId="0" applyFont="1" applyBorder="1" applyAlignment="1"/>
    <xf numFmtId="0" fontId="31" fillId="0" borderId="0" xfId="0" applyFont="1"/>
    <xf numFmtId="0" fontId="31" fillId="0" borderId="0" xfId="0" quotePrefix="1" applyFont="1" applyBorder="1" applyAlignment="1"/>
    <xf numFmtId="0" fontId="31" fillId="0" borderId="59" xfId="0" applyFont="1" applyBorder="1" applyAlignment="1">
      <alignment horizontal="center"/>
    </xf>
    <xf numFmtId="0" fontId="31" fillId="0" borderId="60" xfId="0" applyFont="1" applyBorder="1" applyAlignment="1">
      <alignment horizontal="center"/>
    </xf>
    <xf numFmtId="0" fontId="31" fillId="0" borderId="10" xfId="0" applyFont="1" applyBorder="1" applyAlignment="1">
      <alignment horizontal="center"/>
    </xf>
    <xf numFmtId="0" fontId="31" fillId="0" borderId="11" xfId="0" applyFont="1" applyBorder="1" applyAlignment="1">
      <alignment horizontal="center"/>
    </xf>
    <xf numFmtId="0" fontId="31" fillId="0" borderId="61" xfId="0" applyFont="1" applyBorder="1"/>
    <xf numFmtId="0" fontId="31" fillId="0" borderId="62" xfId="0" applyFont="1" applyBorder="1"/>
    <xf numFmtId="0" fontId="31" fillId="0" borderId="63" xfId="0" applyFont="1" applyBorder="1" applyAlignment="1">
      <alignment horizontal="center"/>
    </xf>
    <xf numFmtId="0" fontId="31" fillId="0" borderId="41" xfId="0" applyFont="1" applyBorder="1" applyAlignment="1"/>
    <xf numFmtId="0" fontId="31" fillId="0" borderId="15" xfId="0" applyFont="1" applyBorder="1" applyAlignment="1"/>
    <xf numFmtId="0" fontId="31" fillId="0" borderId="16" xfId="0" applyFont="1" applyBorder="1" applyAlignment="1"/>
    <xf numFmtId="0" fontId="31" fillId="0" borderId="42" xfId="0" applyFont="1" applyBorder="1" applyAlignment="1"/>
    <xf numFmtId="0" fontId="1" fillId="0" borderId="0" xfId="0" applyFont="1" applyBorder="1"/>
    <xf numFmtId="0" fontId="31" fillId="0" borderId="64" xfId="0" applyFont="1" applyBorder="1" applyAlignment="1">
      <alignment vertical="center"/>
    </xf>
    <xf numFmtId="0" fontId="31" fillId="0" borderId="21" xfId="0" applyFont="1" applyBorder="1" applyAlignment="1">
      <alignment vertical="center"/>
    </xf>
    <xf numFmtId="0" fontId="31" fillId="0" borderId="31" xfId="0" applyFont="1" applyBorder="1" applyAlignment="1">
      <alignment vertical="center"/>
    </xf>
    <xf numFmtId="0" fontId="31" fillId="0" borderId="0" xfId="0" applyFont="1" applyFill="1"/>
    <xf numFmtId="0" fontId="31" fillId="0" borderId="0" xfId="0" applyFont="1" applyFill="1" applyBorder="1" applyAlignment="1"/>
    <xf numFmtId="0" fontId="31" fillId="0" borderId="0" xfId="0" applyFont="1" applyAlignment="1"/>
    <xf numFmtId="0" fontId="31" fillId="0" borderId="0" xfId="0" applyFont="1" applyFill="1" applyBorder="1" applyAlignment="1">
      <alignment vertical="center"/>
    </xf>
    <xf numFmtId="0" fontId="31" fillId="0" borderId="0" xfId="0" applyFont="1" applyFill="1" applyAlignment="1">
      <alignment vertical="center"/>
    </xf>
    <xf numFmtId="0" fontId="31" fillId="0" borderId="0" xfId="0" applyFont="1" applyAlignment="1">
      <alignment horizontal="center" vertical="center"/>
    </xf>
    <xf numFmtId="0" fontId="31" fillId="0" borderId="32" xfId="0" applyFont="1" applyBorder="1" applyAlignment="1"/>
    <xf numFmtId="0" fontId="31" fillId="0" borderId="65" xfId="0" applyFont="1" applyBorder="1" applyAlignment="1"/>
    <xf numFmtId="0" fontId="0" fillId="0" borderId="0" xfId="0" applyFont="1" applyBorder="1" applyAlignment="1"/>
    <xf numFmtId="0" fontId="31" fillId="0" borderId="37" xfId="0" applyFont="1" applyBorder="1" applyAlignment="1">
      <alignment horizontal="left" vertical="center" wrapText="1"/>
    </xf>
    <xf numFmtId="0" fontId="31" fillId="0" borderId="37" xfId="0" applyFont="1" applyBorder="1" applyAlignment="1">
      <alignment horizontal="center" vertical="center"/>
    </xf>
    <xf numFmtId="0" fontId="8" fillId="0" borderId="37" xfId="0" applyFont="1" applyBorder="1" applyAlignment="1">
      <alignment horizontal="left" vertical="center" wrapText="1"/>
    </xf>
    <xf numFmtId="0" fontId="31" fillId="0" borderId="37" xfId="0" applyFont="1" applyBorder="1" applyAlignment="1">
      <alignment horizontal="right" vertical="top"/>
    </xf>
    <xf numFmtId="0" fontId="0" fillId="0" borderId="54" xfId="0" applyFont="1" applyBorder="1" applyAlignment="1">
      <alignment horizontal="center" vertical="center"/>
    </xf>
    <xf numFmtId="0" fontId="0" fillId="0" borderId="52" xfId="0" applyFont="1" applyBorder="1" applyAlignment="1">
      <alignment horizontal="center" vertical="center"/>
    </xf>
    <xf numFmtId="0" fontId="0" fillId="0" borderId="66" xfId="0" applyFont="1" applyBorder="1" applyAlignment="1">
      <alignment horizontal="center" vertical="center"/>
    </xf>
    <xf numFmtId="0" fontId="0" fillId="0" borderId="47" xfId="0" applyFont="1" applyBorder="1" applyAlignment="1">
      <alignment horizontal="right" vertical="center"/>
    </xf>
    <xf numFmtId="0" fontId="0" fillId="0" borderId="48" xfId="0" applyFont="1" applyBorder="1" applyAlignment="1">
      <alignment horizontal="right" vertical="center"/>
    </xf>
    <xf numFmtId="0" fontId="0" fillId="0" borderId="56" xfId="0" applyFont="1" applyBorder="1" applyAlignment="1">
      <alignment horizontal="center" vertical="center"/>
    </xf>
    <xf numFmtId="0" fontId="58" fillId="0" borderId="0" xfId="2" applyFont="1"/>
    <xf numFmtId="0" fontId="58" fillId="0" borderId="0" xfId="2" applyNumberFormat="1" applyFont="1"/>
    <xf numFmtId="0" fontId="59" fillId="0" borderId="0" xfId="2" applyFont="1"/>
    <xf numFmtId="0" fontId="58" fillId="0" borderId="37" xfId="2" applyNumberFormat="1" applyFont="1" applyBorder="1" applyAlignment="1">
      <alignment horizontal="left" vertical="center"/>
    </xf>
    <xf numFmtId="0" fontId="58" fillId="0" borderId="67" xfId="2" applyNumberFormat="1" applyFont="1" applyBorder="1" applyAlignment="1">
      <alignment horizontal="left" vertical="center"/>
    </xf>
    <xf numFmtId="0" fontId="58" fillId="0" borderId="37" xfId="2" applyFont="1" applyBorder="1"/>
    <xf numFmtId="0" fontId="59" fillId="0" borderId="37" xfId="2" applyFont="1" applyBorder="1"/>
    <xf numFmtId="0" fontId="59" fillId="0" borderId="68" xfId="2" applyFont="1" applyBorder="1"/>
    <xf numFmtId="0" fontId="60" fillId="0" borderId="0" xfId="2" applyNumberFormat="1" applyFont="1" applyAlignment="1">
      <alignment vertical="center"/>
    </xf>
    <xf numFmtId="0" fontId="60" fillId="0" borderId="0" xfId="2" applyNumberFormat="1" applyFont="1" applyAlignment="1">
      <alignment horizontal="left" vertical="center"/>
    </xf>
    <xf numFmtId="0" fontId="60" fillId="0" borderId="0" xfId="2" applyNumberFormat="1" applyFont="1" applyBorder="1" applyAlignment="1">
      <alignment horizontal="center" vertical="center"/>
    </xf>
    <xf numFmtId="0" fontId="60" fillId="0" borderId="0" xfId="2" applyNumberFormat="1" applyFont="1" applyBorder="1" applyAlignment="1">
      <alignment vertical="center" wrapText="1"/>
    </xf>
    <xf numFmtId="0" fontId="60" fillId="0" borderId="0" xfId="2" applyNumberFormat="1" applyFont="1" applyBorder="1" applyAlignment="1">
      <alignment vertical="center"/>
    </xf>
    <xf numFmtId="0" fontId="61" fillId="0" borderId="0" xfId="2" applyNumberFormat="1" applyFont="1" applyBorder="1" applyAlignment="1">
      <alignment vertical="center"/>
    </xf>
    <xf numFmtId="0" fontId="61" fillId="0" borderId="0" xfId="2" applyNumberFormat="1" applyFont="1" applyBorder="1" applyAlignment="1">
      <alignment horizontal="center" vertical="center"/>
    </xf>
    <xf numFmtId="0" fontId="60" fillId="0" borderId="0" xfId="2" applyNumberFormat="1" applyFont="1" applyBorder="1" applyAlignment="1">
      <alignment horizontal="center" vertical="center" wrapText="1"/>
    </xf>
    <xf numFmtId="0" fontId="62" fillId="0" borderId="0" xfId="2" applyNumberFormat="1" applyFont="1" applyBorder="1" applyAlignment="1">
      <alignment horizontal="center" vertical="center" wrapText="1"/>
    </xf>
    <xf numFmtId="0" fontId="63" fillId="0" borderId="0" xfId="2" applyFont="1"/>
    <xf numFmtId="0" fontId="63" fillId="0" borderId="0" xfId="2" applyNumberFormat="1" applyFont="1" applyBorder="1" applyAlignment="1">
      <alignment horizontal="left" vertical="center"/>
    </xf>
    <xf numFmtId="0" fontId="63" fillId="0" borderId="0" xfId="2" applyNumberFormat="1" applyFont="1" applyBorder="1" applyAlignment="1">
      <alignment vertical="center"/>
    </xf>
    <xf numFmtId="0" fontId="63" fillId="0" borderId="0" xfId="2" applyNumberFormat="1" applyFont="1" applyBorder="1"/>
    <xf numFmtId="0" fontId="63" fillId="0" borderId="0" xfId="2" applyFont="1" applyBorder="1"/>
    <xf numFmtId="0" fontId="64" fillId="0" borderId="0" xfId="2" applyNumberFormat="1" applyFont="1" applyAlignment="1">
      <alignment vertical="center"/>
    </xf>
    <xf numFmtId="0" fontId="58" fillId="0" borderId="0" xfId="2" applyNumberFormat="1" applyFont="1" applyBorder="1" applyAlignment="1">
      <alignment vertical="center"/>
    </xf>
    <xf numFmtId="0" fontId="58" fillId="0" borderId="0" xfId="2" applyNumberFormat="1" applyFont="1" applyBorder="1"/>
    <xf numFmtId="0" fontId="60" fillId="0" borderId="0" xfId="2" applyNumberFormat="1" applyFont="1" applyBorder="1" applyAlignment="1">
      <alignment horizontal="left" vertical="center"/>
    </xf>
    <xf numFmtId="0" fontId="58" fillId="0" borderId="0" xfId="2" applyFont="1" applyBorder="1"/>
    <xf numFmtId="0" fontId="59" fillId="0" borderId="0" xfId="2" applyFont="1" applyBorder="1"/>
    <xf numFmtId="0" fontId="59" fillId="0" borderId="0" xfId="2" applyFont="1" applyBorder="1" applyAlignment="1">
      <alignment vertical="center"/>
    </xf>
    <xf numFmtId="0" fontId="65" fillId="0" borderId="0" xfId="2" applyNumberFormat="1" applyFont="1" applyAlignment="1">
      <alignment horizontal="center" vertical="center"/>
    </xf>
    <xf numFmtId="0" fontId="65" fillId="0" borderId="0" xfId="2" applyFont="1"/>
    <xf numFmtId="0" fontId="65" fillId="0" borderId="0" xfId="0" applyNumberFormat="1" applyFont="1" applyAlignment="1">
      <alignment horizontal="center" vertical="center"/>
    </xf>
    <xf numFmtId="0" fontId="65" fillId="0" borderId="0" xfId="0" applyFont="1"/>
    <xf numFmtId="0" fontId="65" fillId="0" borderId="0" xfId="2" applyNumberFormat="1" applyFont="1"/>
    <xf numFmtId="0" fontId="65" fillId="0" borderId="0" xfId="2" applyFont="1" applyAlignment="1">
      <alignment vertical="center"/>
    </xf>
    <xf numFmtId="0" fontId="59" fillId="0" borderId="0" xfId="2" applyFont="1" applyAlignment="1">
      <alignment vertical="center"/>
    </xf>
    <xf numFmtId="0" fontId="65" fillId="0" borderId="0" xfId="2" applyNumberFormat="1" applyFont="1" applyBorder="1" applyAlignment="1">
      <alignment horizontal="center" vertical="center"/>
    </xf>
    <xf numFmtId="0" fontId="65" fillId="0" borderId="0" xfId="2" applyNumberFormat="1" applyFont="1" applyBorder="1"/>
    <xf numFmtId="0" fontId="65" fillId="0" borderId="0" xfId="2" applyFont="1" applyBorder="1"/>
    <xf numFmtId="0" fontId="65" fillId="0" borderId="37" xfId="2" applyNumberFormat="1" applyFont="1" applyBorder="1" applyAlignment="1">
      <alignment horizontal="center" vertical="center"/>
    </xf>
    <xf numFmtId="0" fontId="65" fillId="0" borderId="37" xfId="2" applyNumberFormat="1" applyFont="1" applyBorder="1"/>
    <xf numFmtId="0" fontId="65" fillId="0" borderId="37" xfId="2" applyFont="1" applyBorder="1"/>
    <xf numFmtId="0" fontId="65" fillId="0" borderId="68" xfId="2" applyFont="1" applyBorder="1"/>
    <xf numFmtId="0" fontId="65" fillId="0" borderId="0" xfId="2" applyNumberFormat="1" applyFont="1" applyBorder="1" applyAlignment="1">
      <alignment horizontal="right" vertical="center"/>
    </xf>
    <xf numFmtId="0" fontId="65" fillId="0" borderId="69" xfId="2" applyFont="1" applyBorder="1"/>
    <xf numFmtId="0" fontId="65" fillId="0" borderId="70" xfId="2" applyNumberFormat="1" applyFont="1" applyBorder="1" applyAlignment="1">
      <alignment horizontal="center" vertical="center"/>
    </xf>
    <xf numFmtId="0" fontId="65" fillId="0" borderId="70" xfId="2" applyNumberFormat="1" applyFont="1" applyBorder="1"/>
    <xf numFmtId="0" fontId="65" fillId="0" borderId="70" xfId="2" applyFont="1" applyBorder="1"/>
    <xf numFmtId="0" fontId="65" fillId="0" borderId="71" xfId="2" applyFont="1" applyBorder="1"/>
    <xf numFmtId="0" fontId="63" fillId="0" borderId="0" xfId="2" applyNumberFormat="1" applyFont="1" applyFill="1" applyAlignment="1">
      <alignment horizontal="left" vertical="center"/>
    </xf>
    <xf numFmtId="0" fontId="65" fillId="0" borderId="0" xfId="2" applyNumberFormat="1" applyFont="1" applyFill="1" applyBorder="1" applyAlignment="1">
      <alignment horizontal="center" vertical="center"/>
    </xf>
    <xf numFmtId="0" fontId="65" fillId="0" borderId="0" xfId="2" applyNumberFormat="1" applyFont="1" applyFill="1" applyBorder="1" applyAlignment="1">
      <alignment horizontal="left" vertical="center"/>
    </xf>
    <xf numFmtId="0" fontId="65" fillId="0" borderId="0" xfId="2" applyNumberFormat="1" applyFont="1" applyFill="1" applyBorder="1"/>
    <xf numFmtId="0" fontId="65" fillId="0" borderId="0" xfId="2" applyFont="1" applyFill="1" applyBorder="1"/>
    <xf numFmtId="0" fontId="59" fillId="0" borderId="0" xfId="2" applyFont="1" applyFill="1" applyBorder="1" applyAlignment="1">
      <alignment horizontal="center" vertical="center"/>
    </xf>
    <xf numFmtId="0" fontId="58" fillId="0" borderId="0" xfId="2" applyFont="1" applyFill="1"/>
    <xf numFmtId="0" fontId="63" fillId="0" borderId="0" xfId="2" applyNumberFormat="1" applyFont="1" applyAlignment="1">
      <alignment horizontal="left" vertical="center"/>
    </xf>
    <xf numFmtId="0" fontId="65" fillId="3" borderId="70" xfId="2" applyNumberFormat="1" applyFont="1" applyFill="1" applyBorder="1" applyAlignment="1"/>
    <xf numFmtId="0" fontId="65" fillId="0" borderId="0" xfId="2" applyFont="1" applyAlignment="1"/>
    <xf numFmtId="0" fontId="65" fillId="3" borderId="0" xfId="2" applyFont="1" applyFill="1" applyAlignment="1"/>
    <xf numFmtId="0" fontId="65" fillId="0" borderId="70" xfId="2" applyNumberFormat="1" applyFont="1" applyBorder="1" applyAlignment="1"/>
    <xf numFmtId="0" fontId="65" fillId="0" borderId="70" xfId="2" applyNumberFormat="1" applyFont="1" applyBorder="1" applyAlignment="1">
      <alignment vertical="center"/>
    </xf>
    <xf numFmtId="0" fontId="65" fillId="0" borderId="71" xfId="2" applyNumberFormat="1" applyFont="1" applyBorder="1" applyAlignment="1">
      <alignment vertical="center"/>
    </xf>
    <xf numFmtId="0" fontId="65" fillId="0" borderId="0" xfId="2" applyNumberFormat="1" applyFont="1" applyAlignment="1">
      <alignment vertical="center"/>
    </xf>
    <xf numFmtId="0" fontId="60" fillId="0" borderId="0" xfId="0" applyNumberFormat="1" applyFont="1" applyAlignment="1">
      <alignment vertical="center"/>
    </xf>
    <xf numFmtId="0" fontId="60" fillId="0" borderId="0" xfId="0" applyNumberFormat="1" applyFont="1" applyAlignment="1">
      <alignment horizontal="center" vertical="center"/>
    </xf>
    <xf numFmtId="0" fontId="58" fillId="0" borderId="0" xfId="0" applyNumberFormat="1" applyFont="1"/>
    <xf numFmtId="0" fontId="58" fillId="0" borderId="0" xfId="0" applyFont="1"/>
    <xf numFmtId="0" fontId="59" fillId="0" borderId="0" xfId="0" applyFont="1" applyAlignment="1">
      <alignment vertical="center"/>
    </xf>
    <xf numFmtId="0" fontId="65" fillId="0" borderId="13" xfId="0" applyNumberFormat="1" applyFont="1" applyBorder="1" applyAlignment="1">
      <alignment horizontal="center" vertical="center" shrinkToFit="1"/>
    </xf>
    <xf numFmtId="0" fontId="65" fillId="0" borderId="0" xfId="0" applyFont="1" applyAlignment="1"/>
    <xf numFmtId="0" fontId="60" fillId="0" borderId="13" xfId="0" applyNumberFormat="1" applyFont="1" applyBorder="1" applyAlignment="1">
      <alignment horizontal="center" vertical="center" shrinkToFit="1"/>
    </xf>
    <xf numFmtId="0" fontId="60" fillId="0" borderId="0" xfId="2" applyFont="1"/>
    <xf numFmtId="0" fontId="65" fillId="0" borderId="0" xfId="2" applyFont="1" applyBorder="1" applyAlignment="1"/>
    <xf numFmtId="0" fontId="60" fillId="0" borderId="0" xfId="0" applyFont="1"/>
    <xf numFmtId="0" fontId="65" fillId="0" borderId="0" xfId="0" applyNumberFormat="1" applyFont="1" applyAlignment="1">
      <alignment vertical="center"/>
    </xf>
    <xf numFmtId="0" fontId="65" fillId="0" borderId="0" xfId="0" applyFont="1" applyAlignment="1">
      <alignment wrapText="1"/>
    </xf>
    <xf numFmtId="0" fontId="60" fillId="0" borderId="0" xfId="0" applyFont="1" applyAlignment="1">
      <alignment vertical="top"/>
    </xf>
    <xf numFmtId="0" fontId="66" fillId="0" borderId="0" xfId="2" applyFont="1" applyAlignment="1">
      <alignment vertical="center"/>
    </xf>
    <xf numFmtId="0" fontId="63" fillId="0" borderId="0" xfId="2" applyFont="1" applyAlignment="1">
      <alignment vertical="center"/>
    </xf>
    <xf numFmtId="0" fontId="60" fillId="0" borderId="0" xfId="2" applyNumberFormat="1" applyFont="1" applyFill="1" applyBorder="1"/>
    <xf numFmtId="0" fontId="60" fillId="0" borderId="0" xfId="2" applyFont="1" applyFill="1" applyBorder="1"/>
    <xf numFmtId="0" fontId="59" fillId="0" borderId="0" xfId="2" applyFont="1" applyFill="1" applyBorder="1" applyAlignment="1">
      <alignment vertical="center"/>
    </xf>
    <xf numFmtId="0" fontId="63" fillId="0" borderId="0" xfId="2" applyNumberFormat="1" applyFont="1" applyFill="1" applyAlignment="1">
      <alignment vertical="center"/>
    </xf>
    <xf numFmtId="0" fontId="60" fillId="0" borderId="0" xfId="2" applyNumberFormat="1" applyFont="1" applyFill="1" applyAlignment="1">
      <alignment vertical="center"/>
    </xf>
    <xf numFmtId="0" fontId="60" fillId="0" borderId="0" xfId="2" applyNumberFormat="1" applyFont="1" applyFill="1" applyAlignment="1">
      <alignment horizontal="center" vertical="center"/>
    </xf>
    <xf numFmtId="0" fontId="58" fillId="0" borderId="0" xfId="2" applyNumberFormat="1" applyFont="1" applyFill="1"/>
    <xf numFmtId="0" fontId="59" fillId="0" borderId="0" xfId="2" applyFont="1" applyFill="1" applyAlignment="1">
      <alignment vertical="center"/>
    </xf>
    <xf numFmtId="0" fontId="60" fillId="0" borderId="0" xfId="2" applyFont="1" applyFill="1"/>
    <xf numFmtId="0" fontId="60" fillId="0" borderId="0" xfId="2" applyNumberFormat="1" applyFont="1" applyFill="1" applyBorder="1" applyAlignment="1">
      <alignment vertical="center"/>
    </xf>
    <xf numFmtId="0" fontId="65" fillId="0" borderId="0" xfId="2" applyFont="1" applyFill="1" applyBorder="1" applyAlignment="1">
      <alignment horizontal="center" vertical="center"/>
    </xf>
    <xf numFmtId="0" fontId="60" fillId="0" borderId="0" xfId="2" applyNumberFormat="1" applyFont="1" applyBorder="1"/>
    <xf numFmtId="0" fontId="60" fillId="0" borderId="0" xfId="2" applyFont="1" applyBorder="1"/>
    <xf numFmtId="0" fontId="65" fillId="0" borderId="0" xfId="2" applyFont="1" applyBorder="1" applyAlignment="1">
      <alignment vertical="center"/>
    </xf>
    <xf numFmtId="0" fontId="65" fillId="0" borderId="0" xfId="2" applyNumberFormat="1" applyFont="1" applyFill="1" applyBorder="1" applyAlignment="1">
      <alignment horizontal="left" vertical="center" wrapText="1"/>
    </xf>
    <xf numFmtId="0" fontId="60" fillId="0" borderId="0" xfId="0" applyFont="1" applyBorder="1" applyAlignment="1"/>
    <xf numFmtId="0" fontId="65" fillId="0" borderId="0" xfId="0" applyFont="1" applyBorder="1" applyAlignment="1"/>
    <xf numFmtId="0" fontId="65" fillId="0" borderId="0" xfId="2" applyNumberFormat="1" applyFont="1" applyBorder="1" applyAlignment="1"/>
    <xf numFmtId="0" fontId="58" fillId="0" borderId="0" xfId="2" applyNumberFormat="1" applyFont="1" applyBorder="1" applyAlignment="1"/>
    <xf numFmtId="0" fontId="58" fillId="0" borderId="0" xfId="2" applyFont="1" applyBorder="1" applyAlignment="1"/>
    <xf numFmtId="0" fontId="60" fillId="0" borderId="0" xfId="2" applyNumberFormat="1" applyFont="1" applyBorder="1" applyAlignment="1"/>
    <xf numFmtId="0" fontId="60" fillId="0" borderId="0" xfId="2" applyFont="1" applyBorder="1" applyAlignment="1"/>
    <xf numFmtId="0" fontId="12" fillId="0" borderId="0" xfId="0" applyFont="1" applyFill="1" applyBorder="1" applyAlignment="1"/>
    <xf numFmtId="0" fontId="34" fillId="0" borderId="0" xfId="0" applyFont="1" applyFill="1" applyBorder="1" applyAlignment="1">
      <alignment vertical="top"/>
    </xf>
    <xf numFmtId="0" fontId="34" fillId="0" borderId="0" xfId="0" applyFont="1" applyFill="1" applyAlignment="1">
      <alignment vertical="top"/>
    </xf>
    <xf numFmtId="0" fontId="31" fillId="0" borderId="0" xfId="0" applyFont="1" applyFill="1" applyBorder="1" applyAlignment="1">
      <alignment horizontal="center" vertical="center"/>
    </xf>
    <xf numFmtId="0" fontId="63" fillId="0" borderId="0" xfId="0" applyNumberFormat="1" applyFont="1" applyAlignment="1">
      <alignment vertical="center"/>
    </xf>
    <xf numFmtId="0" fontId="63" fillId="0" borderId="0" xfId="2" applyNumberFormat="1" applyFont="1" applyAlignment="1">
      <alignment vertical="center"/>
    </xf>
    <xf numFmtId="0" fontId="65" fillId="0" borderId="16" xfId="0" applyNumberFormat="1" applyFont="1" applyBorder="1" applyAlignment="1">
      <alignment horizontal="center" vertical="center" shrinkToFit="1"/>
    </xf>
    <xf numFmtId="0" fontId="65" fillId="0" borderId="72" xfId="2" applyNumberFormat="1" applyFont="1" applyBorder="1" applyAlignment="1">
      <alignment horizontal="left" vertical="center"/>
    </xf>
    <xf numFmtId="0" fontId="65" fillId="0" borderId="37" xfId="2" applyNumberFormat="1" applyFont="1" applyBorder="1" applyAlignment="1">
      <alignment horizontal="left" vertical="center"/>
    </xf>
    <xf numFmtId="0" fontId="65" fillId="0" borderId="70" xfId="2" applyNumberFormat="1" applyFont="1" applyBorder="1" applyAlignment="1">
      <alignment horizontal="left" vertical="center"/>
    </xf>
    <xf numFmtId="0" fontId="65" fillId="0" borderId="0" xfId="2" applyFont="1" applyBorder="1" applyAlignment="1">
      <alignment horizontal="center" vertical="center"/>
    </xf>
    <xf numFmtId="0" fontId="65" fillId="0" borderId="73" xfId="2" applyNumberFormat="1" applyFont="1" applyBorder="1" applyAlignment="1">
      <alignment horizontal="left" vertical="center"/>
    </xf>
    <xf numFmtId="0" fontId="65" fillId="0" borderId="0" xfId="2" applyNumberFormat="1" applyFont="1" applyBorder="1" applyAlignment="1">
      <alignment horizontal="left" vertical="center"/>
    </xf>
    <xf numFmtId="0" fontId="59" fillId="0" borderId="0" xfId="2" applyFont="1" applyBorder="1" applyAlignment="1">
      <alignment horizontal="center" vertical="center"/>
    </xf>
    <xf numFmtId="0" fontId="60" fillId="0" borderId="0" xfId="2" applyNumberFormat="1" applyFont="1" applyBorder="1" applyAlignment="1">
      <alignment horizontal="center" vertical="center"/>
    </xf>
    <xf numFmtId="0" fontId="67" fillId="0" borderId="37" xfId="2" applyNumberFormat="1" applyFont="1" applyBorder="1" applyAlignment="1">
      <alignment horizontal="left" vertical="center"/>
    </xf>
    <xf numFmtId="0" fontId="63" fillId="0" borderId="0" xfId="2" applyNumberFormat="1" applyFont="1" applyBorder="1" applyAlignment="1">
      <alignment horizontal="center" vertical="center"/>
    </xf>
    <xf numFmtId="0" fontId="60" fillId="0" borderId="0" xfId="2" applyNumberFormat="1" applyFont="1" applyAlignment="1">
      <alignment horizontal="center" vertical="center"/>
    </xf>
    <xf numFmtId="0" fontId="31" fillId="0" borderId="0" xfId="0" applyNumberFormat="1" applyFont="1" applyBorder="1" applyAlignment="1">
      <alignment vertical="center"/>
    </xf>
    <xf numFmtId="0" fontId="0" fillId="0" borderId="0" xfId="0" quotePrefix="1" applyFont="1" applyBorder="1" applyAlignment="1"/>
    <xf numFmtId="0" fontId="65" fillId="0" borderId="0" xfId="0" applyFont="1" applyBorder="1" applyAlignment="1">
      <alignment horizontal="left" vertical="center" wrapText="1"/>
    </xf>
    <xf numFmtId="0" fontId="59" fillId="0" borderId="0" xfId="2" applyFont="1" applyBorder="1" applyAlignment="1">
      <alignment horizontal="center" vertical="center"/>
    </xf>
    <xf numFmtId="0" fontId="65" fillId="0" borderId="0" xfId="0" applyFont="1" applyBorder="1" applyAlignment="1">
      <alignment horizontal="center" vertical="center"/>
    </xf>
    <xf numFmtId="0" fontId="63" fillId="0" borderId="0" xfId="2" applyNumberFormat="1" applyFont="1" applyAlignment="1">
      <alignment vertical="center"/>
    </xf>
    <xf numFmtId="0" fontId="65" fillId="0" borderId="0" xfId="2" applyNumberFormat="1" applyFont="1" applyBorder="1" applyAlignment="1">
      <alignment horizontal="left" vertical="center" wrapText="1"/>
    </xf>
    <xf numFmtId="0" fontId="65" fillId="0" borderId="0" xfId="2" applyFont="1" applyBorder="1" applyAlignment="1">
      <alignment horizontal="center" vertical="center"/>
    </xf>
    <xf numFmtId="0" fontId="65" fillId="0" borderId="0" xfId="0" applyNumberFormat="1" applyFont="1" applyBorder="1" applyAlignment="1">
      <alignment horizontal="center" vertical="center"/>
    </xf>
    <xf numFmtId="0" fontId="65" fillId="0" borderId="0" xfId="2" applyNumberFormat="1" applyFont="1" applyFill="1" applyBorder="1" applyAlignment="1">
      <alignment vertical="top" wrapText="1"/>
    </xf>
    <xf numFmtId="0" fontId="63" fillId="0" borderId="0" xfId="0" applyFont="1" applyAlignment="1"/>
    <xf numFmtId="0" fontId="65" fillId="0" borderId="0" xfId="0" applyNumberFormat="1" applyFont="1" applyBorder="1" applyAlignment="1"/>
    <xf numFmtId="0" fontId="68" fillId="0" borderId="0" xfId="2" applyNumberFormat="1" applyFont="1" applyAlignment="1">
      <alignment vertical="center"/>
    </xf>
    <xf numFmtId="0" fontId="57" fillId="0" borderId="0" xfId="2" applyNumberFormat="1" applyFont="1" applyAlignment="1">
      <alignment vertical="center"/>
    </xf>
    <xf numFmtId="0" fontId="57" fillId="0" borderId="0" xfId="2" applyNumberFormat="1" applyFont="1" applyAlignment="1">
      <alignment horizontal="center" vertical="center"/>
    </xf>
    <xf numFmtId="0" fontId="57" fillId="0" borderId="0" xfId="2" applyNumberFormat="1" applyFont="1"/>
    <xf numFmtId="0" fontId="57" fillId="0" borderId="0" xfId="2" applyFont="1"/>
    <xf numFmtId="0" fontId="69" fillId="0" borderId="0" xfId="2" applyFont="1"/>
    <xf numFmtId="0" fontId="69" fillId="0" borderId="0" xfId="0" applyFont="1"/>
    <xf numFmtId="0" fontId="57" fillId="0" borderId="0" xfId="0" applyFont="1"/>
    <xf numFmtId="0" fontId="57" fillId="0" borderId="0" xfId="2" applyNumberFormat="1" applyFont="1" applyBorder="1" applyAlignment="1">
      <alignment horizontal="center" vertical="center"/>
    </xf>
    <xf numFmtId="0" fontId="57" fillId="0" borderId="0" xfId="2" applyFont="1" applyBorder="1" applyAlignment="1">
      <alignment horizontal="left" vertical="center" wrapText="1" shrinkToFit="1"/>
    </xf>
    <xf numFmtId="0" fontId="57" fillId="0" borderId="0" xfId="2" applyFont="1" applyAlignment="1"/>
    <xf numFmtId="0" fontId="57" fillId="0" borderId="0" xfId="2" applyFont="1" applyBorder="1"/>
    <xf numFmtId="0" fontId="68" fillId="0" borderId="0" xfId="0" applyNumberFormat="1" applyFont="1" applyAlignment="1">
      <alignment vertical="center"/>
    </xf>
    <xf numFmtId="0" fontId="57" fillId="0" borderId="2" xfId="0" applyNumberFormat="1" applyFont="1" applyFill="1" applyBorder="1"/>
    <xf numFmtId="0" fontId="57" fillId="0" borderId="16" xfId="0" applyNumberFormat="1" applyFont="1" applyFill="1" applyBorder="1"/>
    <xf numFmtId="0" fontId="57" fillId="0" borderId="0" xfId="0" applyNumberFormat="1" applyFont="1" applyAlignment="1">
      <alignment vertical="center"/>
    </xf>
    <xf numFmtId="0" fontId="57" fillId="0" borderId="0" xfId="0" applyNumberFormat="1" applyFont="1" applyAlignment="1">
      <alignment horizontal="center" vertical="center"/>
    </xf>
    <xf numFmtId="0" fontId="57" fillId="0" borderId="0" xfId="0" applyNumberFormat="1" applyFont="1"/>
    <xf numFmtId="0" fontId="57" fillId="0" borderId="0" xfId="2" applyFont="1" applyAlignment="1">
      <alignment vertical="center"/>
    </xf>
    <xf numFmtId="0" fontId="68" fillId="0" borderId="0" xfId="2" applyNumberFormat="1" applyFont="1" applyFill="1" applyAlignment="1">
      <alignment vertical="center"/>
    </xf>
    <xf numFmtId="0" fontId="57" fillId="0" borderId="0" xfId="2" applyNumberFormat="1" applyFont="1" applyFill="1" applyAlignment="1">
      <alignment vertical="center"/>
    </xf>
    <xf numFmtId="0" fontId="57" fillId="0" borderId="0" xfId="2" applyNumberFormat="1" applyFont="1" applyFill="1" applyAlignment="1">
      <alignment horizontal="center" vertical="center"/>
    </xf>
    <xf numFmtId="0" fontId="57" fillId="0" borderId="0" xfId="2" applyNumberFormat="1" applyFont="1" applyFill="1"/>
    <xf numFmtId="0" fontId="57" fillId="0" borderId="0" xfId="2" applyFont="1" applyFill="1"/>
    <xf numFmtId="0" fontId="57" fillId="0" borderId="0" xfId="2" applyFont="1" applyFill="1" applyAlignment="1">
      <alignment vertical="center"/>
    </xf>
    <xf numFmtId="0" fontId="69" fillId="0" borderId="0" xfId="2" applyFont="1" applyFill="1"/>
    <xf numFmtId="0" fontId="57" fillId="0" borderId="0" xfId="2" applyFont="1" applyFill="1" applyBorder="1" applyAlignment="1">
      <alignment horizontal="center" vertical="center"/>
    </xf>
    <xf numFmtId="0" fontId="70" fillId="0" borderId="0" xfId="2" applyNumberFormat="1" applyFont="1" applyFill="1"/>
    <xf numFmtId="0" fontId="69" fillId="0" borderId="0" xfId="2" applyNumberFormat="1" applyFont="1" applyFill="1" applyBorder="1" applyAlignment="1">
      <alignment vertical="center"/>
    </xf>
    <xf numFmtId="0" fontId="69" fillId="0" borderId="0" xfId="2" applyNumberFormat="1" applyFont="1" applyFill="1" applyBorder="1"/>
    <xf numFmtId="0" fontId="69" fillId="0" borderId="0" xfId="2" applyNumberFormat="1" applyFont="1" applyFill="1" applyBorder="1" applyAlignment="1">
      <alignment horizontal="center" vertical="center"/>
    </xf>
    <xf numFmtId="0" fontId="57" fillId="0" borderId="0" xfId="2" applyNumberFormat="1" applyFont="1" applyFill="1" applyBorder="1" applyAlignment="1">
      <alignment horizontal="left" vertical="center" wrapText="1"/>
    </xf>
    <xf numFmtId="0" fontId="57" fillId="0" borderId="0" xfId="2" applyNumberFormat="1" applyFont="1" applyFill="1" applyBorder="1" applyAlignment="1">
      <alignment horizontal="center" vertical="center"/>
    </xf>
    <xf numFmtId="0" fontId="57" fillId="0" borderId="0" xfId="0" applyFont="1" applyBorder="1" applyAlignment="1">
      <alignment horizontal="left" vertical="center" wrapText="1"/>
    </xf>
    <xf numFmtId="0" fontId="71" fillId="0" borderId="0" xfId="0" applyNumberFormat="1" applyFont="1" applyFill="1" applyAlignment="1">
      <alignment vertical="center"/>
    </xf>
    <xf numFmtId="0" fontId="72" fillId="0" borderId="0" xfId="0" applyNumberFormat="1" applyFont="1" applyFill="1" applyAlignment="1">
      <alignment vertical="center"/>
    </xf>
    <xf numFmtId="0" fontId="72" fillId="0" borderId="0" xfId="0" applyNumberFormat="1" applyFont="1" applyFill="1" applyAlignment="1">
      <alignment horizontal="center" vertical="center"/>
    </xf>
    <xf numFmtId="0" fontId="73" fillId="0" borderId="0" xfId="0" applyNumberFormat="1" applyFont="1" applyFill="1"/>
    <xf numFmtId="0" fontId="73" fillId="0" borderId="0" xfId="0" applyFont="1" applyFill="1"/>
    <xf numFmtId="0" fontId="74" fillId="0" borderId="0" xfId="0" applyFont="1" applyFill="1" applyAlignment="1">
      <alignment vertical="center"/>
    </xf>
    <xf numFmtId="0" fontId="71" fillId="0" borderId="0" xfId="0" applyNumberFormat="1" applyFont="1" applyFill="1" applyAlignment="1">
      <alignment horizontal="center" vertical="center"/>
    </xf>
    <xf numFmtId="0" fontId="75" fillId="0" borderId="0" xfId="0" applyNumberFormat="1" applyFont="1" applyFill="1" applyBorder="1" applyAlignment="1">
      <alignment horizontal="center" vertical="center" shrinkToFit="1"/>
    </xf>
    <xf numFmtId="0" fontId="71" fillId="0" borderId="0" xfId="0" applyNumberFormat="1" applyFont="1" applyBorder="1" applyAlignment="1">
      <alignment horizontal="left" vertical="center"/>
    </xf>
    <xf numFmtId="0" fontId="71" fillId="0" borderId="0" xfId="0" applyFont="1" applyFill="1" applyBorder="1" applyAlignment="1">
      <alignment horizontal="center" vertical="center"/>
    </xf>
    <xf numFmtId="0" fontId="57" fillId="0" borderId="0" xfId="0" applyNumberFormat="1" applyFont="1" applyBorder="1" applyAlignment="1"/>
    <xf numFmtId="0" fontId="57" fillId="0" borderId="0" xfId="0" applyNumberFormat="1" applyFont="1" applyBorder="1" applyAlignment="1">
      <alignment horizontal="center" vertical="center" shrinkToFit="1"/>
    </xf>
    <xf numFmtId="0" fontId="57" fillId="0" borderId="0" xfId="0" applyNumberFormat="1" applyFont="1" applyBorder="1" applyAlignment="1">
      <alignment horizontal="left" vertical="center" wrapText="1"/>
    </xf>
    <xf numFmtId="0" fontId="57" fillId="0" borderId="0" xfId="0" applyFont="1" applyBorder="1" applyAlignment="1">
      <alignment horizontal="center" vertical="center"/>
    </xf>
    <xf numFmtId="0" fontId="71" fillId="0" borderId="13" xfId="0" applyNumberFormat="1" applyFont="1" applyBorder="1" applyAlignment="1">
      <alignment horizontal="center" vertical="center"/>
    </xf>
    <xf numFmtId="0" fontId="75" fillId="0" borderId="5" xfId="0" applyNumberFormat="1" applyFont="1" applyFill="1" applyBorder="1" applyAlignment="1">
      <alignment horizontal="center" vertical="center"/>
    </xf>
    <xf numFmtId="0" fontId="36" fillId="0" borderId="0" xfId="2" applyNumberFormat="1" applyFont="1" applyAlignment="1">
      <alignment vertical="center"/>
    </xf>
    <xf numFmtId="0" fontId="36" fillId="0" borderId="0" xfId="2" applyNumberFormat="1" applyFont="1" applyFill="1" applyAlignment="1">
      <alignment vertical="center"/>
    </xf>
    <xf numFmtId="0" fontId="68" fillId="0" borderId="0" xfId="2" applyNumberFormat="1" applyFont="1" applyAlignment="1">
      <alignment vertical="center"/>
    </xf>
    <xf numFmtId="0" fontId="63" fillId="0" borderId="0" xfId="0" applyNumberFormat="1" applyFont="1" applyAlignment="1">
      <alignment vertical="center"/>
    </xf>
    <xf numFmtId="0" fontId="57" fillId="0" borderId="0" xfId="0" applyFont="1" applyBorder="1" applyAlignment="1">
      <alignment horizontal="left" vertical="center" wrapText="1"/>
    </xf>
    <xf numFmtId="0" fontId="68" fillId="0" borderId="0" xfId="2" applyNumberFormat="1" applyFont="1" applyFill="1" applyBorder="1" applyAlignment="1">
      <alignment vertical="center"/>
    </xf>
    <xf numFmtId="0" fontId="57" fillId="0" borderId="13" xfId="2" applyNumberFormat="1" applyFont="1" applyFill="1" applyBorder="1" applyAlignment="1">
      <alignment horizontal="center" vertical="center"/>
    </xf>
    <xf numFmtId="0" fontId="57" fillId="0" borderId="0" xfId="2" applyNumberFormat="1" applyFont="1" applyBorder="1" applyAlignment="1">
      <alignment vertical="center"/>
    </xf>
    <xf numFmtId="0" fontId="69" fillId="0" borderId="0" xfId="2" applyNumberFormat="1" applyFont="1" applyBorder="1" applyAlignment="1">
      <alignment vertical="center" wrapText="1"/>
    </xf>
    <xf numFmtId="0" fontId="57" fillId="0" borderId="0" xfId="2" applyFont="1" applyBorder="1" applyAlignment="1">
      <alignment horizontal="center" vertical="center"/>
    </xf>
    <xf numFmtId="0" fontId="58" fillId="0" borderId="13" xfId="2" applyNumberFormat="1" applyFont="1" applyBorder="1" applyAlignment="1">
      <alignment horizontal="center" vertical="center"/>
    </xf>
    <xf numFmtId="0" fontId="63" fillId="0" borderId="0" xfId="0" applyNumberFormat="1" applyFont="1" applyAlignment="1">
      <alignment vertical="center"/>
    </xf>
    <xf numFmtId="0" fontId="65" fillId="0" borderId="0" xfId="2" applyNumberFormat="1" applyFont="1" applyBorder="1" applyAlignment="1">
      <alignment horizontal="left" vertical="center"/>
    </xf>
    <xf numFmtId="0" fontId="59" fillId="0" borderId="0" xfId="2" applyFont="1" applyBorder="1" applyAlignment="1">
      <alignment horizontal="center" vertical="center"/>
    </xf>
    <xf numFmtId="0" fontId="60" fillId="0" borderId="0" xfId="2" applyNumberFormat="1" applyFont="1" applyAlignment="1">
      <alignment horizontal="center" vertical="center"/>
    </xf>
    <xf numFmtId="0" fontId="65" fillId="0" borderId="13" xfId="0" applyNumberFormat="1" applyFont="1" applyBorder="1" applyAlignment="1">
      <alignment horizontal="center" vertical="center"/>
    </xf>
    <xf numFmtId="0" fontId="59" fillId="0" borderId="0" xfId="2" applyFont="1" applyBorder="1" applyAlignment="1">
      <alignment horizontal="center" vertical="center"/>
    </xf>
    <xf numFmtId="0" fontId="60" fillId="0" borderId="0" xfId="2" applyNumberFormat="1" applyFont="1" applyAlignment="1">
      <alignment horizontal="center" vertical="center"/>
    </xf>
    <xf numFmtId="0" fontId="58" fillId="0" borderId="0" xfId="2" applyFont="1" applyBorder="1" applyAlignment="1">
      <alignment horizontal="center" vertical="center"/>
    </xf>
    <xf numFmtId="0" fontId="65" fillId="0" borderId="74" xfId="2" applyNumberFormat="1" applyFont="1" applyBorder="1" applyAlignment="1">
      <alignment horizontal="left" vertical="center"/>
    </xf>
    <xf numFmtId="0" fontId="65" fillId="0" borderId="70" xfId="2" applyNumberFormat="1" applyFont="1" applyBorder="1" applyAlignment="1">
      <alignment horizontal="left" vertical="center"/>
    </xf>
    <xf numFmtId="0" fontId="65" fillId="0" borderId="0" xfId="2" applyNumberFormat="1" applyFont="1" applyBorder="1" applyAlignment="1">
      <alignment horizontal="left" vertical="center"/>
    </xf>
    <xf numFmtId="0" fontId="40" fillId="0" borderId="0" xfId="0" applyFont="1" applyAlignment="1">
      <alignment vertical="center"/>
    </xf>
    <xf numFmtId="0" fontId="40" fillId="0" borderId="0" xfId="0" applyFont="1" applyAlignment="1">
      <alignment horizontal="left" vertical="center"/>
    </xf>
    <xf numFmtId="0" fontId="41" fillId="0" borderId="0" xfId="0" applyFont="1" applyAlignment="1">
      <alignment horizontal="left" vertical="center"/>
    </xf>
    <xf numFmtId="0" fontId="41" fillId="0" borderId="0" xfId="0" applyFont="1" applyAlignment="1">
      <alignment horizontal="right" vertical="center"/>
    </xf>
    <xf numFmtId="0" fontId="41" fillId="0" borderId="0" xfId="0" applyFont="1" applyAlignment="1">
      <alignment vertical="center"/>
    </xf>
    <xf numFmtId="0" fontId="41" fillId="0" borderId="0" xfId="0" applyFont="1" applyFill="1" applyAlignment="1">
      <alignment horizontal="right" vertical="center"/>
    </xf>
    <xf numFmtId="0" fontId="41" fillId="0" borderId="0" xfId="0" applyFont="1" applyFill="1" applyAlignment="1">
      <alignment vertical="center"/>
    </xf>
    <xf numFmtId="0" fontId="41" fillId="4" borderId="0" xfId="0" applyFont="1" applyFill="1" applyAlignment="1">
      <alignment vertical="center"/>
    </xf>
    <xf numFmtId="0" fontId="41" fillId="4" borderId="0" xfId="0" applyFont="1" applyFill="1" applyAlignment="1">
      <alignment horizontal="center" vertical="center"/>
    </xf>
    <xf numFmtId="0" fontId="40" fillId="4" borderId="0" xfId="0" quotePrefix="1" applyFont="1" applyFill="1" applyBorder="1" applyAlignment="1">
      <alignment vertical="center"/>
    </xf>
    <xf numFmtId="0" fontId="41" fillId="0" borderId="0" xfId="0" applyFont="1" applyAlignment="1" applyProtection="1">
      <alignment vertical="center"/>
    </xf>
    <xf numFmtId="0" fontId="41" fillId="0" borderId="0" xfId="0" applyFont="1" applyAlignment="1" applyProtection="1">
      <alignment horizontal="left" vertical="center"/>
    </xf>
    <xf numFmtId="0" fontId="41" fillId="0" borderId="0" xfId="0" applyFont="1" applyAlignment="1" applyProtection="1">
      <alignment horizontal="right" vertical="center"/>
    </xf>
    <xf numFmtId="0" fontId="41" fillId="4" borderId="0" xfId="0" applyFont="1" applyFill="1" applyAlignment="1" applyProtection="1">
      <alignment vertical="center"/>
    </xf>
    <xf numFmtId="0" fontId="41" fillId="4" borderId="0" xfId="0" applyFont="1" applyFill="1" applyAlignment="1" applyProtection="1">
      <alignment horizontal="center" vertical="center"/>
    </xf>
    <xf numFmtId="0" fontId="41" fillId="0" borderId="0" xfId="0" applyFont="1" applyAlignment="1" applyProtection="1">
      <alignment horizontal="center" vertical="center"/>
    </xf>
    <xf numFmtId="0" fontId="40" fillId="0" borderId="0" xfId="0" applyFont="1" applyAlignment="1" applyProtection="1">
      <alignment vertical="center"/>
    </xf>
    <xf numFmtId="0" fontId="40" fillId="0" borderId="0" xfId="0" applyFont="1" applyAlignment="1">
      <alignment horizontal="right" vertical="center"/>
    </xf>
    <xf numFmtId="0" fontId="40" fillId="0" borderId="0" xfId="0" applyFont="1" applyBorder="1" applyAlignment="1" applyProtection="1">
      <alignment horizontal="left" vertical="center"/>
    </xf>
    <xf numFmtId="0" fontId="40" fillId="0" borderId="0" xfId="0" applyFont="1" applyBorder="1" applyAlignment="1" applyProtection="1">
      <alignment vertical="center"/>
    </xf>
    <xf numFmtId="20" fontId="40" fillId="4" borderId="0" xfId="0" applyNumberFormat="1" applyFont="1" applyFill="1" applyBorder="1" applyAlignment="1" applyProtection="1">
      <alignment vertical="center"/>
    </xf>
    <xf numFmtId="0" fontId="40" fillId="4" borderId="0" xfId="0" applyFont="1" applyFill="1" applyBorder="1" applyAlignment="1" applyProtection="1">
      <alignment horizontal="center" vertical="center"/>
    </xf>
    <xf numFmtId="0" fontId="40" fillId="4" borderId="0" xfId="0" applyFont="1" applyFill="1" applyBorder="1" applyAlignment="1" applyProtection="1">
      <alignment vertical="center"/>
    </xf>
    <xf numFmtId="0" fontId="43" fillId="0" borderId="0" xfId="0" applyFont="1" applyAlignment="1">
      <alignment vertical="center"/>
    </xf>
    <xf numFmtId="0" fontId="40" fillId="0" borderId="0" xfId="0" applyFont="1" applyBorder="1" applyAlignment="1" applyProtection="1">
      <alignment horizontal="center" vertical="center"/>
    </xf>
    <xf numFmtId="0" fontId="40" fillId="0" borderId="0" xfId="0" applyFont="1" applyAlignment="1" applyProtection="1">
      <alignment horizontal="right" vertical="center"/>
    </xf>
    <xf numFmtId="0" fontId="40" fillId="4" borderId="0" xfId="0" applyFont="1" applyFill="1" applyBorder="1" applyAlignment="1" applyProtection="1">
      <alignment horizontal="left" vertical="center"/>
    </xf>
    <xf numFmtId="20" fontId="40" fillId="0" borderId="0" xfId="0" applyNumberFormat="1" applyFont="1" applyBorder="1" applyAlignment="1" applyProtection="1">
      <alignment vertical="center"/>
    </xf>
    <xf numFmtId="0" fontId="40" fillId="0" borderId="0" xfId="0" applyFont="1" applyBorder="1" applyAlignment="1" applyProtection="1">
      <alignment horizontal="right" vertical="center"/>
    </xf>
    <xf numFmtId="190" fontId="40" fillId="0" borderId="0" xfId="0" applyNumberFormat="1" applyFont="1" applyBorder="1" applyAlignment="1" applyProtection="1">
      <alignment vertical="center"/>
    </xf>
    <xf numFmtId="0" fontId="43" fillId="0" borderId="0" xfId="0" applyFont="1" applyBorder="1" applyAlignment="1" applyProtection="1">
      <alignment horizontal="left" vertical="center"/>
    </xf>
    <xf numFmtId="0" fontId="40" fillId="0" borderId="0" xfId="0" applyFont="1" applyAlignment="1" applyProtection="1">
      <alignment horizontal="center" vertical="center"/>
    </xf>
    <xf numFmtId="0" fontId="44" fillId="0" borderId="0" xfId="0" applyFont="1" applyAlignment="1">
      <alignment vertical="center"/>
    </xf>
    <xf numFmtId="0" fontId="44" fillId="0" borderId="0" xfId="0" applyFont="1" applyAlignment="1" applyProtection="1">
      <alignment vertical="center"/>
    </xf>
    <xf numFmtId="0" fontId="44" fillId="0" borderId="0" xfId="0" applyFont="1" applyAlignment="1" applyProtection="1">
      <alignment horizontal="left" vertical="center"/>
    </xf>
    <xf numFmtId="0" fontId="44" fillId="0" borderId="0" xfId="0" applyFont="1" applyAlignment="1">
      <alignment horizontal="left" vertical="center"/>
    </xf>
    <xf numFmtId="0" fontId="40" fillId="0" borderId="75" xfId="0" applyFont="1" applyBorder="1" applyAlignment="1">
      <alignment horizontal="center" vertical="center" wrapText="1"/>
    </xf>
    <xf numFmtId="0" fontId="40" fillId="0" borderId="76" xfId="0" applyFont="1" applyBorder="1" applyAlignment="1">
      <alignment horizontal="center" vertical="center" wrapText="1"/>
    </xf>
    <xf numFmtId="0" fontId="40" fillId="0" borderId="31" xfId="0" applyFont="1" applyBorder="1" applyAlignment="1">
      <alignment vertical="center" wrapText="1"/>
    </xf>
    <xf numFmtId="0" fontId="40" fillId="0" borderId="60" xfId="0" applyFont="1" applyBorder="1" applyAlignment="1">
      <alignment vertical="center" wrapText="1"/>
    </xf>
    <xf numFmtId="0" fontId="40" fillId="0" borderId="69" xfId="0" applyFont="1" applyBorder="1" applyAlignment="1">
      <alignment horizontal="center" vertical="center" wrapText="1"/>
    </xf>
    <xf numFmtId="0" fontId="40" fillId="0" borderId="73" xfId="0" applyFont="1" applyBorder="1" applyAlignment="1">
      <alignment horizontal="center" vertical="center" wrapText="1"/>
    </xf>
    <xf numFmtId="0" fontId="40" fillId="0" borderId="0" xfId="0" applyFont="1" applyBorder="1" applyAlignment="1">
      <alignment vertical="center" wrapText="1"/>
    </xf>
    <xf numFmtId="0" fontId="40" fillId="0" borderId="64" xfId="0" applyFont="1" applyBorder="1" applyAlignment="1">
      <alignment vertical="center" wrapText="1"/>
    </xf>
    <xf numFmtId="0" fontId="43" fillId="0" borderId="77" xfId="0" applyFont="1" applyBorder="1" applyAlignment="1">
      <alignment horizontal="center" vertical="center"/>
    </xf>
    <xf numFmtId="0" fontId="43" fillId="0" borderId="13" xfId="0" applyFont="1" applyBorder="1" applyAlignment="1">
      <alignment horizontal="center" vertical="center"/>
    </xf>
    <xf numFmtId="0" fontId="43" fillId="0" borderId="32" xfId="0" applyFont="1" applyBorder="1" applyAlignment="1">
      <alignment horizontal="center" vertical="center"/>
    </xf>
    <xf numFmtId="0" fontId="43" fillId="0" borderId="8" xfId="0" applyFont="1" applyBorder="1" applyAlignment="1">
      <alignment horizontal="center" vertical="center"/>
    </xf>
    <xf numFmtId="0" fontId="43" fillId="0" borderId="8" xfId="0" applyFont="1" applyFill="1" applyBorder="1" applyAlignment="1">
      <alignment horizontal="center" vertical="center"/>
    </xf>
    <xf numFmtId="0" fontId="43" fillId="0" borderId="13" xfId="0" applyFont="1" applyFill="1" applyBorder="1" applyAlignment="1">
      <alignment horizontal="center" vertical="center"/>
    </xf>
    <xf numFmtId="0" fontId="43" fillId="0" borderId="32" xfId="0" applyFont="1" applyFill="1" applyBorder="1" applyAlignment="1">
      <alignment horizontal="center" vertical="center"/>
    </xf>
    <xf numFmtId="0" fontId="40" fillId="0" borderId="78" xfId="0" applyFont="1" applyBorder="1" applyAlignment="1">
      <alignment horizontal="center" vertical="center" wrapText="1"/>
    </xf>
    <xf numFmtId="0" fontId="40" fillId="0" borderId="79" xfId="0" applyFont="1" applyBorder="1" applyAlignment="1">
      <alignment horizontal="center" vertical="center" wrapText="1"/>
    </xf>
    <xf numFmtId="0" fontId="40" fillId="0" borderId="80" xfId="0" applyFont="1" applyBorder="1" applyAlignment="1">
      <alignment vertical="center" wrapText="1"/>
    </xf>
    <xf numFmtId="0" fontId="40" fillId="0" borderId="3" xfId="0" applyFont="1" applyBorder="1" applyAlignment="1">
      <alignment vertical="center" wrapText="1"/>
    </xf>
    <xf numFmtId="0" fontId="43" fillId="0" borderId="81" xfId="0" applyNumberFormat="1" applyFont="1" applyFill="1" applyBorder="1" applyAlignment="1">
      <alignment horizontal="center" vertical="center" wrapText="1"/>
    </xf>
    <xf numFmtId="0" fontId="43" fillId="0" borderId="63" xfId="0" applyNumberFormat="1" applyFont="1" applyFill="1" applyBorder="1" applyAlignment="1">
      <alignment horizontal="center" vertical="center" wrapText="1"/>
    </xf>
    <xf numFmtId="0" fontId="43" fillId="0" borderId="82" xfId="0" applyNumberFormat="1" applyFont="1" applyFill="1" applyBorder="1" applyAlignment="1">
      <alignment horizontal="center" vertical="center" wrapText="1"/>
    </xf>
    <xf numFmtId="0" fontId="43" fillId="0" borderId="83" xfId="0" applyNumberFormat="1" applyFont="1" applyFill="1" applyBorder="1" applyAlignment="1">
      <alignment horizontal="center" vertical="center" wrapText="1"/>
    </xf>
    <xf numFmtId="0" fontId="40" fillId="4" borderId="76" xfId="0" applyFont="1" applyFill="1" applyBorder="1" applyAlignment="1" applyProtection="1">
      <alignment horizontal="center" vertical="center" shrinkToFit="1"/>
    </xf>
    <xf numFmtId="0" fontId="40" fillId="4" borderId="75" xfId="0" applyFont="1" applyFill="1" applyBorder="1" applyAlignment="1" applyProtection="1">
      <alignment horizontal="center" vertical="center" shrinkToFit="1"/>
    </xf>
    <xf numFmtId="0" fontId="44" fillId="0" borderId="76" xfId="0" applyFont="1" applyBorder="1" applyAlignment="1">
      <alignment vertical="center"/>
    </xf>
    <xf numFmtId="0" fontId="44" fillId="0" borderId="31" xfId="0" applyFont="1" applyBorder="1" applyAlignment="1">
      <alignment vertical="center"/>
    </xf>
    <xf numFmtId="0" fontId="44" fillId="0" borderId="60" xfId="0" applyFont="1" applyBorder="1" applyAlignment="1">
      <alignment vertical="center"/>
    </xf>
    <xf numFmtId="0" fontId="40" fillId="5" borderId="84" xfId="0" applyFont="1" applyFill="1" applyBorder="1" applyAlignment="1" applyProtection="1">
      <alignment horizontal="center" vertical="center" shrinkToFit="1"/>
      <protection locked="0"/>
    </xf>
    <xf numFmtId="0" fontId="40" fillId="5" borderId="85" xfId="0" applyFont="1" applyFill="1" applyBorder="1" applyAlignment="1" applyProtection="1">
      <alignment horizontal="center" vertical="center" shrinkToFit="1"/>
      <protection locked="0"/>
    </xf>
    <xf numFmtId="0" fontId="40" fillId="5" borderId="86" xfId="0" applyFont="1" applyFill="1" applyBorder="1" applyAlignment="1" applyProtection="1">
      <alignment horizontal="center" vertical="center" shrinkToFit="1"/>
      <protection locked="0"/>
    </xf>
    <xf numFmtId="0" fontId="40" fillId="4" borderId="73" xfId="0" applyFont="1" applyFill="1" applyBorder="1" applyAlignment="1" applyProtection="1">
      <alignment horizontal="center" vertical="center" shrinkToFit="1"/>
    </xf>
    <xf numFmtId="0" fontId="40" fillId="4" borderId="69" xfId="0" applyFont="1" applyFill="1" applyBorder="1" applyAlignment="1" applyProtection="1">
      <alignment horizontal="center" vertical="center" shrinkToFit="1"/>
    </xf>
    <xf numFmtId="0" fontId="44" fillId="0" borderId="87" xfId="0" applyFont="1" applyBorder="1" applyAlignment="1">
      <alignment vertical="center"/>
    </xf>
    <xf numFmtId="0" fontId="44" fillId="0" borderId="88" xfId="0" applyFont="1" applyBorder="1" applyAlignment="1">
      <alignment vertical="center"/>
    </xf>
    <xf numFmtId="0" fontId="44" fillId="0" borderId="89" xfId="0" applyFont="1" applyBorder="1" applyAlignment="1">
      <alignment vertical="center"/>
    </xf>
    <xf numFmtId="191" fontId="40" fillId="0" borderId="90" xfId="0" applyNumberFormat="1" applyFont="1" applyBorder="1" applyAlignment="1">
      <alignment horizontal="center" vertical="center" shrinkToFit="1"/>
    </xf>
    <xf numFmtId="191" fontId="40" fillId="0" borderId="91" xfId="0" applyNumberFormat="1" applyFont="1" applyBorder="1" applyAlignment="1">
      <alignment horizontal="center" vertical="center" shrinkToFit="1"/>
    </xf>
    <xf numFmtId="191" fontId="40" fillId="0" borderId="92" xfId="0" applyNumberFormat="1" applyFont="1" applyBorder="1" applyAlignment="1">
      <alignment horizontal="center" vertical="center" shrinkToFit="1"/>
    </xf>
    <xf numFmtId="0" fontId="40" fillId="4" borderId="72" xfId="0" applyFont="1" applyFill="1" applyBorder="1" applyAlignment="1" applyProtection="1">
      <alignment horizontal="center" vertical="center" shrinkToFit="1"/>
    </xf>
    <xf numFmtId="0" fontId="40" fillId="4" borderId="68" xfId="0" applyFont="1" applyFill="1" applyBorder="1" applyAlignment="1" applyProtection="1">
      <alignment horizontal="center" vertical="center" shrinkToFit="1"/>
    </xf>
    <xf numFmtId="0" fontId="44" fillId="0" borderId="72" xfId="0" applyFont="1" applyBorder="1" applyAlignment="1">
      <alignment vertical="center"/>
    </xf>
    <xf numFmtId="0" fontId="44" fillId="0" borderId="37" xfId="0" applyFont="1" applyBorder="1" applyAlignment="1">
      <alignment vertical="center"/>
    </xf>
    <xf numFmtId="0" fontId="44" fillId="0" borderId="93" xfId="0" applyFont="1" applyBorder="1" applyAlignment="1">
      <alignment vertical="center"/>
    </xf>
    <xf numFmtId="0" fontId="40" fillId="5" borderId="94" xfId="0" applyFont="1" applyFill="1" applyBorder="1" applyAlignment="1" applyProtection="1">
      <alignment horizontal="center" vertical="center" shrinkToFit="1"/>
      <protection locked="0"/>
    </xf>
    <xf numFmtId="0" fontId="40" fillId="5" borderId="95" xfId="0" applyFont="1" applyFill="1" applyBorder="1" applyAlignment="1" applyProtection="1">
      <alignment horizontal="center" vertical="center" shrinkToFit="1"/>
      <protection locked="0"/>
    </xf>
    <xf numFmtId="0" fontId="40" fillId="5" borderId="96" xfId="0" applyFont="1" applyFill="1" applyBorder="1" applyAlignment="1" applyProtection="1">
      <alignment horizontal="center" vertical="center" shrinkToFit="1"/>
      <protection locked="0"/>
    </xf>
    <xf numFmtId="0" fontId="40" fillId="5" borderId="97" xfId="0" applyFont="1" applyFill="1" applyBorder="1" applyAlignment="1" applyProtection="1">
      <alignment horizontal="center" vertical="center" shrinkToFit="1"/>
      <protection locked="0"/>
    </xf>
    <xf numFmtId="0" fontId="44" fillId="0" borderId="98" xfId="0" applyFont="1" applyBorder="1" applyAlignment="1">
      <alignment vertical="center"/>
    </xf>
    <xf numFmtId="0" fontId="44" fillId="0" borderId="99" xfId="0" applyFont="1" applyBorder="1" applyAlignment="1">
      <alignment vertical="center"/>
    </xf>
    <xf numFmtId="0" fontId="44" fillId="0" borderId="100" xfId="0" applyFont="1" applyBorder="1" applyAlignment="1">
      <alignment vertical="center"/>
    </xf>
    <xf numFmtId="0" fontId="44" fillId="0" borderId="73" xfId="0" applyFont="1" applyBorder="1" applyAlignment="1">
      <alignment vertical="center"/>
    </xf>
    <xf numFmtId="0" fontId="44" fillId="0" borderId="0" xfId="0" applyFont="1" applyBorder="1" applyAlignment="1">
      <alignment vertical="center"/>
    </xf>
    <xf numFmtId="0" fontId="44" fillId="0" borderId="64" xfId="0" applyFont="1" applyBorder="1" applyAlignment="1">
      <alignment vertical="center"/>
    </xf>
    <xf numFmtId="0" fontId="40" fillId="4" borderId="74" xfId="0" applyFont="1" applyFill="1" applyBorder="1" applyAlignment="1" applyProtection="1">
      <alignment horizontal="center" vertical="center" shrinkToFit="1"/>
    </xf>
    <xf numFmtId="0" fontId="40" fillId="4" borderId="71" xfId="0" applyFont="1" applyFill="1" applyBorder="1" applyAlignment="1" applyProtection="1">
      <alignment horizontal="center" vertical="center" shrinkToFit="1"/>
    </xf>
    <xf numFmtId="0" fontId="40" fillId="4" borderId="79" xfId="0" applyFont="1" applyFill="1" applyBorder="1" applyAlignment="1" applyProtection="1">
      <alignment horizontal="center" vertical="center" shrinkToFit="1"/>
    </xf>
    <xf numFmtId="0" fontId="40" fillId="4" borderId="78" xfId="0" applyFont="1" applyFill="1" applyBorder="1" applyAlignment="1" applyProtection="1">
      <alignment horizontal="center" vertical="center" shrinkToFit="1"/>
    </xf>
    <xf numFmtId="0" fontId="44" fillId="0" borderId="101" xfId="0" applyFont="1" applyBorder="1" applyAlignment="1">
      <alignment vertical="center"/>
    </xf>
    <xf numFmtId="0" fontId="44" fillId="0" borderId="102" xfId="0" applyFont="1" applyBorder="1" applyAlignment="1">
      <alignment vertical="center"/>
    </xf>
    <xf numFmtId="0" fontId="44" fillId="0" borderId="103" xfId="0" applyFont="1" applyBorder="1" applyAlignment="1">
      <alignment vertical="center"/>
    </xf>
    <xf numFmtId="191" fontId="40" fillId="0" borderId="104" xfId="0" applyNumberFormat="1" applyFont="1" applyBorder="1" applyAlignment="1">
      <alignment horizontal="center" vertical="center" shrinkToFit="1"/>
    </xf>
    <xf numFmtId="191" fontId="40" fillId="0" borderId="105" xfId="0" applyNumberFormat="1" applyFont="1" applyBorder="1" applyAlignment="1">
      <alignment horizontal="center" vertical="center" shrinkToFit="1"/>
    </xf>
    <xf numFmtId="191" fontId="40" fillId="0" borderId="106" xfId="0" applyNumberFormat="1" applyFont="1" applyBorder="1" applyAlignment="1">
      <alignment horizontal="center" vertical="center" shrinkToFit="1"/>
    </xf>
    <xf numFmtId="0" fontId="44" fillId="4" borderId="0" xfId="0" applyFont="1" applyFill="1" applyBorder="1" applyAlignment="1">
      <alignment horizontal="center" vertical="center"/>
    </xf>
    <xf numFmtId="0" fontId="44" fillId="4" borderId="0" xfId="0" applyFont="1" applyFill="1" applyBorder="1" applyAlignment="1" applyProtection="1">
      <alignment horizontal="center" vertical="center" shrinkToFit="1"/>
      <protection locked="0"/>
    </xf>
    <xf numFmtId="0" fontId="44" fillId="4" borderId="0" xfId="0" applyFont="1" applyFill="1" applyBorder="1" applyAlignment="1" applyProtection="1">
      <alignment horizontal="center" vertical="center" wrapText="1"/>
      <protection locked="0"/>
    </xf>
    <xf numFmtId="0" fontId="44" fillId="4" borderId="0" xfId="0" applyFont="1" applyFill="1" applyBorder="1" applyAlignment="1" applyProtection="1">
      <alignment horizontal="left" vertical="center" wrapText="1"/>
      <protection locked="0"/>
    </xf>
    <xf numFmtId="0" fontId="45" fillId="4" borderId="0" xfId="0" applyFont="1" applyFill="1" applyBorder="1" applyAlignment="1">
      <alignment vertical="center"/>
    </xf>
    <xf numFmtId="0" fontId="47" fillId="4" borderId="0" xfId="0" applyFont="1" applyFill="1" applyBorder="1" applyAlignment="1">
      <alignment vertical="center"/>
    </xf>
    <xf numFmtId="0" fontId="47" fillId="4" borderId="0" xfId="0" applyFont="1" applyFill="1" applyBorder="1" applyAlignment="1">
      <alignment horizontal="center" vertical="center"/>
    </xf>
    <xf numFmtId="0" fontId="44" fillId="4" borderId="0" xfId="0" applyFont="1" applyFill="1" applyBorder="1" applyAlignment="1">
      <alignment horizontal="center" vertical="center" wrapText="1"/>
    </xf>
    <xf numFmtId="1" fontId="44" fillId="4" borderId="0" xfId="0" applyNumberFormat="1" applyFont="1" applyFill="1" applyBorder="1" applyAlignment="1">
      <alignment horizontal="center" vertical="center" wrapText="1"/>
    </xf>
    <xf numFmtId="0" fontId="43" fillId="4" borderId="0" xfId="0" applyFont="1" applyFill="1" applyBorder="1" applyAlignment="1" applyProtection="1">
      <alignment horizontal="center" vertical="center" wrapText="1"/>
      <protection locked="0"/>
    </xf>
    <xf numFmtId="0" fontId="43" fillId="0" borderId="0" xfId="0" applyFont="1" applyFill="1" applyBorder="1" applyAlignment="1">
      <alignment vertical="center"/>
    </xf>
    <xf numFmtId="0" fontId="43" fillId="0" borderId="0" xfId="0" applyFont="1" applyFill="1" applyBorder="1" applyAlignment="1">
      <alignment horizontal="left" vertical="center"/>
    </xf>
    <xf numFmtId="0" fontId="43" fillId="4" borderId="0" xfId="0" applyFont="1" applyFill="1" applyBorder="1" applyAlignment="1">
      <alignment horizontal="center" vertical="center" wrapText="1"/>
    </xf>
    <xf numFmtId="1" fontId="43" fillId="4" borderId="0" xfId="0" applyNumberFormat="1" applyFont="1" applyFill="1" applyBorder="1" applyAlignment="1">
      <alignment horizontal="center" vertical="center" wrapText="1"/>
    </xf>
    <xf numFmtId="0" fontId="43" fillId="0" borderId="0" xfId="0" applyFont="1" applyFill="1" applyBorder="1" applyAlignment="1">
      <alignment horizontal="center" vertical="center"/>
    </xf>
    <xf numFmtId="0" fontId="43" fillId="0" borderId="0" xfId="0" applyFont="1" applyFill="1" applyAlignment="1">
      <alignment vertical="center"/>
    </xf>
    <xf numFmtId="0" fontId="43" fillId="0" borderId="0" xfId="0" applyFont="1" applyFill="1" applyBorder="1" applyAlignment="1">
      <alignment horizontal="centerContinuous" vertical="center"/>
    </xf>
    <xf numFmtId="0" fontId="43" fillId="0" borderId="0" xfId="0" applyFont="1" applyFill="1" applyAlignment="1">
      <alignment horizontal="centerContinuous" vertical="center"/>
    </xf>
    <xf numFmtId="192" fontId="43" fillId="0" borderId="0" xfId="0" applyNumberFormat="1" applyFont="1" applyFill="1" applyBorder="1" applyAlignment="1">
      <alignment vertical="center"/>
    </xf>
    <xf numFmtId="192" fontId="43" fillId="0" borderId="0" xfId="0" applyNumberFormat="1" applyFont="1" applyFill="1" applyAlignment="1">
      <alignment vertical="center"/>
    </xf>
    <xf numFmtId="194" fontId="44" fillId="4" borderId="0" xfId="0" applyNumberFormat="1" applyFont="1" applyFill="1" applyBorder="1" applyAlignment="1">
      <alignment horizontal="center" vertical="center"/>
    </xf>
    <xf numFmtId="0" fontId="43" fillId="4" borderId="0" xfId="0" applyFont="1" applyFill="1" applyBorder="1" applyAlignment="1" applyProtection="1">
      <alignment horizontal="center" vertical="center" shrinkToFit="1"/>
      <protection locked="0"/>
    </xf>
    <xf numFmtId="0" fontId="43" fillId="4" borderId="0" xfId="0" applyFont="1" applyFill="1" applyBorder="1" applyAlignment="1" applyProtection="1">
      <alignment horizontal="left" vertical="center" wrapText="1"/>
      <protection locked="0"/>
    </xf>
    <xf numFmtId="0" fontId="43" fillId="4" borderId="0" xfId="0" applyFont="1" applyFill="1" applyBorder="1" applyAlignment="1">
      <alignment vertical="center"/>
    </xf>
    <xf numFmtId="0" fontId="43" fillId="4" borderId="0" xfId="0" applyFont="1" applyFill="1" applyBorder="1" applyAlignment="1">
      <alignment horizontal="center" vertical="center"/>
    </xf>
    <xf numFmtId="0" fontId="43" fillId="0" borderId="0" xfId="0" applyFont="1" applyFill="1" applyBorder="1" applyAlignment="1" applyProtection="1">
      <alignment horizontal="right" vertical="center"/>
    </xf>
    <xf numFmtId="0" fontId="43" fillId="0" borderId="0" xfId="0" applyFont="1" applyFill="1" applyBorder="1" applyAlignment="1">
      <alignment horizontal="right" vertical="center"/>
    </xf>
    <xf numFmtId="0" fontId="43" fillId="4" borderId="0" xfId="0" applyFont="1" applyFill="1" applyAlignment="1">
      <alignment vertical="center"/>
    </xf>
    <xf numFmtId="0" fontId="76" fillId="4" borderId="0" xfId="0" applyFont="1" applyFill="1" applyAlignment="1" applyProtection="1">
      <alignment vertical="center"/>
    </xf>
    <xf numFmtId="0" fontId="77" fillId="4" borderId="0" xfId="0" applyFont="1" applyFill="1" applyAlignment="1" applyProtection="1">
      <alignment horizontal="left" vertical="center"/>
    </xf>
    <xf numFmtId="0" fontId="76" fillId="4" borderId="0" xfId="0" applyFont="1" applyFill="1" applyAlignment="1" applyProtection="1">
      <alignment horizontal="center" vertical="center"/>
    </xf>
    <xf numFmtId="0" fontId="48" fillId="0" borderId="0" xfId="0" applyFont="1"/>
    <xf numFmtId="0" fontId="76" fillId="4" borderId="0" xfId="0" applyFont="1" applyFill="1" applyAlignment="1" applyProtection="1">
      <alignment horizontal="left" vertical="center"/>
    </xf>
    <xf numFmtId="0" fontId="78" fillId="4" borderId="0" xfId="0" applyFont="1" applyFill="1" applyAlignment="1">
      <alignment vertical="center"/>
    </xf>
    <xf numFmtId="0" fontId="76" fillId="4" borderId="0" xfId="0" applyFont="1" applyFill="1" applyAlignment="1">
      <alignment vertical="center"/>
    </xf>
    <xf numFmtId="0" fontId="78" fillId="4" borderId="0" xfId="0" applyFont="1" applyFill="1" applyAlignment="1">
      <alignment horizontal="left" vertical="center"/>
    </xf>
    <xf numFmtId="0" fontId="76" fillId="4" borderId="0" xfId="0" applyFont="1" applyFill="1" applyAlignment="1" applyProtection="1">
      <alignment horizontal="center" vertical="center"/>
      <protection locked="0"/>
    </xf>
    <xf numFmtId="0" fontId="76" fillId="6" borderId="13" xfId="0" applyFont="1" applyFill="1" applyBorder="1" applyAlignment="1" applyProtection="1">
      <alignment horizontal="center" vertical="center"/>
      <protection locked="0"/>
    </xf>
    <xf numFmtId="0" fontId="76" fillId="6" borderId="0" xfId="0" applyFont="1" applyFill="1" applyBorder="1" applyAlignment="1" applyProtection="1">
      <alignment horizontal="center" vertical="center"/>
      <protection locked="0"/>
    </xf>
    <xf numFmtId="20" fontId="76" fillId="6" borderId="13" xfId="0" applyNumberFormat="1" applyFont="1" applyFill="1" applyBorder="1" applyAlignment="1" applyProtection="1">
      <alignment horizontal="center" vertical="center"/>
      <protection locked="0"/>
    </xf>
    <xf numFmtId="0" fontId="76" fillId="4" borderId="0" xfId="0" applyFont="1" applyFill="1" applyAlignment="1" applyProtection="1">
      <alignment horizontal="right" vertical="center"/>
      <protection locked="0"/>
    </xf>
    <xf numFmtId="0" fontId="76" fillId="4" borderId="0" xfId="0" applyFont="1" applyFill="1" applyAlignment="1" applyProtection="1">
      <alignment vertical="center"/>
      <protection locked="0"/>
    </xf>
    <xf numFmtId="0" fontId="76" fillId="4" borderId="13" xfId="0" applyNumberFormat="1" applyFont="1" applyFill="1" applyBorder="1" applyAlignment="1" applyProtection="1">
      <alignment horizontal="center" vertical="center"/>
    </xf>
    <xf numFmtId="0" fontId="76" fillId="6" borderId="13" xfId="0" applyFont="1" applyFill="1" applyBorder="1" applyAlignment="1" applyProtection="1">
      <alignment horizontal="left" vertical="center"/>
      <protection locked="0"/>
    </xf>
    <xf numFmtId="20" fontId="76" fillId="4" borderId="13" xfId="0" applyNumberFormat="1" applyFont="1" applyFill="1" applyBorder="1" applyAlignment="1" applyProtection="1">
      <alignment horizontal="center" vertical="center"/>
      <protection locked="0"/>
    </xf>
    <xf numFmtId="0" fontId="49" fillId="6" borderId="5" xfId="0" applyFont="1" applyFill="1" applyBorder="1" applyAlignment="1" applyProtection="1">
      <alignment horizontal="center" vertical="center"/>
      <protection locked="0"/>
    </xf>
    <xf numFmtId="0" fontId="49" fillId="6" borderId="2" xfId="0" applyFont="1" applyFill="1" applyBorder="1" applyAlignment="1" applyProtection="1">
      <alignment horizontal="center" vertical="center"/>
      <protection locked="0"/>
    </xf>
    <xf numFmtId="0" fontId="49" fillId="6" borderId="16" xfId="0" applyFont="1" applyFill="1" applyBorder="1" applyAlignment="1" applyProtection="1">
      <alignment horizontal="center" vertical="center"/>
      <protection locked="0"/>
    </xf>
    <xf numFmtId="0" fontId="0" fillId="4" borderId="0" xfId="0" applyFill="1" applyAlignment="1">
      <alignment vertical="center"/>
    </xf>
    <xf numFmtId="0" fontId="44" fillId="4" borderId="0" xfId="0" applyFont="1" applyFill="1" applyAlignment="1">
      <alignment horizontal="left" vertical="center"/>
    </xf>
    <xf numFmtId="0" fontId="44" fillId="4" borderId="0" xfId="0" applyFont="1" applyFill="1" applyAlignment="1">
      <alignment vertical="center"/>
    </xf>
    <xf numFmtId="0" fontId="50" fillId="4" borderId="0" xfId="0" applyFont="1" applyFill="1" applyAlignment="1">
      <alignment horizontal="left" vertical="center"/>
    </xf>
    <xf numFmtId="0" fontId="44" fillId="6" borderId="13" xfId="0" applyFont="1" applyFill="1" applyBorder="1" applyAlignment="1">
      <alignment horizontal="left" vertical="center"/>
    </xf>
    <xf numFmtId="0" fontId="44" fillId="5" borderId="13" xfId="0" applyFont="1" applyFill="1" applyBorder="1" applyAlignment="1">
      <alignment horizontal="left" vertical="center"/>
    </xf>
    <xf numFmtId="0" fontId="79" fillId="4" borderId="0" xfId="0" applyFont="1" applyFill="1" applyAlignment="1">
      <alignment horizontal="left" vertical="center"/>
    </xf>
    <xf numFmtId="0" fontId="44" fillId="4" borderId="0" xfId="0" applyFont="1" applyFill="1" applyBorder="1" applyAlignment="1">
      <alignment horizontal="left" vertical="center"/>
    </xf>
    <xf numFmtId="0" fontId="44" fillId="4" borderId="13" xfId="0" applyFont="1" applyFill="1" applyBorder="1" applyAlignment="1">
      <alignment horizontal="center" vertical="center"/>
    </xf>
    <xf numFmtId="0" fontId="44" fillId="4" borderId="13" xfId="0" applyFont="1" applyFill="1" applyBorder="1" applyAlignment="1">
      <alignment horizontal="left" vertical="center"/>
    </xf>
    <xf numFmtId="0" fontId="51" fillId="4" borderId="0" xfId="0" applyFont="1" applyFill="1" applyAlignment="1">
      <alignment vertical="center"/>
    </xf>
    <xf numFmtId="0" fontId="51" fillId="4" borderId="0" xfId="0" applyFont="1" applyFill="1" applyAlignment="1">
      <alignment horizontal="left" vertical="center"/>
    </xf>
    <xf numFmtId="0" fontId="53" fillId="4" borderId="0" xfId="0" applyFont="1" applyFill="1" applyAlignment="1">
      <alignment vertical="center"/>
    </xf>
    <xf numFmtId="0" fontId="51" fillId="4" borderId="0" xfId="0" applyFont="1" applyFill="1" applyBorder="1" applyAlignment="1">
      <alignment vertical="center"/>
    </xf>
    <xf numFmtId="0" fontId="44" fillId="4" borderId="0" xfId="0" applyFont="1" applyFill="1" applyBorder="1" applyAlignment="1">
      <alignment vertical="center"/>
    </xf>
    <xf numFmtId="0" fontId="44" fillId="4" borderId="0" xfId="0" applyFont="1" applyFill="1" applyAlignment="1">
      <alignment vertical="center" wrapText="1"/>
    </xf>
    <xf numFmtId="0" fontId="80" fillId="4" borderId="0" xfId="0" applyFont="1" applyFill="1" applyAlignment="1">
      <alignment horizontal="left" vertical="center"/>
    </xf>
    <xf numFmtId="0" fontId="80" fillId="0" borderId="0" xfId="0" applyFont="1" applyAlignment="1">
      <alignment horizontal="left" vertical="center"/>
    </xf>
    <xf numFmtId="0" fontId="44" fillId="0" borderId="107" xfId="0" applyFont="1" applyBorder="1" applyAlignment="1">
      <alignment vertical="center"/>
    </xf>
    <xf numFmtId="0" fontId="44" fillId="0" borderId="108" xfId="0" applyFont="1" applyBorder="1" applyAlignment="1">
      <alignment vertical="center"/>
    </xf>
    <xf numFmtId="0" fontId="44" fillId="0" borderId="109" xfId="0" applyFont="1" applyBorder="1" applyAlignment="1">
      <alignment vertical="center"/>
    </xf>
    <xf numFmtId="191" fontId="40" fillId="0" borderId="110" xfId="0" applyNumberFormat="1" applyFont="1" applyBorder="1" applyAlignment="1">
      <alignment horizontal="center" vertical="center" shrinkToFit="1"/>
    </xf>
    <xf numFmtId="0" fontId="65" fillId="0" borderId="49" xfId="2" applyNumberFormat="1" applyFont="1" applyFill="1" applyBorder="1" applyAlignment="1">
      <alignment horizontal="left" vertical="top" wrapText="1"/>
    </xf>
    <xf numFmtId="0" fontId="65" fillId="0" borderId="13" xfId="0" applyNumberFormat="1" applyFont="1" applyBorder="1" applyAlignment="1">
      <alignment horizontal="center" vertical="center"/>
    </xf>
    <xf numFmtId="0" fontId="65" fillId="0" borderId="16" xfId="0" applyNumberFormat="1" applyFont="1" applyBorder="1" applyAlignment="1">
      <alignment horizontal="center" vertical="center" shrinkToFit="1"/>
    </xf>
    <xf numFmtId="0" fontId="59" fillId="0" borderId="0" xfId="2" applyFont="1" applyBorder="1" applyAlignment="1">
      <alignment horizontal="center" vertical="center"/>
    </xf>
    <xf numFmtId="0" fontId="59" fillId="0" borderId="0" xfId="2" applyFont="1" applyBorder="1" applyAlignment="1">
      <alignment horizontal="center" vertical="center"/>
    </xf>
    <xf numFmtId="0" fontId="65" fillId="0" borderId="0" xfId="2" applyFont="1" applyBorder="1" applyAlignment="1">
      <alignment horizontal="center"/>
    </xf>
    <xf numFmtId="0" fontId="60" fillId="0" borderId="0" xfId="2" applyNumberFormat="1" applyFont="1" applyAlignment="1">
      <alignment horizontal="center" vertical="center"/>
    </xf>
    <xf numFmtId="0" fontId="65" fillId="0" borderId="0" xfId="2" applyNumberFormat="1" applyFont="1" applyBorder="1" applyAlignment="1">
      <alignment horizontal="left" vertical="center"/>
    </xf>
    <xf numFmtId="0" fontId="63" fillId="0" borderId="0" xfId="2" applyFont="1" applyAlignment="1"/>
    <xf numFmtId="0" fontId="65" fillId="0" borderId="73" xfId="0" applyFont="1" applyBorder="1" applyAlignment="1">
      <alignment vertical="center" wrapText="1"/>
    </xf>
    <xf numFmtId="0" fontId="65" fillId="0" borderId="0" xfId="0" applyFont="1" applyBorder="1" applyAlignment="1">
      <alignment vertical="center"/>
    </xf>
    <xf numFmtId="0" fontId="65" fillId="0" borderId="69" xfId="0" applyFont="1" applyBorder="1" applyAlignment="1">
      <alignment vertical="center"/>
    </xf>
    <xf numFmtId="0" fontId="65" fillId="0" borderId="0" xfId="0" applyFont="1" applyBorder="1" applyAlignment="1">
      <alignment horizontal="left" vertical="center"/>
    </xf>
    <xf numFmtId="0" fontId="65" fillId="0" borderId="74" xfId="0" applyFont="1" applyBorder="1" applyAlignment="1">
      <alignment vertical="center" wrapText="1"/>
    </xf>
    <xf numFmtId="0" fontId="65" fillId="0" borderId="70" xfId="0" applyFont="1" applyBorder="1" applyAlignment="1">
      <alignment vertical="center"/>
    </xf>
    <xf numFmtId="0" fontId="65" fillId="0" borderId="71" xfId="0" applyFont="1" applyBorder="1" applyAlignment="1">
      <alignment vertical="center"/>
    </xf>
    <xf numFmtId="0" fontId="65" fillId="0" borderId="73" xfId="0" applyFont="1" applyBorder="1" applyAlignment="1">
      <alignment horizontal="center" vertical="top" wrapText="1"/>
    </xf>
    <xf numFmtId="0" fontId="65" fillId="0" borderId="74" xfId="0" applyFont="1" applyFill="1" applyBorder="1" applyAlignment="1">
      <alignment horizontal="center" vertical="top" wrapText="1"/>
    </xf>
    <xf numFmtId="0" fontId="57" fillId="0" borderId="111" xfId="0" applyFont="1" applyBorder="1" applyAlignment="1">
      <alignment horizontal="center" vertical="center" wrapText="1"/>
    </xf>
    <xf numFmtId="0" fontId="57" fillId="0" borderId="111" xfId="0" applyFont="1" applyBorder="1" applyAlignment="1">
      <alignment horizontal="center" vertical="top" wrapText="1"/>
    </xf>
    <xf numFmtId="0" fontId="65" fillId="0" borderId="0" xfId="0" applyNumberFormat="1" applyFont="1" applyBorder="1" applyAlignment="1">
      <alignment vertical="center"/>
    </xf>
    <xf numFmtId="0" fontId="57" fillId="0" borderId="13" xfId="2" applyNumberFormat="1" applyFont="1" applyBorder="1" applyAlignment="1">
      <alignment horizontal="center" vertical="center" wrapText="1"/>
    </xf>
    <xf numFmtId="0" fontId="75" fillId="0" borderId="13" xfId="0" applyNumberFormat="1" applyFont="1" applyFill="1" applyBorder="1" applyAlignment="1">
      <alignment horizontal="center" vertical="center"/>
    </xf>
    <xf numFmtId="0" fontId="63" fillId="0" borderId="13" xfId="0" applyNumberFormat="1" applyFont="1" applyBorder="1" applyAlignment="1">
      <alignment horizontal="center" vertical="center"/>
    </xf>
    <xf numFmtId="0" fontId="65" fillId="0" borderId="13" xfId="2" applyNumberFormat="1" applyFont="1" applyBorder="1" applyAlignment="1">
      <alignment horizontal="center" vertical="center"/>
    </xf>
    <xf numFmtId="0" fontId="57" fillId="0" borderId="13" xfId="2" applyNumberFormat="1" applyFont="1" applyBorder="1" applyAlignment="1">
      <alignment horizontal="center" vertical="center"/>
    </xf>
    <xf numFmtId="0" fontId="59" fillId="0" borderId="0" xfId="2" applyFont="1" applyBorder="1" applyAlignment="1">
      <alignment horizontal="center" vertical="center"/>
    </xf>
    <xf numFmtId="0" fontId="65" fillId="0" borderId="0" xfId="2" applyNumberFormat="1" applyFont="1" applyFill="1" applyBorder="1" applyAlignment="1">
      <alignment horizontal="left" vertical="center" wrapText="1"/>
    </xf>
    <xf numFmtId="0" fontId="68" fillId="0" borderId="0" xfId="2" applyNumberFormat="1" applyFont="1" applyAlignment="1">
      <alignment vertical="center"/>
    </xf>
    <xf numFmtId="0" fontId="63" fillId="0" borderId="0" xfId="2" applyNumberFormat="1" applyFont="1" applyAlignment="1">
      <alignment vertical="center"/>
    </xf>
    <xf numFmtId="0" fontId="60" fillId="0" borderId="0" xfId="2" applyNumberFormat="1" applyFont="1" applyAlignment="1">
      <alignment horizontal="center" vertical="center"/>
    </xf>
    <xf numFmtId="0" fontId="65" fillId="0" borderId="2" xfId="2" applyNumberFormat="1" applyFont="1" applyBorder="1" applyAlignment="1">
      <alignment horizontal="center" vertical="center"/>
    </xf>
    <xf numFmtId="0" fontId="65" fillId="0" borderId="0" xfId="2" applyNumberFormat="1" applyFont="1" applyBorder="1" applyAlignment="1">
      <alignment horizontal="left" vertical="center"/>
    </xf>
    <xf numFmtId="0" fontId="65" fillId="0" borderId="13" xfId="2" applyNumberFormat="1" applyFont="1" applyFill="1" applyBorder="1" applyAlignment="1">
      <alignment horizontal="center" vertical="center"/>
    </xf>
    <xf numFmtId="0" fontId="0" fillId="0" borderId="0" xfId="0" applyAlignment="1">
      <alignment wrapText="1"/>
    </xf>
    <xf numFmtId="0" fontId="31" fillId="0" borderId="0" xfId="0" applyFont="1" applyAlignment="1">
      <alignment vertical="center" wrapText="1"/>
    </xf>
    <xf numFmtId="0" fontId="9" fillId="0" borderId="0" xfId="0" applyFont="1"/>
    <xf numFmtId="0" fontId="9" fillId="0" borderId="0" xfId="0" applyFont="1" applyAlignment="1">
      <alignment vertical="center"/>
    </xf>
    <xf numFmtId="0" fontId="0" fillId="0" borderId="73" xfId="0" applyBorder="1"/>
    <xf numFmtId="0" fontId="0" fillId="0" borderId="69" xfId="0" applyBorder="1"/>
    <xf numFmtId="0" fontId="0" fillId="0" borderId="74" xfId="0" applyBorder="1"/>
    <xf numFmtId="0" fontId="0" fillId="0" borderId="70" xfId="0" applyBorder="1"/>
    <xf numFmtId="0" fontId="0" fillId="0" borderId="71" xfId="0" applyBorder="1"/>
    <xf numFmtId="0" fontId="31" fillId="0" borderId="73" xfId="0" applyFont="1" applyBorder="1" applyAlignment="1">
      <alignment vertical="center"/>
    </xf>
    <xf numFmtId="0" fontId="31" fillId="0" borderId="69" xfId="0" applyFont="1" applyBorder="1" applyAlignment="1">
      <alignment vertical="center"/>
    </xf>
    <xf numFmtId="0" fontId="31" fillId="0" borderId="74" xfId="0" applyFont="1" applyBorder="1" applyAlignment="1">
      <alignment vertical="center"/>
    </xf>
    <xf numFmtId="0" fontId="31" fillId="0" borderId="70" xfId="0" applyFont="1" applyBorder="1" applyAlignment="1">
      <alignment vertical="center"/>
    </xf>
    <xf numFmtId="0" fontId="31" fillId="0" borderId="71" xfId="0" applyFont="1" applyBorder="1" applyAlignment="1">
      <alignment vertical="center"/>
    </xf>
    <xf numFmtId="0" fontId="57" fillId="0" borderId="72" xfId="2" applyFont="1" applyBorder="1" applyAlignment="1">
      <alignment horizontal="center" vertical="center"/>
    </xf>
    <xf numFmtId="0" fontId="57" fillId="0" borderId="68" xfId="2" applyFont="1" applyBorder="1" applyAlignment="1">
      <alignment horizontal="center" vertical="center"/>
    </xf>
    <xf numFmtId="0" fontId="69" fillId="0" borderId="13" xfId="0" applyFont="1" applyBorder="1" applyAlignment="1">
      <alignment vertical="center" wrapText="1"/>
    </xf>
    <xf numFmtId="0" fontId="58" fillId="0" borderId="13" xfId="2" applyNumberFormat="1" applyFont="1" applyBorder="1" applyAlignment="1">
      <alignment vertical="center" wrapText="1"/>
    </xf>
    <xf numFmtId="0" fontId="65" fillId="0" borderId="13" xfId="2" applyNumberFormat="1" applyFont="1" applyBorder="1" applyAlignment="1">
      <alignment horizontal="center" vertical="center"/>
    </xf>
    <xf numFmtId="0" fontId="58" fillId="0" borderId="13" xfId="2" applyFont="1" applyBorder="1" applyAlignment="1">
      <alignment horizontal="center" vertical="center"/>
    </xf>
    <xf numFmtId="0" fontId="57" fillId="0" borderId="13" xfId="0" applyFont="1" applyBorder="1" applyAlignment="1">
      <alignment vertical="center" wrapText="1"/>
    </xf>
    <xf numFmtId="0" fontId="57" fillId="0" borderId="72" xfId="2" applyFont="1" applyFill="1" applyBorder="1" applyAlignment="1">
      <alignment horizontal="center" vertical="center"/>
    </xf>
    <xf numFmtId="0" fontId="57" fillId="0" borderId="68" xfId="2" applyFont="1" applyFill="1" applyBorder="1" applyAlignment="1">
      <alignment horizontal="center" vertical="center"/>
    </xf>
    <xf numFmtId="0" fontId="57" fillId="0" borderId="74" xfId="2" applyFont="1" applyFill="1" applyBorder="1" applyAlignment="1">
      <alignment horizontal="center" vertical="center"/>
    </xf>
    <xf numFmtId="0" fontId="57" fillId="0" borderId="71" xfId="2" applyFont="1" applyFill="1" applyBorder="1" applyAlignment="1">
      <alignment horizontal="center" vertical="center"/>
    </xf>
    <xf numFmtId="0" fontId="57" fillId="0" borderId="72" xfId="2" applyNumberFormat="1" applyFont="1" applyFill="1" applyBorder="1" applyAlignment="1">
      <alignment horizontal="left" vertical="center" wrapText="1"/>
    </xf>
    <xf numFmtId="0" fontId="57" fillId="0" borderId="37" xfId="2" applyNumberFormat="1" applyFont="1" applyFill="1" applyBorder="1" applyAlignment="1">
      <alignment horizontal="left" vertical="center" wrapText="1"/>
    </xf>
    <xf numFmtId="0" fontId="57" fillId="0" borderId="68" xfId="2" applyNumberFormat="1" applyFont="1" applyFill="1" applyBorder="1" applyAlignment="1">
      <alignment horizontal="left" vertical="center" wrapText="1"/>
    </xf>
    <xf numFmtId="0" fontId="57" fillId="0" borderId="74" xfId="2" applyNumberFormat="1" applyFont="1" applyFill="1" applyBorder="1" applyAlignment="1">
      <alignment horizontal="left" vertical="center" wrapText="1"/>
    </xf>
    <xf numFmtId="0" fontId="57" fillId="0" borderId="70" xfId="2" applyNumberFormat="1" applyFont="1" applyFill="1" applyBorder="1" applyAlignment="1">
      <alignment horizontal="left" vertical="center" wrapText="1"/>
    </xf>
    <xf numFmtId="0" fontId="57" fillId="0" borderId="71" xfId="2" applyNumberFormat="1" applyFont="1" applyFill="1" applyBorder="1" applyAlignment="1">
      <alignment horizontal="left" vertical="center" wrapText="1"/>
    </xf>
    <xf numFmtId="0" fontId="65" fillId="0" borderId="13" xfId="2" applyNumberFormat="1" applyFont="1" applyBorder="1" applyAlignment="1">
      <alignment vertical="center" wrapText="1"/>
    </xf>
    <xf numFmtId="0" fontId="57" fillId="0" borderId="13" xfId="2" applyFont="1" applyFill="1" applyBorder="1" applyAlignment="1">
      <alignment horizontal="center" vertical="center"/>
    </xf>
    <xf numFmtId="0" fontId="59" fillId="0" borderId="13" xfId="2" applyFont="1" applyBorder="1" applyAlignment="1">
      <alignment horizontal="center" vertical="center"/>
    </xf>
    <xf numFmtId="0" fontId="65" fillId="0" borderId="13" xfId="2" applyNumberFormat="1" applyFont="1" applyBorder="1" applyAlignment="1">
      <alignment vertical="center"/>
    </xf>
    <xf numFmtId="0" fontId="57" fillId="0" borderId="72" xfId="0" applyFont="1" applyBorder="1" applyAlignment="1">
      <alignment horizontal="center" vertical="center"/>
    </xf>
    <xf numFmtId="0" fontId="57" fillId="0" borderId="68" xfId="0" applyFont="1" applyBorder="1" applyAlignment="1">
      <alignment horizontal="center" vertical="center"/>
    </xf>
    <xf numFmtId="0" fontId="57" fillId="0" borderId="74" xfId="0" applyFont="1" applyBorder="1" applyAlignment="1">
      <alignment horizontal="center" vertical="center"/>
    </xf>
    <xf numFmtId="0" fontId="57" fillId="0" borderId="71" xfId="0" applyFont="1" applyBorder="1" applyAlignment="1">
      <alignment horizontal="center" vertical="center"/>
    </xf>
    <xf numFmtId="0" fontId="71" fillId="0" borderId="13" xfId="0" applyFont="1" applyBorder="1" applyAlignment="1">
      <alignment horizontal="center" vertical="center"/>
    </xf>
    <xf numFmtId="0" fontId="65" fillId="0" borderId="13" xfId="0" applyNumberFormat="1" applyFont="1" applyBorder="1" applyAlignment="1">
      <alignment vertical="center" wrapText="1"/>
    </xf>
    <xf numFmtId="0" fontId="60" fillId="0" borderId="13" xfId="0" applyFont="1" applyBorder="1" applyAlignment="1">
      <alignment horizontal="center"/>
    </xf>
    <xf numFmtId="0" fontId="57" fillId="0" borderId="72" xfId="0" applyNumberFormat="1" applyFont="1" applyBorder="1" applyAlignment="1">
      <alignment horizontal="left" vertical="center" wrapText="1"/>
    </xf>
    <xf numFmtId="0" fontId="57" fillId="0" borderId="37" xfId="0" applyNumberFormat="1" applyFont="1" applyBorder="1" applyAlignment="1">
      <alignment horizontal="left" vertical="center"/>
    </xf>
    <xf numFmtId="0" fontId="57" fillId="0" borderId="68" xfId="0" applyNumberFormat="1" applyFont="1" applyBorder="1" applyAlignment="1">
      <alignment horizontal="left" vertical="center"/>
    </xf>
    <xf numFmtId="0" fontId="57" fillId="0" borderId="74" xfId="0" applyNumberFormat="1" applyFont="1" applyBorder="1" applyAlignment="1">
      <alignment horizontal="left" vertical="center"/>
    </xf>
    <xf numFmtId="0" fontId="57" fillId="0" borderId="70" xfId="0" applyNumberFormat="1" applyFont="1" applyBorder="1" applyAlignment="1">
      <alignment horizontal="left" vertical="center"/>
    </xf>
    <xf numFmtId="0" fontId="57" fillId="0" borderId="71" xfId="0" applyNumberFormat="1" applyFont="1" applyBorder="1" applyAlignment="1">
      <alignment horizontal="left" vertical="center"/>
    </xf>
    <xf numFmtId="0" fontId="71" fillId="0" borderId="13" xfId="0" applyNumberFormat="1" applyFont="1" applyBorder="1" applyAlignment="1">
      <alignment horizontal="center" vertical="center"/>
    </xf>
    <xf numFmtId="0" fontId="65" fillId="0" borderId="72" xfId="2" applyFont="1" applyFill="1" applyBorder="1" applyAlignment="1">
      <alignment vertical="center" wrapText="1"/>
    </xf>
    <xf numFmtId="0" fontId="65" fillId="0" borderId="37" xfId="2" applyFont="1" applyFill="1" applyBorder="1" applyAlignment="1">
      <alignment vertical="center" wrapText="1"/>
    </xf>
    <xf numFmtId="0" fontId="65" fillId="0" borderId="68" xfId="2" applyFont="1" applyFill="1" applyBorder="1" applyAlignment="1">
      <alignment vertical="center" wrapText="1"/>
    </xf>
    <xf numFmtId="0" fontId="65" fillId="0" borderId="73" xfId="2" applyFont="1" applyFill="1" applyBorder="1" applyAlignment="1">
      <alignment vertical="center" wrapText="1"/>
    </xf>
    <xf numFmtId="0" fontId="65" fillId="0" borderId="0" xfId="2" applyFont="1" applyFill="1" applyBorder="1" applyAlignment="1">
      <alignment vertical="center" wrapText="1"/>
    </xf>
    <xf numFmtId="0" fontId="65" fillId="0" borderId="69" xfId="2" applyFont="1" applyFill="1" applyBorder="1" applyAlignment="1">
      <alignment vertical="center" wrapText="1"/>
    </xf>
    <xf numFmtId="0" fontId="65" fillId="0" borderId="74" xfId="2" applyFont="1" applyFill="1" applyBorder="1" applyAlignment="1">
      <alignment vertical="center" wrapText="1"/>
    </xf>
    <xf numFmtId="0" fontId="65" fillId="0" borderId="70" xfId="2" applyFont="1" applyFill="1" applyBorder="1" applyAlignment="1">
      <alignment vertical="center" wrapText="1"/>
    </xf>
    <xf numFmtId="0" fontId="65" fillId="0" borderId="71" xfId="2" applyFont="1" applyFill="1" applyBorder="1" applyAlignment="1">
      <alignment vertical="center" wrapText="1"/>
    </xf>
    <xf numFmtId="0" fontId="59" fillId="0" borderId="72" xfId="2" applyFont="1" applyFill="1" applyBorder="1" applyAlignment="1">
      <alignment horizontal="center" vertical="center"/>
    </xf>
    <xf numFmtId="0" fontId="59" fillId="0" borderId="68" xfId="2" applyFont="1" applyFill="1" applyBorder="1" applyAlignment="1">
      <alignment horizontal="center" vertical="center"/>
    </xf>
    <xf numFmtId="0" fontId="59" fillId="0" borderId="73" xfId="2" applyFont="1" applyFill="1" applyBorder="1" applyAlignment="1">
      <alignment horizontal="center" vertical="center"/>
    </xf>
    <xf numFmtId="0" fontId="59" fillId="0" borderId="69" xfId="2" applyFont="1" applyFill="1" applyBorder="1" applyAlignment="1">
      <alignment horizontal="center" vertical="center"/>
    </xf>
    <xf numFmtId="0" fontId="59" fillId="0" borderId="74" xfId="2" applyFont="1" applyFill="1" applyBorder="1" applyAlignment="1">
      <alignment horizontal="center" vertical="center"/>
    </xf>
    <xf numFmtId="0" fontId="59" fillId="0" borderId="71" xfId="2" applyFont="1" applyFill="1" applyBorder="1" applyAlignment="1">
      <alignment horizontal="center" vertical="center"/>
    </xf>
    <xf numFmtId="0" fontId="71" fillId="0" borderId="111" xfId="0" applyNumberFormat="1" applyFont="1" applyBorder="1" applyAlignment="1">
      <alignment vertical="center" wrapText="1"/>
    </xf>
    <xf numFmtId="0" fontId="71" fillId="0" borderId="45" xfId="0" applyNumberFormat="1" applyFont="1" applyBorder="1" applyAlignment="1">
      <alignment vertical="center" wrapText="1"/>
    </xf>
    <xf numFmtId="0" fontId="71" fillId="0" borderId="111" xfId="0" applyFont="1" applyBorder="1" applyAlignment="1">
      <alignment horizontal="center" vertical="center" wrapText="1"/>
    </xf>
    <xf numFmtId="0" fontId="71" fillId="0" borderId="77" xfId="0" applyFont="1" applyBorder="1" applyAlignment="1">
      <alignment horizontal="center" vertical="center" wrapText="1"/>
    </xf>
    <xf numFmtId="0" fontId="71" fillId="0" borderId="13" xfId="0" applyFont="1" applyBorder="1" applyAlignment="1">
      <alignment horizontal="center" vertical="center" wrapText="1"/>
    </xf>
    <xf numFmtId="0" fontId="57" fillId="0" borderId="13" xfId="2" applyFont="1" applyBorder="1" applyAlignment="1">
      <alignment horizontal="left" vertical="center" wrapText="1"/>
    </xf>
    <xf numFmtId="0" fontId="57" fillId="0" borderId="13" xfId="2" applyNumberFormat="1" applyFont="1" applyBorder="1" applyAlignment="1">
      <alignment horizontal="center" vertical="center"/>
    </xf>
    <xf numFmtId="0" fontId="57" fillId="0" borderId="72" xfId="2" applyFont="1" applyBorder="1" applyAlignment="1">
      <alignment horizontal="left" vertical="center" wrapText="1" shrinkToFit="1"/>
    </xf>
    <xf numFmtId="0" fontId="57" fillId="0" borderId="37" xfId="2" applyFont="1" applyBorder="1" applyAlignment="1">
      <alignment horizontal="left" vertical="center" wrapText="1" shrinkToFit="1"/>
    </xf>
    <xf numFmtId="0" fontId="57" fillId="0" borderId="68" xfId="2" applyFont="1" applyBorder="1" applyAlignment="1">
      <alignment horizontal="left" vertical="center" wrapText="1" shrinkToFit="1"/>
    </xf>
    <xf numFmtId="0" fontId="57" fillId="0" borderId="74" xfId="2" applyFont="1" applyBorder="1" applyAlignment="1">
      <alignment horizontal="left" vertical="center" wrapText="1" shrinkToFit="1"/>
    </xf>
    <xf numFmtId="0" fontId="57" fillId="0" borderId="70" xfId="2" applyFont="1" applyBorder="1" applyAlignment="1">
      <alignment horizontal="left" vertical="center" wrapText="1" shrinkToFit="1"/>
    </xf>
    <xf numFmtId="0" fontId="57" fillId="0" borderId="71" xfId="2" applyFont="1" applyBorder="1" applyAlignment="1">
      <alignment horizontal="left" vertical="center" wrapText="1" shrinkToFit="1"/>
    </xf>
    <xf numFmtId="0" fontId="59" fillId="0" borderId="72" xfId="2" applyFont="1" applyBorder="1" applyAlignment="1">
      <alignment horizontal="center" vertical="center"/>
    </xf>
    <xf numFmtId="0" fontId="59" fillId="0" borderId="68" xfId="2" applyFont="1" applyBorder="1" applyAlignment="1">
      <alignment horizontal="center" vertical="center"/>
    </xf>
    <xf numFmtId="0" fontId="59" fillId="0" borderId="74" xfId="2" applyFont="1" applyBorder="1" applyAlignment="1">
      <alignment horizontal="center" vertical="center"/>
    </xf>
    <xf numFmtId="0" fontId="59" fillId="0" borderId="71" xfId="2" applyFont="1" applyBorder="1" applyAlignment="1">
      <alignment horizontal="center" vertical="center"/>
    </xf>
    <xf numFmtId="0" fontId="57" fillId="0" borderId="72" xfId="2" applyFont="1" applyBorder="1" applyAlignment="1">
      <alignment vertical="center" wrapText="1"/>
    </xf>
    <xf numFmtId="0" fontId="57" fillId="0" borderId="37" xfId="2" applyFont="1" applyBorder="1" applyAlignment="1">
      <alignment vertical="center" wrapText="1"/>
    </xf>
    <xf numFmtId="0" fontId="57" fillId="0" borderId="68" xfId="2" applyFont="1" applyBorder="1" applyAlignment="1">
      <alignment vertical="center" wrapText="1"/>
    </xf>
    <xf numFmtId="0" fontId="57" fillId="0" borderId="74" xfId="2" applyFont="1" applyBorder="1" applyAlignment="1">
      <alignment vertical="center" wrapText="1"/>
    </xf>
    <xf numFmtId="0" fontId="57" fillId="0" borderId="70" xfId="2" applyFont="1" applyBorder="1" applyAlignment="1">
      <alignment vertical="center" wrapText="1"/>
    </xf>
    <xf numFmtId="0" fontId="57" fillId="0" borderId="71" xfId="2" applyFont="1" applyBorder="1" applyAlignment="1">
      <alignment vertical="center" wrapText="1"/>
    </xf>
    <xf numFmtId="0" fontId="57" fillId="0" borderId="5" xfId="2" applyNumberFormat="1" applyFont="1" applyBorder="1" applyAlignment="1">
      <alignment horizontal="center" vertical="center"/>
    </xf>
    <xf numFmtId="0" fontId="57" fillId="0" borderId="16" xfId="2" applyNumberFormat="1" applyFont="1" applyBorder="1" applyAlignment="1">
      <alignment horizontal="center" vertical="center"/>
    </xf>
    <xf numFmtId="0" fontId="59" fillId="0" borderId="73" xfId="2" applyFont="1" applyBorder="1" applyAlignment="1">
      <alignment horizontal="center" vertical="center"/>
    </xf>
    <xf numFmtId="0" fontId="59" fillId="0" borderId="69" xfId="2" applyFont="1" applyBorder="1" applyAlignment="1">
      <alignment horizontal="center" vertical="center"/>
    </xf>
    <xf numFmtId="0" fontId="57" fillId="0" borderId="72" xfId="2" applyFont="1" applyBorder="1" applyAlignment="1">
      <alignment horizontal="left" vertical="center" wrapText="1"/>
    </xf>
    <xf numFmtId="0" fontId="57" fillId="0" borderId="37" xfId="2" applyFont="1" applyBorder="1" applyAlignment="1">
      <alignment horizontal="left" vertical="center" wrapText="1"/>
    </xf>
    <xf numFmtId="0" fontId="57" fillId="0" borderId="68" xfId="2" applyFont="1" applyBorder="1" applyAlignment="1">
      <alignment horizontal="left" vertical="center" wrapText="1"/>
    </xf>
    <xf numFmtId="0" fontId="57" fillId="0" borderId="74" xfId="2" applyFont="1" applyBorder="1" applyAlignment="1">
      <alignment horizontal="left" vertical="center" wrapText="1"/>
    </xf>
    <xf numFmtId="0" fontId="57" fillId="0" borderId="70" xfId="2" applyFont="1" applyBorder="1" applyAlignment="1">
      <alignment horizontal="left" vertical="center" wrapText="1"/>
    </xf>
    <xf numFmtId="0" fontId="57" fillId="0" borderId="71" xfId="2" applyFont="1" applyBorder="1" applyAlignment="1">
      <alignment horizontal="left" vertical="center" wrapText="1"/>
    </xf>
    <xf numFmtId="0" fontId="57" fillId="0" borderId="5" xfId="2" applyFont="1" applyBorder="1" applyAlignment="1">
      <alignment horizontal="center" vertical="center"/>
    </xf>
    <xf numFmtId="0" fontId="57" fillId="0" borderId="16" xfId="2" applyFont="1" applyBorder="1" applyAlignment="1">
      <alignment horizontal="center" vertical="center"/>
    </xf>
    <xf numFmtId="0" fontId="65" fillId="0" borderId="5" xfId="2" applyNumberFormat="1" applyFont="1" applyFill="1" applyBorder="1" applyAlignment="1">
      <alignment horizontal="center" vertical="center"/>
    </xf>
    <xf numFmtId="0" fontId="65" fillId="0" borderId="2" xfId="2" applyNumberFormat="1" applyFont="1" applyFill="1" applyBorder="1" applyAlignment="1">
      <alignment horizontal="center" vertical="center"/>
    </xf>
    <xf numFmtId="0" fontId="65" fillId="0" borderId="16" xfId="2" applyNumberFormat="1" applyFont="1" applyFill="1" applyBorder="1" applyAlignment="1">
      <alignment horizontal="center" vertical="center"/>
    </xf>
    <xf numFmtId="0" fontId="71" fillId="0" borderId="111" xfId="0" applyFont="1" applyBorder="1" applyAlignment="1">
      <alignment vertical="center" wrapText="1"/>
    </xf>
    <xf numFmtId="0" fontId="71" fillId="0" borderId="45" xfId="0" applyFont="1" applyBorder="1" applyAlignment="1">
      <alignment vertical="center" wrapText="1"/>
    </xf>
    <xf numFmtId="0" fontId="71" fillId="0" borderId="77" xfId="0" applyFont="1" applyBorder="1" applyAlignment="1">
      <alignment vertical="center" wrapText="1"/>
    </xf>
    <xf numFmtId="0" fontId="36" fillId="0" borderId="0" xfId="0" applyNumberFormat="1" applyFont="1" applyAlignment="1">
      <alignment vertical="center"/>
    </xf>
    <xf numFmtId="0" fontId="68" fillId="0" borderId="0" xfId="0" applyNumberFormat="1" applyFont="1" applyAlignment="1">
      <alignment vertical="center"/>
    </xf>
    <xf numFmtId="0" fontId="57" fillId="0" borderId="5" xfId="2" applyNumberFormat="1" applyFont="1" applyFill="1" applyBorder="1" applyAlignment="1">
      <alignment horizontal="center" vertical="center"/>
    </xf>
    <xf numFmtId="0" fontId="57" fillId="0" borderId="16" xfId="2" applyNumberFormat="1" applyFont="1" applyFill="1" applyBorder="1" applyAlignment="1">
      <alignment horizontal="center" vertical="center"/>
    </xf>
    <xf numFmtId="0" fontId="57" fillId="0" borderId="72" xfId="0" applyFont="1" applyBorder="1" applyAlignment="1">
      <alignment horizontal="left" vertical="center" wrapText="1"/>
    </xf>
    <xf numFmtId="0" fontId="57" fillId="0" borderId="37" xfId="0" applyFont="1" applyBorder="1" applyAlignment="1">
      <alignment horizontal="left" vertical="center" wrapText="1"/>
    </xf>
    <xf numFmtId="0" fontId="57" fillId="0" borderId="68" xfId="0" applyFont="1" applyBorder="1" applyAlignment="1">
      <alignment horizontal="left" vertical="center" wrapText="1"/>
    </xf>
    <xf numFmtId="0" fontId="57" fillId="0" borderId="74" xfId="0" applyFont="1" applyBorder="1" applyAlignment="1">
      <alignment horizontal="left" vertical="center" wrapText="1"/>
    </xf>
    <xf numFmtId="0" fontId="57" fillId="0" borderId="70" xfId="0" applyFont="1" applyBorder="1" applyAlignment="1">
      <alignment horizontal="left" vertical="center" wrapText="1"/>
    </xf>
    <xf numFmtId="0" fontId="57" fillId="0" borderId="71" xfId="0" applyFont="1" applyBorder="1" applyAlignment="1">
      <alignment horizontal="left" vertical="center" wrapText="1"/>
    </xf>
    <xf numFmtId="0" fontId="65" fillId="0" borderId="13" xfId="0" applyNumberFormat="1" applyFont="1" applyBorder="1" applyAlignment="1">
      <alignment vertical="center"/>
    </xf>
    <xf numFmtId="0" fontId="57" fillId="0" borderId="5" xfId="0" applyNumberFormat="1" applyFont="1" applyBorder="1" applyAlignment="1">
      <alignment horizontal="center" vertical="center"/>
    </xf>
    <xf numFmtId="0" fontId="57" fillId="0" borderId="16" xfId="0" applyNumberFormat="1" applyFont="1" applyBorder="1" applyAlignment="1">
      <alignment horizontal="center" vertical="center"/>
    </xf>
    <xf numFmtId="0" fontId="57" fillId="0" borderId="37" xfId="0" applyNumberFormat="1" applyFont="1" applyBorder="1" applyAlignment="1">
      <alignment horizontal="left" vertical="center" wrapText="1"/>
    </xf>
    <xf numFmtId="0" fontId="57" fillId="0" borderId="68" xfId="0" applyNumberFormat="1" applyFont="1" applyBorder="1" applyAlignment="1">
      <alignment horizontal="left" vertical="center" wrapText="1"/>
    </xf>
    <xf numFmtId="0" fontId="57" fillId="0" borderId="74" xfId="0" applyNumberFormat="1" applyFont="1" applyBorder="1" applyAlignment="1">
      <alignment horizontal="left" vertical="center" wrapText="1"/>
    </xf>
    <xf numFmtId="0" fontId="57" fillId="0" borderId="70" xfId="0" applyNumberFormat="1" applyFont="1" applyBorder="1" applyAlignment="1">
      <alignment horizontal="left" vertical="center" wrapText="1"/>
    </xf>
    <xf numFmtId="0" fontId="57" fillId="0" borderId="71" xfId="0" applyNumberFormat="1" applyFont="1" applyBorder="1" applyAlignment="1">
      <alignment horizontal="left" vertical="center" wrapText="1"/>
    </xf>
    <xf numFmtId="0" fontId="57" fillId="0" borderId="111" xfId="2" applyNumberFormat="1" applyFont="1" applyBorder="1" applyAlignment="1">
      <alignment horizontal="center" vertical="center"/>
    </xf>
    <xf numFmtId="0" fontId="57" fillId="0" borderId="77" xfId="2" applyNumberFormat="1" applyFont="1" applyBorder="1" applyAlignment="1">
      <alignment horizontal="center" vertical="center"/>
    </xf>
    <xf numFmtId="0" fontId="57" fillId="0" borderId="72" xfId="0" applyFont="1" applyBorder="1" applyAlignment="1">
      <alignment horizontal="left" vertical="top" wrapText="1"/>
    </xf>
    <xf numFmtId="0" fontId="57" fillId="0" borderId="37" xfId="0" applyFont="1" applyBorder="1" applyAlignment="1">
      <alignment horizontal="left" vertical="top" wrapText="1"/>
    </xf>
    <xf numFmtId="0" fontId="57" fillId="0" borderId="68" xfId="0" applyFont="1" applyBorder="1" applyAlignment="1">
      <alignment horizontal="left" vertical="top" wrapText="1"/>
    </xf>
    <xf numFmtId="0" fontId="57" fillId="0" borderId="74" xfId="0" applyFont="1" applyBorder="1" applyAlignment="1">
      <alignment horizontal="left" vertical="top" wrapText="1"/>
    </xf>
    <xf numFmtId="0" fontId="57" fillId="0" borderId="70" xfId="0" applyFont="1" applyBorder="1" applyAlignment="1">
      <alignment horizontal="left" vertical="top" wrapText="1"/>
    </xf>
    <xf numFmtId="0" fontId="57" fillId="0" borderId="71" xfId="0" applyFont="1" applyBorder="1" applyAlignment="1">
      <alignment horizontal="left" vertical="top" wrapText="1"/>
    </xf>
    <xf numFmtId="0" fontId="57" fillId="0" borderId="5" xfId="2" applyNumberFormat="1" applyFont="1" applyFill="1" applyBorder="1" applyAlignment="1">
      <alignment horizontal="center" vertical="center" shrinkToFit="1"/>
    </xf>
    <xf numFmtId="0" fontId="57" fillId="0" borderId="16" xfId="2" applyNumberFormat="1" applyFont="1" applyFill="1" applyBorder="1" applyAlignment="1">
      <alignment horizontal="center" vertical="center" shrinkToFit="1"/>
    </xf>
    <xf numFmtId="0" fontId="57" fillId="0" borderId="13" xfId="2" applyNumberFormat="1" applyFont="1" applyBorder="1" applyAlignment="1">
      <alignment vertical="center" wrapText="1"/>
    </xf>
    <xf numFmtId="0" fontId="57" fillId="0" borderId="72" xfId="0" applyNumberFormat="1" applyFont="1" applyBorder="1" applyAlignment="1">
      <alignment horizontal="left" vertical="top" wrapText="1"/>
    </xf>
    <xf numFmtId="0" fontId="57" fillId="0" borderId="37" xfId="0" applyNumberFormat="1" applyFont="1" applyBorder="1" applyAlignment="1">
      <alignment horizontal="left" vertical="top"/>
    </xf>
    <xf numFmtId="0" fontId="57" fillId="0" borderId="68" xfId="0" applyNumberFormat="1" applyFont="1" applyBorder="1" applyAlignment="1">
      <alignment horizontal="left" vertical="top"/>
    </xf>
    <xf numFmtId="0" fontId="57" fillId="0" borderId="74" xfId="0" applyNumberFormat="1" applyFont="1" applyBorder="1" applyAlignment="1">
      <alignment horizontal="left" vertical="top"/>
    </xf>
    <xf numFmtId="0" fontId="57" fillId="0" borderId="70" xfId="0" applyNumberFormat="1" applyFont="1" applyBorder="1" applyAlignment="1">
      <alignment horizontal="left" vertical="top"/>
    </xf>
    <xf numFmtId="0" fontId="57" fillId="0" borderId="71" xfId="0" applyNumberFormat="1" applyFont="1" applyBorder="1" applyAlignment="1">
      <alignment horizontal="left" vertical="top"/>
    </xf>
    <xf numFmtId="0" fontId="57" fillId="0" borderId="13" xfId="2" applyFont="1" applyBorder="1" applyAlignment="1">
      <alignment horizontal="center" vertical="center"/>
    </xf>
    <xf numFmtId="0" fontId="69" fillId="0" borderId="72" xfId="2" applyNumberFormat="1" applyFont="1" applyFill="1" applyBorder="1" applyAlignment="1">
      <alignment horizontal="left" vertical="center" wrapText="1"/>
    </xf>
    <xf numFmtId="0" fontId="69" fillId="0" borderId="37" xfId="2" applyNumberFormat="1" applyFont="1" applyFill="1" applyBorder="1" applyAlignment="1">
      <alignment horizontal="left" vertical="center" wrapText="1"/>
    </xf>
    <xf numFmtId="0" fontId="69" fillId="0" borderId="68" xfId="2" applyNumberFormat="1" applyFont="1" applyFill="1" applyBorder="1" applyAlignment="1">
      <alignment horizontal="left" vertical="center" wrapText="1"/>
    </xf>
    <xf numFmtId="0" fontId="69" fillId="0" borderId="74" xfId="2" applyNumberFormat="1" applyFont="1" applyFill="1" applyBorder="1" applyAlignment="1">
      <alignment horizontal="left" vertical="center" wrapText="1"/>
    </xf>
    <xf numFmtId="0" fontId="69" fillId="0" borderId="70" xfId="2" applyNumberFormat="1" applyFont="1" applyFill="1" applyBorder="1" applyAlignment="1">
      <alignment horizontal="left" vertical="center" wrapText="1"/>
    </xf>
    <xf numFmtId="0" fontId="69" fillId="0" borderId="71" xfId="2" applyNumberFormat="1" applyFont="1" applyFill="1" applyBorder="1" applyAlignment="1">
      <alignment horizontal="left" vertical="center" wrapText="1"/>
    </xf>
    <xf numFmtId="0" fontId="65" fillId="0" borderId="72" xfId="2" applyFont="1" applyBorder="1" applyAlignment="1">
      <alignment horizontal="center" vertical="center"/>
    </xf>
    <xf numFmtId="0" fontId="65" fillId="0" borderId="68" xfId="2" applyFont="1" applyBorder="1" applyAlignment="1">
      <alignment horizontal="center" vertical="center"/>
    </xf>
    <xf numFmtId="0" fontId="65" fillId="0" borderId="74" xfId="2" applyFont="1" applyBorder="1" applyAlignment="1">
      <alignment horizontal="center" vertical="center"/>
    </xf>
    <xf numFmtId="0" fontId="65" fillId="0" borderId="71" xfId="2" applyFont="1" applyBorder="1" applyAlignment="1">
      <alignment horizontal="center" vertical="center"/>
    </xf>
    <xf numFmtId="0" fontId="57" fillId="0" borderId="74" xfId="2" applyFont="1" applyBorder="1" applyAlignment="1">
      <alignment horizontal="center" vertical="center"/>
    </xf>
    <xf numFmtId="0" fontId="57" fillId="0" borderId="71" xfId="2" applyFont="1" applyBorder="1" applyAlignment="1">
      <alignment horizontal="center" vertical="center"/>
    </xf>
    <xf numFmtId="0" fontId="65" fillId="0" borderId="72" xfId="2" applyFont="1" applyBorder="1" applyAlignment="1">
      <alignment horizontal="center" vertical="center" wrapText="1"/>
    </xf>
    <xf numFmtId="0" fontId="65" fillId="0" borderId="72" xfId="2" applyNumberFormat="1" applyFont="1" applyBorder="1" applyAlignment="1">
      <alignment horizontal="left" vertical="center" wrapText="1"/>
    </xf>
    <xf numFmtId="0" fontId="65" fillId="0" borderId="37" xfId="2" applyNumberFormat="1" applyFont="1" applyBorder="1" applyAlignment="1">
      <alignment horizontal="left" vertical="center" wrapText="1"/>
    </xf>
    <xf numFmtId="0" fontId="65" fillId="0" borderId="68" xfId="2" applyNumberFormat="1" applyFont="1" applyBorder="1" applyAlignment="1">
      <alignment horizontal="left" vertical="center" wrapText="1"/>
    </xf>
    <xf numFmtId="0" fontId="65" fillId="0" borderId="73" xfId="2" applyNumberFormat="1" applyFont="1" applyBorder="1" applyAlignment="1">
      <alignment horizontal="left" vertical="center" wrapText="1"/>
    </xf>
    <xf numFmtId="0" fontId="65" fillId="0" borderId="0" xfId="2" applyNumberFormat="1" applyFont="1" applyBorder="1" applyAlignment="1">
      <alignment horizontal="left" vertical="center" wrapText="1"/>
    </xf>
    <xf numFmtId="0" fontId="65" fillId="0" borderId="69" xfId="2" applyNumberFormat="1" applyFont="1" applyBorder="1" applyAlignment="1">
      <alignment horizontal="left" vertical="center" wrapText="1"/>
    </xf>
    <xf numFmtId="0" fontId="65" fillId="0" borderId="74" xfId="2" applyNumberFormat="1" applyFont="1" applyBorder="1" applyAlignment="1">
      <alignment horizontal="left" vertical="center" wrapText="1"/>
    </xf>
    <xf numFmtId="0" fontId="65" fillId="0" borderId="70" xfId="2" applyNumberFormat="1" applyFont="1" applyBorder="1" applyAlignment="1">
      <alignment horizontal="left" vertical="center" wrapText="1"/>
    </xf>
    <xf numFmtId="0" fontId="65" fillId="0" borderId="71" xfId="2" applyNumberFormat="1" applyFont="1" applyBorder="1" applyAlignment="1">
      <alignment horizontal="left" vertical="center" wrapText="1"/>
    </xf>
    <xf numFmtId="0" fontId="65" fillId="0" borderId="5" xfId="2" applyNumberFormat="1" applyFont="1" applyBorder="1" applyAlignment="1">
      <alignment horizontal="center" vertical="center"/>
    </xf>
    <xf numFmtId="0" fontId="65" fillId="0" borderId="16" xfId="2" applyNumberFormat="1" applyFont="1" applyBorder="1" applyAlignment="1">
      <alignment horizontal="center" vertical="center"/>
    </xf>
    <xf numFmtId="0" fontId="65" fillId="0" borderId="13" xfId="2" applyNumberFormat="1" applyFont="1" applyBorder="1" applyAlignment="1">
      <alignment horizontal="left" vertical="center" wrapText="1"/>
    </xf>
    <xf numFmtId="0" fontId="65" fillId="0" borderId="111" xfId="2" applyFont="1" applyBorder="1" applyAlignment="1">
      <alignment horizontal="left" vertical="center" wrapText="1"/>
    </xf>
    <xf numFmtId="0" fontId="65" fillId="0" borderId="45" xfId="2" applyFont="1" applyBorder="1" applyAlignment="1">
      <alignment horizontal="left" vertical="center" wrapText="1"/>
    </xf>
    <xf numFmtId="0" fontId="65" fillId="0" borderId="77" xfId="2" applyFont="1" applyBorder="1" applyAlignment="1">
      <alignment horizontal="left" vertical="center" wrapText="1"/>
    </xf>
    <xf numFmtId="0" fontId="65" fillId="0" borderId="111" xfId="2" applyFont="1" applyBorder="1" applyAlignment="1">
      <alignment horizontal="center" vertical="center"/>
    </xf>
    <xf numFmtId="0" fontId="65" fillId="0" borderId="77" xfId="2" applyFont="1" applyBorder="1" applyAlignment="1">
      <alignment horizontal="center" vertical="center"/>
    </xf>
    <xf numFmtId="0" fontId="63" fillId="0" borderId="0" xfId="2" applyNumberFormat="1" applyFont="1" applyAlignment="1">
      <alignment horizontal="left" vertical="center"/>
    </xf>
    <xf numFmtId="0" fontId="65" fillId="0" borderId="72" xfId="2" applyNumberFormat="1" applyFont="1" applyFill="1" applyBorder="1" applyAlignment="1">
      <alignment horizontal="left" vertical="center" wrapText="1"/>
    </xf>
    <xf numFmtId="0" fontId="65" fillId="0" borderId="37" xfId="2" applyNumberFormat="1" applyFont="1" applyFill="1" applyBorder="1" applyAlignment="1">
      <alignment horizontal="left" vertical="center" wrapText="1"/>
    </xf>
    <xf numFmtId="0" fontId="65" fillId="0" borderId="68" xfId="2" applyNumberFormat="1" applyFont="1" applyFill="1" applyBorder="1" applyAlignment="1">
      <alignment horizontal="left" vertical="center" wrapText="1"/>
    </xf>
    <xf numFmtId="0" fontId="65" fillId="0" borderId="74" xfId="2" applyNumberFormat="1" applyFont="1" applyFill="1" applyBorder="1" applyAlignment="1">
      <alignment horizontal="left" vertical="center" wrapText="1"/>
    </xf>
    <xf numFmtId="0" fontId="65" fillId="0" borderId="70" xfId="2" applyNumberFormat="1" applyFont="1" applyFill="1" applyBorder="1" applyAlignment="1">
      <alignment horizontal="left" vertical="center" wrapText="1"/>
    </xf>
    <xf numFmtId="0" fontId="65" fillId="0" borderId="71" xfId="2" applyNumberFormat="1" applyFont="1" applyFill="1" applyBorder="1" applyAlignment="1">
      <alignment horizontal="left" vertical="center" wrapText="1"/>
    </xf>
    <xf numFmtId="0" fontId="65" fillId="0" borderId="72" xfId="2" applyFont="1" applyFill="1" applyBorder="1" applyAlignment="1">
      <alignment horizontal="center" vertical="center"/>
    </xf>
    <xf numFmtId="0" fontId="65" fillId="0" borderId="68" xfId="2" applyFont="1" applyFill="1" applyBorder="1" applyAlignment="1">
      <alignment horizontal="center" vertical="center"/>
    </xf>
    <xf numFmtId="0" fontId="65" fillId="0" borderId="74" xfId="2" applyFont="1" applyFill="1" applyBorder="1" applyAlignment="1">
      <alignment horizontal="center" vertical="center"/>
    </xf>
    <xf numFmtId="0" fontId="65" fillId="0" borderId="71" xfId="2" applyFont="1" applyFill="1" applyBorder="1" applyAlignment="1">
      <alignment horizontal="center" vertical="center"/>
    </xf>
    <xf numFmtId="0" fontId="65" fillId="0" borderId="72" xfId="0" applyFont="1" applyBorder="1" applyAlignment="1">
      <alignment horizontal="center" vertical="center"/>
    </xf>
    <xf numFmtId="0" fontId="65" fillId="0" borderId="68" xfId="0" applyFont="1" applyBorder="1" applyAlignment="1">
      <alignment horizontal="center" vertical="center"/>
    </xf>
    <xf numFmtId="0" fontId="65" fillId="0" borderId="74" xfId="0" applyFont="1" applyBorder="1" applyAlignment="1">
      <alignment horizontal="center" vertical="center"/>
    </xf>
    <xf numFmtId="0" fontId="65" fillId="0" borderId="71" xfId="0" applyFont="1" applyBorder="1" applyAlignment="1">
      <alignment horizontal="center" vertical="center"/>
    </xf>
    <xf numFmtId="0" fontId="65" fillId="0" borderId="72" xfId="2" applyFont="1" applyFill="1" applyBorder="1" applyAlignment="1">
      <alignment horizontal="left" vertical="center" wrapText="1"/>
    </xf>
    <xf numFmtId="0" fontId="65" fillId="0" borderId="37" xfId="2" applyFont="1" applyFill="1" applyBorder="1" applyAlignment="1">
      <alignment horizontal="left" vertical="center" wrapText="1"/>
    </xf>
    <xf numFmtId="0" fontId="65" fillId="0" borderId="68" xfId="2" applyFont="1" applyFill="1" applyBorder="1" applyAlignment="1">
      <alignment horizontal="left" vertical="center" wrapText="1"/>
    </xf>
    <xf numFmtId="0" fontId="65" fillId="0" borderId="74" xfId="2" applyFont="1" applyFill="1" applyBorder="1" applyAlignment="1">
      <alignment horizontal="left" vertical="center" wrapText="1"/>
    </xf>
    <xf numFmtId="0" fontId="65" fillId="0" borderId="70" xfId="2" applyFont="1" applyFill="1" applyBorder="1" applyAlignment="1">
      <alignment horizontal="left" vertical="center" wrapText="1"/>
    </xf>
    <xf numFmtId="0" fontId="65" fillId="0" borderId="71" xfId="2" applyFont="1" applyFill="1" applyBorder="1" applyAlignment="1">
      <alignment horizontal="left" vertical="center" wrapText="1"/>
    </xf>
    <xf numFmtId="0" fontId="59" fillId="0" borderId="126" xfId="0" applyFont="1" applyFill="1" applyBorder="1" applyAlignment="1">
      <alignment horizontal="center" vertical="center"/>
    </xf>
    <xf numFmtId="0" fontId="59" fillId="0" borderId="127" xfId="0" applyFont="1" applyFill="1" applyBorder="1" applyAlignment="1">
      <alignment horizontal="center" vertical="center"/>
    </xf>
    <xf numFmtId="0" fontId="59" fillId="0" borderId="128" xfId="0" applyFont="1" applyFill="1" applyBorder="1" applyAlignment="1">
      <alignment horizontal="center" vertical="center"/>
    </xf>
    <xf numFmtId="0" fontId="59" fillId="0" borderId="129" xfId="0" applyFont="1" applyFill="1" applyBorder="1" applyAlignment="1">
      <alignment horizontal="center" vertical="center"/>
    </xf>
    <xf numFmtId="0" fontId="59" fillId="0" borderId="130" xfId="0" applyFont="1" applyFill="1" applyBorder="1" applyAlignment="1">
      <alignment horizontal="center" vertical="center"/>
    </xf>
    <xf numFmtId="0" fontId="59" fillId="0" borderId="131" xfId="0" applyFont="1" applyFill="1" applyBorder="1" applyAlignment="1">
      <alignment horizontal="center" vertical="center"/>
    </xf>
    <xf numFmtId="0" fontId="59" fillId="0" borderId="72" xfId="0" applyFont="1" applyFill="1" applyBorder="1" applyAlignment="1">
      <alignment horizontal="center" vertical="center"/>
    </xf>
    <xf numFmtId="0" fontId="59" fillId="0" borderId="68" xfId="0" applyFont="1" applyFill="1" applyBorder="1" applyAlignment="1">
      <alignment horizontal="center" vertical="center"/>
    </xf>
    <xf numFmtId="0" fontId="59" fillId="0" borderId="74" xfId="0" applyFont="1" applyFill="1" applyBorder="1" applyAlignment="1">
      <alignment horizontal="center" vertical="center"/>
    </xf>
    <xf numFmtId="0" fontId="59" fillId="0" borderId="71" xfId="0" applyFont="1" applyFill="1" applyBorder="1" applyAlignment="1">
      <alignment horizontal="center" vertical="center"/>
    </xf>
    <xf numFmtId="0" fontId="59" fillId="0" borderId="72" xfId="0" applyFont="1" applyBorder="1" applyAlignment="1">
      <alignment horizontal="center" vertical="center"/>
    </xf>
    <xf numFmtId="0" fontId="59" fillId="0" borderId="68" xfId="0" applyFont="1" applyBorder="1" applyAlignment="1">
      <alignment horizontal="center" vertical="center"/>
    </xf>
    <xf numFmtId="0" fontId="59" fillId="0" borderId="74" xfId="0" applyFont="1" applyBorder="1" applyAlignment="1">
      <alignment horizontal="center" vertical="center"/>
    </xf>
    <xf numFmtId="0" fontId="59" fillId="0" borderId="71" xfId="0" applyFont="1" applyBorder="1" applyAlignment="1">
      <alignment horizontal="center" vertical="center"/>
    </xf>
    <xf numFmtId="0" fontId="59" fillId="0" borderId="72" xfId="2" applyFont="1" applyBorder="1" applyAlignment="1">
      <alignment vertical="center"/>
    </xf>
    <xf numFmtId="0" fontId="59" fillId="0" borderId="68" xfId="2" applyFont="1" applyBorder="1" applyAlignment="1">
      <alignment vertical="center"/>
    </xf>
    <xf numFmtId="0" fontId="59" fillId="0" borderId="74" xfId="2" applyFont="1" applyBorder="1" applyAlignment="1">
      <alignment vertical="center"/>
    </xf>
    <xf numFmtId="0" fontId="59" fillId="0" borderId="71" xfId="2" applyFont="1" applyBorder="1" applyAlignment="1">
      <alignment vertical="center"/>
    </xf>
    <xf numFmtId="0" fontId="57" fillId="0" borderId="72" xfId="2" applyFont="1" applyFill="1" applyBorder="1" applyAlignment="1">
      <alignment horizontal="left" vertical="center" wrapText="1"/>
    </xf>
    <xf numFmtId="0" fontId="57" fillId="0" borderId="37" xfId="2" applyFont="1" applyFill="1" applyBorder="1" applyAlignment="1">
      <alignment horizontal="left" vertical="center"/>
    </xf>
    <xf numFmtId="0" fontId="57" fillId="0" borderId="68" xfId="2" applyFont="1" applyFill="1" applyBorder="1" applyAlignment="1">
      <alignment horizontal="left" vertical="center"/>
    </xf>
    <xf numFmtId="0" fontId="57" fillId="0" borderId="74" xfId="2" applyFont="1" applyFill="1" applyBorder="1" applyAlignment="1">
      <alignment horizontal="left" vertical="center"/>
    </xf>
    <xf numFmtId="0" fontId="57" fillId="0" borderId="70" xfId="2" applyFont="1" applyFill="1" applyBorder="1" applyAlignment="1">
      <alignment horizontal="left" vertical="center"/>
    </xf>
    <xf numFmtId="0" fontId="57" fillId="0" borderId="71" xfId="2" applyFont="1" applyFill="1" applyBorder="1" applyAlignment="1">
      <alignment horizontal="left" vertical="center"/>
    </xf>
    <xf numFmtId="0" fontId="65" fillId="0" borderId="111" xfId="2" applyFont="1" applyFill="1" applyBorder="1" applyAlignment="1">
      <alignment horizontal="center" vertical="center"/>
    </xf>
    <xf numFmtId="0" fontId="65" fillId="0" borderId="77" xfId="2" applyFont="1" applyFill="1" applyBorder="1" applyAlignment="1">
      <alignment horizontal="center" vertical="center"/>
    </xf>
    <xf numFmtId="0" fontId="57" fillId="0" borderId="70" xfId="2" applyNumberFormat="1" applyFont="1" applyFill="1" applyBorder="1" applyAlignment="1">
      <alignment horizontal="left" vertical="center" shrinkToFit="1"/>
    </xf>
    <xf numFmtId="0" fontId="65" fillId="0" borderId="13" xfId="2" applyFont="1" applyBorder="1" applyAlignment="1">
      <alignment horizontal="left" vertical="center" wrapText="1"/>
    </xf>
    <xf numFmtId="0" fontId="65" fillId="0" borderId="5" xfId="2" applyFont="1" applyFill="1" applyBorder="1" applyAlignment="1">
      <alignment horizontal="center" vertical="center"/>
    </xf>
    <xf numFmtId="0" fontId="65" fillId="0" borderId="16" xfId="2" applyFont="1" applyFill="1" applyBorder="1" applyAlignment="1">
      <alignment horizontal="center" vertical="center"/>
    </xf>
    <xf numFmtId="0" fontId="63" fillId="0" borderId="0" xfId="2" applyNumberFormat="1" applyFont="1" applyBorder="1" applyAlignment="1">
      <alignment horizontal="left"/>
    </xf>
    <xf numFmtId="0" fontId="65" fillId="0" borderId="125" xfId="2" applyNumberFormat="1" applyFont="1" applyFill="1" applyBorder="1" applyAlignment="1">
      <alignment horizontal="left" vertical="center" wrapText="1"/>
    </xf>
    <xf numFmtId="0" fontId="65" fillId="0" borderId="0" xfId="2" applyNumberFormat="1" applyFont="1" applyFill="1" applyBorder="1" applyAlignment="1">
      <alignment horizontal="left" vertical="center" wrapText="1"/>
    </xf>
    <xf numFmtId="0" fontId="65" fillId="0" borderId="69" xfId="2" applyNumberFormat="1" applyFont="1" applyFill="1" applyBorder="1" applyAlignment="1">
      <alignment horizontal="left" vertical="center" wrapText="1"/>
    </xf>
    <xf numFmtId="0" fontId="59" fillId="0" borderId="0" xfId="2" applyFont="1" applyBorder="1" applyAlignment="1">
      <alignment horizontal="center" vertical="center"/>
    </xf>
    <xf numFmtId="0" fontId="65" fillId="0" borderId="111" xfId="0" applyFont="1" applyFill="1" applyBorder="1" applyAlignment="1">
      <alignment horizontal="left" vertical="center" wrapText="1"/>
    </xf>
    <xf numFmtId="0" fontId="65" fillId="0" borderId="45" xfId="0" applyFont="1" applyBorder="1" applyAlignment="1">
      <alignment horizontal="left" vertical="center" wrapText="1"/>
    </xf>
    <xf numFmtId="0" fontId="65" fillId="0" borderId="77" xfId="0" applyFont="1" applyBorder="1" applyAlignment="1">
      <alignment horizontal="left" vertical="center" wrapText="1"/>
    </xf>
    <xf numFmtId="0" fontId="57" fillId="0" borderId="111" xfId="2" applyNumberFormat="1" applyFont="1" applyBorder="1" applyAlignment="1">
      <alignment vertical="center" wrapText="1"/>
    </xf>
    <xf numFmtId="0" fontId="57" fillId="0" borderId="45" xfId="0" applyFont="1" applyBorder="1" applyAlignment="1">
      <alignment vertical="center"/>
    </xf>
    <xf numFmtId="0" fontId="57" fillId="0" borderId="77" xfId="0" applyFont="1" applyBorder="1" applyAlignment="1">
      <alignment vertical="center"/>
    </xf>
    <xf numFmtId="0" fontId="65" fillId="0" borderId="13" xfId="0" applyNumberFormat="1" applyFont="1" applyBorder="1" applyAlignment="1">
      <alignment horizontal="center" vertical="center"/>
    </xf>
    <xf numFmtId="0" fontId="65" fillId="0" borderId="5" xfId="0" applyNumberFormat="1" applyFont="1" applyBorder="1" applyAlignment="1">
      <alignment horizontal="center" vertical="center" shrinkToFit="1"/>
    </xf>
    <xf numFmtId="0" fontId="65" fillId="0" borderId="16" xfId="0" applyNumberFormat="1" applyFont="1" applyBorder="1" applyAlignment="1">
      <alignment horizontal="center" vertical="center" shrinkToFit="1"/>
    </xf>
    <xf numFmtId="0" fontId="65" fillId="0" borderId="5" xfId="0" applyNumberFormat="1" applyFont="1" applyBorder="1" applyAlignment="1">
      <alignment horizontal="center" vertical="center"/>
    </xf>
    <xf numFmtId="0" fontId="65" fillId="0" borderId="16" xfId="0" applyNumberFormat="1" applyFont="1" applyBorder="1" applyAlignment="1">
      <alignment horizontal="center" vertical="center"/>
    </xf>
    <xf numFmtId="0" fontId="65" fillId="0" borderId="13" xfId="0" applyFont="1" applyBorder="1" applyAlignment="1">
      <alignment horizontal="left" vertical="center" wrapText="1"/>
    </xf>
    <xf numFmtId="0" fontId="65" fillId="0" borderId="45" xfId="0" applyFont="1" applyFill="1" applyBorder="1" applyAlignment="1">
      <alignment horizontal="left" vertical="center" wrapText="1"/>
    </xf>
    <xf numFmtId="0" fontId="65" fillId="0" borderId="77" xfId="0" applyFont="1" applyFill="1" applyBorder="1" applyAlignment="1">
      <alignment horizontal="left" vertical="center" wrapText="1"/>
    </xf>
    <xf numFmtId="0" fontId="65" fillId="0" borderId="72" xfId="0" applyFont="1" applyBorder="1" applyAlignment="1">
      <alignment horizontal="left" vertical="center" wrapText="1"/>
    </xf>
    <xf numFmtId="0" fontId="65" fillId="0" borderId="37" xfId="0" applyFont="1" applyBorder="1" applyAlignment="1">
      <alignment horizontal="left" vertical="center" wrapText="1"/>
    </xf>
    <xf numFmtId="0" fontId="65" fillId="0" borderId="68" xfId="0" applyFont="1" applyBorder="1" applyAlignment="1">
      <alignment horizontal="left" vertical="center" wrapText="1"/>
    </xf>
    <xf numFmtId="0" fontId="65" fillId="0" borderId="74" xfId="0" applyFont="1" applyBorder="1" applyAlignment="1">
      <alignment horizontal="left" vertical="center" wrapText="1"/>
    </xf>
    <xf numFmtId="0" fontId="65" fillId="0" borderId="70" xfId="0" applyFont="1" applyBorder="1" applyAlignment="1">
      <alignment horizontal="left" vertical="center" wrapText="1"/>
    </xf>
    <xf numFmtId="0" fontId="65" fillId="0" borderId="71" xfId="0" applyFont="1" applyBorder="1" applyAlignment="1">
      <alignment horizontal="left" vertical="center" wrapText="1"/>
    </xf>
    <xf numFmtId="0" fontId="68" fillId="0" borderId="0" xfId="2" applyNumberFormat="1" applyFont="1" applyAlignment="1">
      <alignment vertical="center"/>
    </xf>
    <xf numFmtId="0" fontId="57" fillId="0" borderId="2" xfId="0" applyNumberFormat="1" applyFont="1" applyBorder="1" applyAlignment="1">
      <alignment horizontal="center" vertical="center"/>
    </xf>
    <xf numFmtId="0" fontId="57" fillId="0" borderId="13" xfId="2" applyFont="1" applyBorder="1" applyAlignment="1">
      <alignment horizontal="left" vertical="center"/>
    </xf>
    <xf numFmtId="0" fontId="57" fillId="0" borderId="45" xfId="0" applyFont="1" applyFill="1" applyBorder="1" applyAlignment="1">
      <alignment horizontal="left" vertical="center" wrapText="1"/>
    </xf>
    <xf numFmtId="0" fontId="57" fillId="0" borderId="5" xfId="0" applyNumberFormat="1" applyFont="1" applyFill="1" applyBorder="1" applyAlignment="1">
      <alignment horizontal="center" vertical="center"/>
    </xf>
    <xf numFmtId="0" fontId="57" fillId="0" borderId="2" xfId="0" applyNumberFormat="1" applyFont="1" applyFill="1" applyBorder="1" applyAlignment="1">
      <alignment horizontal="center" vertical="center"/>
    </xf>
    <xf numFmtId="0" fontId="57" fillId="0" borderId="16" xfId="0" applyNumberFormat="1" applyFont="1" applyFill="1" applyBorder="1" applyAlignment="1">
      <alignment horizontal="center" vertical="center"/>
    </xf>
    <xf numFmtId="0" fontId="57" fillId="0" borderId="72" xfId="0" applyNumberFormat="1" applyFont="1" applyBorder="1" applyAlignment="1">
      <alignment horizontal="left" vertical="center"/>
    </xf>
    <xf numFmtId="0" fontId="57" fillId="0" borderId="72" xfId="0" applyFont="1" applyBorder="1" applyAlignment="1">
      <alignment horizontal="left" vertical="center" shrinkToFit="1"/>
    </xf>
    <xf numFmtId="0" fontId="57" fillId="0" borderId="37" xfId="0" applyFont="1" applyBorder="1" applyAlignment="1">
      <alignment horizontal="left" vertical="center" shrinkToFit="1"/>
    </xf>
    <xf numFmtId="0" fontId="57" fillId="0" borderId="68" xfId="0" applyFont="1" applyBorder="1" applyAlignment="1">
      <alignment horizontal="left" vertical="center" shrinkToFit="1"/>
    </xf>
    <xf numFmtId="0" fontId="57" fillId="0" borderId="74" xfId="0" applyFont="1" applyBorder="1" applyAlignment="1">
      <alignment horizontal="left" vertical="center" shrinkToFit="1"/>
    </xf>
    <xf numFmtId="0" fontId="57" fillId="0" borderId="70" xfId="0" applyFont="1" applyBorder="1" applyAlignment="1">
      <alignment horizontal="left" vertical="center" shrinkToFit="1"/>
    </xf>
    <xf numFmtId="0" fontId="57" fillId="0" borderId="71" xfId="0" applyFont="1" applyBorder="1" applyAlignment="1">
      <alignment horizontal="left" vertical="center" shrinkToFit="1"/>
    </xf>
    <xf numFmtId="0" fontId="57" fillId="0" borderId="13" xfId="0" applyNumberFormat="1" applyFont="1" applyFill="1" applyBorder="1" applyAlignment="1">
      <alignment horizontal="left" vertical="center" wrapText="1"/>
    </xf>
    <xf numFmtId="0" fontId="57" fillId="0" borderId="13" xfId="0" applyFont="1" applyFill="1" applyBorder="1" applyAlignment="1">
      <alignment horizontal="left" vertical="center" wrapText="1"/>
    </xf>
    <xf numFmtId="0" fontId="65" fillId="0" borderId="72" xfId="2" applyFont="1" applyBorder="1" applyAlignment="1">
      <alignment horizontal="left" vertical="center" wrapText="1"/>
    </xf>
    <xf numFmtId="0" fontId="65" fillId="0" borderId="37" xfId="2" applyFont="1" applyBorder="1" applyAlignment="1">
      <alignment horizontal="left" vertical="center" wrapText="1"/>
    </xf>
    <xf numFmtId="0" fontId="65" fillId="0" borderId="68" xfId="2" applyFont="1" applyBorder="1" applyAlignment="1">
      <alignment horizontal="left" vertical="center" wrapText="1"/>
    </xf>
    <xf numFmtId="0" fontId="65" fillId="0" borderId="74" xfId="2" applyFont="1" applyBorder="1" applyAlignment="1">
      <alignment horizontal="left" vertical="center" wrapText="1"/>
    </xf>
    <xf numFmtId="0" fontId="65" fillId="0" borderId="70" xfId="2" applyFont="1" applyBorder="1" applyAlignment="1">
      <alignment horizontal="left" vertical="center" wrapText="1"/>
    </xf>
    <xf numFmtId="0" fontId="65" fillId="0" borderId="71" xfId="2" applyFont="1" applyBorder="1" applyAlignment="1">
      <alignment horizontal="left" vertical="center" wrapText="1"/>
    </xf>
    <xf numFmtId="0" fontId="63" fillId="0" borderId="0" xfId="2" applyNumberFormat="1" applyFont="1" applyAlignment="1">
      <alignment vertical="center"/>
    </xf>
    <xf numFmtId="0" fontId="63" fillId="0" borderId="0" xfId="0" applyNumberFormat="1" applyFont="1" applyAlignment="1">
      <alignment vertical="center"/>
    </xf>
    <xf numFmtId="0" fontId="65" fillId="0" borderId="0" xfId="0" applyFont="1" applyBorder="1" applyAlignment="1">
      <alignment horizontal="left" vertical="center" wrapText="1"/>
    </xf>
    <xf numFmtId="0" fontId="65" fillId="0" borderId="69" xfId="0" applyFont="1" applyBorder="1" applyAlignment="1">
      <alignment horizontal="left" vertical="center" wrapText="1"/>
    </xf>
    <xf numFmtId="0" fontId="65" fillId="0" borderId="13" xfId="2" applyFont="1" applyBorder="1" applyAlignment="1">
      <alignment horizontal="left" vertical="top" wrapText="1"/>
    </xf>
    <xf numFmtId="0" fontId="65" fillId="0" borderId="111" xfId="2" applyNumberFormat="1" applyFont="1" applyFill="1" applyBorder="1" applyAlignment="1">
      <alignment horizontal="left" vertical="center" wrapText="1"/>
    </xf>
    <xf numFmtId="0" fontId="65" fillId="0" borderId="45" xfId="2" applyNumberFormat="1" applyFont="1" applyFill="1" applyBorder="1" applyAlignment="1">
      <alignment horizontal="left" vertical="center" wrapText="1"/>
    </xf>
    <xf numFmtId="0" fontId="65" fillId="0" borderId="77" xfId="2" applyNumberFormat="1" applyFont="1" applyFill="1" applyBorder="1" applyAlignment="1">
      <alignment horizontal="left" vertical="center" wrapText="1"/>
    </xf>
    <xf numFmtId="0" fontId="57" fillId="0" borderId="111" xfId="2" applyFont="1" applyBorder="1" applyAlignment="1">
      <alignment horizontal="left" vertical="center" wrapText="1"/>
    </xf>
    <xf numFmtId="0" fontId="57" fillId="0" borderId="45" xfId="2" applyFont="1" applyBorder="1" applyAlignment="1">
      <alignment horizontal="left" vertical="center" wrapText="1"/>
    </xf>
    <xf numFmtId="0" fontId="57" fillId="0" borderId="77" xfId="2" applyFont="1" applyBorder="1" applyAlignment="1">
      <alignment horizontal="left" vertical="center" wrapText="1"/>
    </xf>
    <xf numFmtId="0" fontId="65" fillId="0" borderId="70" xfId="2" applyFont="1" applyBorder="1" applyAlignment="1">
      <alignment horizontal="center" vertical="center"/>
    </xf>
    <xf numFmtId="0" fontId="65" fillId="0" borderId="72" xfId="2" applyNumberFormat="1" applyFont="1" applyBorder="1" applyAlignment="1">
      <alignment horizontal="left" vertical="center"/>
    </xf>
    <xf numFmtId="0" fontId="65" fillId="0" borderId="37" xfId="2" applyNumberFormat="1" applyFont="1" applyBorder="1" applyAlignment="1">
      <alignment horizontal="left" vertical="center"/>
    </xf>
    <xf numFmtId="0" fontId="65" fillId="0" borderId="68" xfId="2" applyNumberFormat="1" applyFont="1" applyBorder="1" applyAlignment="1">
      <alignment horizontal="left" vertical="center"/>
    </xf>
    <xf numFmtId="0" fontId="65" fillId="0" borderId="74" xfId="2" applyNumberFormat="1" applyFont="1" applyBorder="1" applyAlignment="1">
      <alignment horizontal="left" vertical="center"/>
    </xf>
    <xf numFmtId="0" fontId="65" fillId="0" borderId="70" xfId="2" applyNumberFormat="1" applyFont="1" applyBorder="1" applyAlignment="1">
      <alignment horizontal="left" vertical="center"/>
    </xf>
    <xf numFmtId="0" fontId="65" fillId="0" borderId="71" xfId="2" applyNumberFormat="1" applyFont="1" applyBorder="1" applyAlignment="1">
      <alignment horizontal="left" vertical="center"/>
    </xf>
    <xf numFmtId="0" fontId="65" fillId="0" borderId="73" xfId="2" applyFont="1" applyBorder="1" applyAlignment="1">
      <alignment horizontal="center"/>
    </xf>
    <xf numFmtId="0" fontId="65" fillId="0" borderId="69" xfId="2" applyFont="1" applyBorder="1" applyAlignment="1">
      <alignment horizontal="center"/>
    </xf>
    <xf numFmtId="0" fontId="65" fillId="0" borderId="74" xfId="2" applyFont="1" applyBorder="1" applyAlignment="1">
      <alignment horizontal="center"/>
    </xf>
    <xf numFmtId="0" fontId="65" fillId="0" borderId="71" xfId="2" applyFont="1" applyBorder="1" applyAlignment="1">
      <alignment horizontal="center"/>
    </xf>
    <xf numFmtId="0" fontId="65" fillId="0" borderId="0" xfId="2" applyFont="1" applyBorder="1" applyAlignment="1">
      <alignment horizontal="center" vertical="center"/>
    </xf>
    <xf numFmtId="0" fontId="65" fillId="0" borderId="13" xfId="2" applyFont="1" applyBorder="1" applyAlignment="1">
      <alignment horizontal="center"/>
    </xf>
    <xf numFmtId="0" fontId="65" fillId="0" borderId="73" xfId="0" applyFont="1" applyBorder="1" applyAlignment="1">
      <alignment horizontal="center" vertical="center"/>
    </xf>
    <xf numFmtId="0" fontId="65" fillId="0" borderId="69" xfId="0" applyFont="1" applyBorder="1" applyAlignment="1">
      <alignment horizontal="center" vertical="center"/>
    </xf>
    <xf numFmtId="0" fontId="65" fillId="0" borderId="13" xfId="2" applyNumberFormat="1" applyFont="1" applyBorder="1" applyAlignment="1">
      <alignment horizontal="left" vertical="center"/>
    </xf>
    <xf numFmtId="0" fontId="61" fillId="0" borderId="13" xfId="2" applyNumberFormat="1" applyFont="1" applyBorder="1" applyAlignment="1">
      <alignment horizontal="center" vertical="center"/>
    </xf>
    <xf numFmtId="0" fontId="60" fillId="0" borderId="13" xfId="2" applyNumberFormat="1" applyFont="1" applyBorder="1" applyAlignment="1">
      <alignment horizontal="center" vertical="center"/>
    </xf>
    <xf numFmtId="0" fontId="58" fillId="0" borderId="37" xfId="2" applyNumberFormat="1" applyFont="1" applyBorder="1" applyAlignment="1">
      <alignment horizontal="center"/>
    </xf>
    <xf numFmtId="0" fontId="58" fillId="0" borderId="68" xfId="2" applyNumberFormat="1" applyFont="1" applyBorder="1" applyAlignment="1">
      <alignment horizontal="center"/>
    </xf>
    <xf numFmtId="0" fontId="60" fillId="0" borderId="72" xfId="2" applyNumberFormat="1" applyFont="1" applyBorder="1" applyAlignment="1">
      <alignment horizontal="center" vertical="center" wrapText="1"/>
    </xf>
    <xf numFmtId="0" fontId="60" fillId="0" borderId="37" xfId="2" applyNumberFormat="1" applyFont="1" applyBorder="1" applyAlignment="1">
      <alignment horizontal="center" vertical="center" wrapText="1"/>
    </xf>
    <xf numFmtId="0" fontId="60" fillId="0" borderId="68" xfId="2" applyNumberFormat="1" applyFont="1" applyBorder="1" applyAlignment="1">
      <alignment horizontal="center" vertical="center" wrapText="1"/>
    </xf>
    <xf numFmtId="0" fontId="60" fillId="0" borderId="74" xfId="2" applyNumberFormat="1" applyFont="1" applyBorder="1" applyAlignment="1">
      <alignment horizontal="center" vertical="center" wrapText="1"/>
    </xf>
    <xf numFmtId="0" fontId="60" fillId="0" borderId="70" xfId="2" applyNumberFormat="1" applyFont="1" applyBorder="1" applyAlignment="1">
      <alignment horizontal="center" vertical="center" wrapText="1"/>
    </xf>
    <xf numFmtId="0" fontId="60" fillId="0" borderId="71" xfId="2" applyNumberFormat="1" applyFont="1" applyBorder="1" applyAlignment="1">
      <alignment horizontal="center" vertical="center" wrapText="1"/>
    </xf>
    <xf numFmtId="0" fontId="60" fillId="0" borderId="72" xfId="2" applyNumberFormat="1" applyFont="1" applyBorder="1" applyAlignment="1">
      <alignment horizontal="center" vertical="center"/>
    </xf>
    <xf numFmtId="0" fontId="60" fillId="0" borderId="37" xfId="2" applyNumberFormat="1" applyFont="1" applyBorder="1" applyAlignment="1">
      <alignment horizontal="center" vertical="center"/>
    </xf>
    <xf numFmtId="0" fontId="60" fillId="0" borderId="68" xfId="2" applyNumberFormat="1" applyFont="1" applyBorder="1" applyAlignment="1">
      <alignment horizontal="center" vertical="center"/>
    </xf>
    <xf numFmtId="0" fontId="60" fillId="0" borderId="73" xfId="2" applyNumberFormat="1" applyFont="1" applyBorder="1" applyAlignment="1">
      <alignment horizontal="center" vertical="center"/>
    </xf>
    <xf numFmtId="0" fontId="60" fillId="0" borderId="0" xfId="2" applyNumberFormat="1" applyFont="1" applyBorder="1" applyAlignment="1">
      <alignment horizontal="center" vertical="center"/>
    </xf>
    <xf numFmtId="0" fontId="60" fillId="0" borderId="69" xfId="2" applyNumberFormat="1" applyFont="1" applyBorder="1" applyAlignment="1">
      <alignment horizontal="center" vertical="center"/>
    </xf>
    <xf numFmtId="0" fontId="60" fillId="0" borderId="74" xfId="2" applyNumberFormat="1" applyFont="1" applyBorder="1" applyAlignment="1">
      <alignment horizontal="center" vertical="center"/>
    </xf>
    <xf numFmtId="0" fontId="60" fillId="0" borderId="70" xfId="2" applyNumberFormat="1" applyFont="1" applyBorder="1" applyAlignment="1">
      <alignment horizontal="center" vertical="center"/>
    </xf>
    <xf numFmtId="0" fontId="60" fillId="0" borderId="71" xfId="2" applyNumberFormat="1" applyFont="1" applyBorder="1" applyAlignment="1">
      <alignment horizontal="center" vertical="center"/>
    </xf>
    <xf numFmtId="0" fontId="63" fillId="0" borderId="72" xfId="2" applyNumberFormat="1" applyFont="1" applyBorder="1" applyAlignment="1">
      <alignment horizontal="center" vertical="center" textRotation="255"/>
    </xf>
    <xf numFmtId="0" fontId="63" fillId="0" borderId="68" xfId="2" applyNumberFormat="1" applyFont="1" applyBorder="1" applyAlignment="1">
      <alignment horizontal="center" vertical="center" textRotation="255"/>
    </xf>
    <xf numFmtId="0" fontId="63" fillId="0" borderId="73" xfId="2" applyNumberFormat="1" applyFont="1" applyBorder="1" applyAlignment="1">
      <alignment horizontal="center" vertical="center" textRotation="255"/>
    </xf>
    <xf numFmtId="0" fontId="63" fillId="0" borderId="69" xfId="2" applyNumberFormat="1" applyFont="1" applyBorder="1" applyAlignment="1">
      <alignment horizontal="center" vertical="center" textRotation="255"/>
    </xf>
    <xf numFmtId="0" fontId="63" fillId="0" borderId="74" xfId="2" applyNumberFormat="1" applyFont="1" applyBorder="1" applyAlignment="1">
      <alignment horizontal="center" vertical="center" textRotation="255"/>
    </xf>
    <xf numFmtId="0" fontId="63" fillId="0" borderId="71" xfId="2" applyNumberFormat="1" applyFont="1" applyBorder="1" applyAlignment="1">
      <alignment horizontal="center" vertical="center" textRotation="255"/>
    </xf>
    <xf numFmtId="0" fontId="59" fillId="0" borderId="72" xfId="2" applyNumberFormat="1" applyFont="1" applyBorder="1" applyAlignment="1">
      <alignment horizontal="left" vertical="center"/>
    </xf>
    <xf numFmtId="0" fontId="59" fillId="0" borderId="37" xfId="2" applyNumberFormat="1" applyFont="1" applyBorder="1" applyAlignment="1">
      <alignment horizontal="left" vertical="center"/>
    </xf>
    <xf numFmtId="0" fontId="59" fillId="0" borderId="68" xfId="2" applyNumberFormat="1" applyFont="1" applyBorder="1" applyAlignment="1">
      <alignment horizontal="left" vertical="center"/>
    </xf>
    <xf numFmtId="0" fontId="59" fillId="0" borderId="74" xfId="2" applyNumberFormat="1" applyFont="1" applyBorder="1" applyAlignment="1">
      <alignment horizontal="left" vertical="center"/>
    </xf>
    <xf numFmtId="0" fontId="59" fillId="0" borderId="70" xfId="2" applyNumberFormat="1" applyFont="1" applyBorder="1" applyAlignment="1">
      <alignment horizontal="left" vertical="center"/>
    </xf>
    <xf numFmtId="0" fontId="59" fillId="0" borderId="71" xfId="2" applyNumberFormat="1" applyFont="1" applyBorder="1" applyAlignment="1">
      <alignment horizontal="left" vertical="center"/>
    </xf>
    <xf numFmtId="0" fontId="64" fillId="0" borderId="122" xfId="2" applyNumberFormat="1" applyFont="1" applyBorder="1" applyAlignment="1">
      <alignment horizontal="left" vertical="center"/>
    </xf>
    <xf numFmtId="0" fontId="64" fillId="0" borderId="123" xfId="2" applyNumberFormat="1" applyFont="1" applyBorder="1" applyAlignment="1">
      <alignment horizontal="left" vertical="center"/>
    </xf>
    <xf numFmtId="0" fontId="64" fillId="0" borderId="124" xfId="2" applyNumberFormat="1" applyFont="1" applyBorder="1" applyAlignment="1">
      <alignment horizontal="left" vertical="center"/>
    </xf>
    <xf numFmtId="0" fontId="64" fillId="0" borderId="73" xfId="2" applyNumberFormat="1" applyFont="1" applyBorder="1" applyAlignment="1">
      <alignment horizontal="left" vertical="center"/>
    </xf>
    <xf numFmtId="0" fontId="64" fillId="0" borderId="0" xfId="2" applyNumberFormat="1" applyFont="1" applyAlignment="1">
      <alignment horizontal="left" vertical="center"/>
    </xf>
    <xf numFmtId="0" fontId="64" fillId="0" borderId="69" xfId="2" applyNumberFormat="1" applyFont="1" applyBorder="1" applyAlignment="1">
      <alignment horizontal="left" vertical="center"/>
    </xf>
    <xf numFmtId="0" fontId="64" fillId="0" borderId="74" xfId="2" applyNumberFormat="1" applyFont="1" applyBorder="1" applyAlignment="1">
      <alignment horizontal="left" vertical="center"/>
    </xf>
    <xf numFmtId="0" fontId="64" fillId="0" borderId="70" xfId="2" applyNumberFormat="1" applyFont="1" applyBorder="1" applyAlignment="1">
      <alignment horizontal="left" vertical="center"/>
    </xf>
    <xf numFmtId="0" fontId="64" fillId="0" borderId="71" xfId="2" applyNumberFormat="1" applyFont="1" applyBorder="1" applyAlignment="1">
      <alignment horizontal="left" vertical="center"/>
    </xf>
    <xf numFmtId="0" fontId="58" fillId="0" borderId="73" xfId="2" applyNumberFormat="1" applyFont="1" applyBorder="1" applyAlignment="1">
      <alignment horizontal="left" vertical="center"/>
    </xf>
    <xf numFmtId="0" fontId="58" fillId="0" borderId="0" xfId="2" applyNumberFormat="1" applyFont="1" applyAlignment="1">
      <alignment horizontal="left" vertical="center"/>
    </xf>
    <xf numFmtId="0" fontId="58" fillId="0" borderId="69" xfId="2" applyNumberFormat="1" applyFont="1" applyBorder="1" applyAlignment="1">
      <alignment horizontal="left" vertical="center"/>
    </xf>
    <xf numFmtId="0" fontId="58" fillId="0" borderId="74" xfId="2" applyNumberFormat="1" applyFont="1" applyBorder="1" applyAlignment="1">
      <alignment horizontal="left" vertical="center"/>
    </xf>
    <xf numFmtId="0" fontId="58" fillId="0" borderId="70" xfId="2" applyNumberFormat="1" applyFont="1" applyBorder="1" applyAlignment="1">
      <alignment horizontal="left" vertical="center"/>
    </xf>
    <xf numFmtId="0" fontId="58" fillId="0" borderId="71" xfId="2" applyNumberFormat="1" applyFont="1" applyBorder="1" applyAlignment="1">
      <alignment horizontal="left" vertical="center"/>
    </xf>
    <xf numFmtId="0" fontId="65" fillId="0" borderId="13" xfId="0" applyFont="1" applyBorder="1" applyAlignment="1">
      <alignment horizontal="center" vertical="center"/>
    </xf>
    <xf numFmtId="0" fontId="60" fillId="0" borderId="72" xfId="2" applyNumberFormat="1" applyFont="1" applyBorder="1" applyAlignment="1">
      <alignment horizontal="left" vertical="center"/>
    </xf>
    <xf numFmtId="0" fontId="60" fillId="0" borderId="37" xfId="2" applyNumberFormat="1" applyFont="1" applyBorder="1" applyAlignment="1">
      <alignment horizontal="left" vertical="center"/>
    </xf>
    <xf numFmtId="0" fontId="63" fillId="0" borderId="0" xfId="2" applyNumberFormat="1" applyFont="1" applyBorder="1" applyAlignment="1">
      <alignment horizontal="left" vertical="center" wrapText="1"/>
    </xf>
    <xf numFmtId="0" fontId="65" fillId="0" borderId="16" xfId="2" applyFont="1" applyBorder="1" applyAlignment="1">
      <alignment horizontal="center" vertical="center"/>
    </xf>
    <xf numFmtId="0" fontId="60" fillId="0" borderId="122" xfId="2" applyNumberFormat="1" applyFont="1" applyBorder="1" applyAlignment="1">
      <alignment horizontal="center" vertical="center"/>
    </xf>
    <xf numFmtId="0" fontId="60" fillId="0" borderId="123" xfId="2" applyNumberFormat="1" applyFont="1" applyBorder="1" applyAlignment="1">
      <alignment horizontal="center" vertical="center"/>
    </xf>
    <xf numFmtId="0" fontId="60" fillId="0" borderId="124" xfId="2" applyNumberFormat="1" applyFont="1" applyBorder="1" applyAlignment="1">
      <alignment horizontal="center" vertical="center"/>
    </xf>
    <xf numFmtId="0" fontId="62" fillId="0" borderId="74" xfId="2" applyNumberFormat="1" applyFont="1" applyBorder="1" applyAlignment="1">
      <alignment horizontal="center" vertical="center"/>
    </xf>
    <xf numFmtId="0" fontId="62" fillId="0" borderId="70" xfId="2" applyNumberFormat="1" applyFont="1" applyBorder="1" applyAlignment="1">
      <alignment horizontal="center" vertical="center"/>
    </xf>
    <xf numFmtId="0" fontId="62" fillId="0" borderId="71" xfId="2" applyNumberFormat="1" applyFont="1" applyBorder="1" applyAlignment="1">
      <alignment horizontal="center" vertical="center"/>
    </xf>
    <xf numFmtId="0" fontId="60" fillId="0" borderId="119" xfId="2" applyNumberFormat="1" applyFont="1" applyBorder="1" applyAlignment="1">
      <alignment horizontal="center" vertical="center"/>
    </xf>
    <xf numFmtId="0" fontId="60" fillId="0" borderId="120" xfId="2" applyNumberFormat="1" applyFont="1" applyBorder="1" applyAlignment="1">
      <alignment horizontal="center" vertical="center"/>
    </xf>
    <xf numFmtId="0" fontId="60" fillId="0" borderId="121" xfId="2" applyNumberFormat="1" applyFont="1" applyBorder="1" applyAlignment="1">
      <alignment horizontal="center" vertical="center"/>
    </xf>
    <xf numFmtId="0" fontId="60" fillId="0" borderId="0" xfId="2" applyNumberFormat="1" applyFont="1" applyAlignment="1">
      <alignment horizontal="center" vertical="center"/>
    </xf>
    <xf numFmtId="0" fontId="35" fillId="0" borderId="0" xfId="2" applyNumberFormat="1" applyFont="1" applyAlignment="1">
      <alignment horizontal="center"/>
    </xf>
    <xf numFmtId="0" fontId="81" fillId="0" borderId="0" xfId="2" applyNumberFormat="1" applyFont="1" applyAlignment="1">
      <alignment horizontal="center"/>
    </xf>
    <xf numFmtId="0" fontId="82" fillId="0" borderId="0" xfId="2" applyNumberFormat="1" applyFont="1" applyAlignment="1">
      <alignment horizontal="center" vertical="center"/>
    </xf>
    <xf numFmtId="0" fontId="67" fillId="0" borderId="72" xfId="2" applyNumberFormat="1" applyFont="1" applyBorder="1" applyAlignment="1">
      <alignment horizontal="left" vertical="center"/>
    </xf>
    <xf numFmtId="0" fontId="67" fillId="0" borderId="37" xfId="2" applyNumberFormat="1" applyFont="1" applyBorder="1" applyAlignment="1">
      <alignment horizontal="left" vertical="center"/>
    </xf>
    <xf numFmtId="0" fontId="63" fillId="0" borderId="73" xfId="2" applyNumberFormat="1" applyFont="1" applyBorder="1" applyAlignment="1">
      <alignment horizontal="center" vertical="center"/>
    </xf>
    <xf numFmtId="0" fontId="63" fillId="0" borderId="0" xfId="2" applyNumberFormat="1" applyFont="1" applyBorder="1" applyAlignment="1">
      <alignment horizontal="center" vertical="center"/>
    </xf>
    <xf numFmtId="0" fontId="63" fillId="0" borderId="115" xfId="2" applyNumberFormat="1" applyFont="1" applyBorder="1" applyAlignment="1">
      <alignment horizontal="center" vertical="center"/>
    </xf>
    <xf numFmtId="0" fontId="63" fillId="0" borderId="74" xfId="2" applyNumberFormat="1" applyFont="1" applyBorder="1" applyAlignment="1">
      <alignment horizontal="center" vertical="center"/>
    </xf>
    <xf numFmtId="0" fontId="63" fillId="0" borderId="70" xfId="2" applyNumberFormat="1" applyFont="1" applyBorder="1" applyAlignment="1">
      <alignment horizontal="center" vertical="center"/>
    </xf>
    <xf numFmtId="0" fontId="63" fillId="0" borderId="116" xfId="2" applyNumberFormat="1" applyFont="1" applyBorder="1" applyAlignment="1">
      <alignment horizontal="center" vertical="center"/>
    </xf>
    <xf numFmtId="0" fontId="83" fillId="0" borderId="117" xfId="2" applyNumberFormat="1" applyFont="1" applyBorder="1" applyAlignment="1">
      <alignment horizontal="left" vertical="center"/>
    </xf>
    <xf numFmtId="0" fontId="83" fillId="0" borderId="0" xfId="2" applyNumberFormat="1" applyFont="1" applyBorder="1" applyAlignment="1">
      <alignment horizontal="left" vertical="center"/>
    </xf>
    <xf numFmtId="0" fontId="83" fillId="0" borderId="69" xfId="2" applyNumberFormat="1" applyFont="1" applyBorder="1" applyAlignment="1">
      <alignment horizontal="left" vertical="center"/>
    </xf>
    <xf numFmtId="0" fontId="83" fillId="0" borderId="118" xfId="2" applyNumberFormat="1" applyFont="1" applyBorder="1" applyAlignment="1">
      <alignment horizontal="left" vertical="center"/>
    </xf>
    <xf numFmtId="0" fontId="83" fillId="0" borderId="70" xfId="2" applyNumberFormat="1" applyFont="1" applyBorder="1" applyAlignment="1">
      <alignment horizontal="left" vertical="center"/>
    </xf>
    <xf numFmtId="0" fontId="83" fillId="0" borderId="71" xfId="2" applyNumberFormat="1" applyFont="1" applyBorder="1" applyAlignment="1">
      <alignment horizontal="left" vertical="center"/>
    </xf>
    <xf numFmtId="0" fontId="84" fillId="0" borderId="72" xfId="2" applyNumberFormat="1" applyFont="1" applyBorder="1" applyAlignment="1">
      <alignment horizontal="left" vertical="center"/>
    </xf>
    <xf numFmtId="0" fontId="84" fillId="0" borderId="37" xfId="2" applyNumberFormat="1" applyFont="1" applyBorder="1" applyAlignment="1">
      <alignment horizontal="left" vertical="center"/>
    </xf>
    <xf numFmtId="0" fontId="84" fillId="0" borderId="68" xfId="2" applyNumberFormat="1" applyFont="1" applyBorder="1" applyAlignment="1">
      <alignment horizontal="left" vertical="center"/>
    </xf>
    <xf numFmtId="0" fontId="84" fillId="0" borderId="119" xfId="2" applyNumberFormat="1" applyFont="1" applyBorder="1" applyAlignment="1">
      <alignment horizontal="left" vertical="center"/>
    </xf>
    <xf numFmtId="0" fontId="84" fillId="0" borderId="120" xfId="2" applyNumberFormat="1" applyFont="1" applyBorder="1" applyAlignment="1">
      <alignment horizontal="left" vertical="center"/>
    </xf>
    <xf numFmtId="0" fontId="84" fillId="0" borderId="121" xfId="2" applyNumberFormat="1" applyFont="1" applyBorder="1" applyAlignment="1">
      <alignment horizontal="left" vertical="center"/>
    </xf>
    <xf numFmtId="0" fontId="62" fillId="0" borderId="72" xfId="2" applyNumberFormat="1" applyFont="1" applyBorder="1" applyAlignment="1">
      <alignment horizontal="center" vertical="center"/>
    </xf>
    <xf numFmtId="0" fontId="62" fillId="0" borderId="37" xfId="2" applyNumberFormat="1" applyFont="1" applyBorder="1" applyAlignment="1">
      <alignment horizontal="center" vertical="center"/>
    </xf>
    <xf numFmtId="0" fontId="62" fillId="0" borderId="68" xfId="2" applyNumberFormat="1" applyFont="1" applyBorder="1" applyAlignment="1">
      <alignment horizontal="center" vertical="center"/>
    </xf>
    <xf numFmtId="0" fontId="65" fillId="0" borderId="111" xfId="0" applyFont="1" applyBorder="1" applyAlignment="1">
      <alignment horizontal="center" wrapText="1"/>
    </xf>
    <xf numFmtId="0" fontId="65" fillId="0" borderId="77" xfId="0" applyFont="1" applyBorder="1" applyAlignment="1">
      <alignment horizontal="center" wrapText="1"/>
    </xf>
    <xf numFmtId="0" fontId="65" fillId="0" borderId="111" xfId="0" applyFont="1" applyBorder="1" applyAlignment="1">
      <alignment horizontal="center" vertical="center"/>
    </xf>
    <xf numFmtId="0" fontId="65" fillId="0" borderId="77" xfId="0" applyFont="1" applyBorder="1" applyAlignment="1">
      <alignment horizontal="center" vertical="center"/>
    </xf>
    <xf numFmtId="0" fontId="65" fillId="0" borderId="111" xfId="0" applyFont="1" applyBorder="1" applyAlignment="1">
      <alignment horizontal="center"/>
    </xf>
    <xf numFmtId="0" fontId="65" fillId="0" borderId="77" xfId="0" applyFont="1" applyBorder="1" applyAlignment="1">
      <alignment horizontal="center"/>
    </xf>
    <xf numFmtId="0" fontId="59" fillId="0" borderId="111" xfId="2" applyFont="1" applyBorder="1" applyAlignment="1">
      <alignment horizontal="center" vertical="center"/>
    </xf>
    <xf numFmtId="0" fontId="59" fillId="0" borderId="77" xfId="2" applyFont="1" applyBorder="1" applyAlignment="1">
      <alignment horizontal="center" vertical="center"/>
    </xf>
    <xf numFmtId="0" fontId="65" fillId="0" borderId="73" xfId="2" applyFont="1" applyBorder="1" applyAlignment="1">
      <alignment horizontal="left" vertical="center" wrapText="1"/>
    </xf>
    <xf numFmtId="0" fontId="65" fillId="0" borderId="0" xfId="2" applyFont="1" applyBorder="1" applyAlignment="1">
      <alignment horizontal="left" vertical="center" wrapText="1"/>
    </xf>
    <xf numFmtId="0" fontId="65" fillId="0" borderId="69" xfId="2" applyFont="1" applyBorder="1" applyAlignment="1">
      <alignment horizontal="left" vertical="center" wrapText="1"/>
    </xf>
    <xf numFmtId="0" fontId="65" fillId="0" borderId="2" xfId="2" applyNumberFormat="1" applyFont="1" applyBorder="1" applyAlignment="1">
      <alignment horizontal="center" vertical="center"/>
    </xf>
    <xf numFmtId="0" fontId="65" fillId="0" borderId="70" xfId="2" applyFont="1" applyBorder="1" applyAlignment="1">
      <alignment horizontal="distributed"/>
    </xf>
    <xf numFmtId="0" fontId="65" fillId="0" borderId="74" xfId="2" applyNumberFormat="1" applyFont="1" applyBorder="1" applyAlignment="1">
      <alignment horizontal="distributed"/>
    </xf>
    <xf numFmtId="0" fontId="65" fillId="0" borderId="70" xfId="2" applyNumberFormat="1" applyFont="1" applyBorder="1" applyAlignment="1">
      <alignment horizontal="distributed"/>
    </xf>
    <xf numFmtId="0" fontId="57" fillId="0" borderId="13" xfId="2" applyFont="1" applyBorder="1" applyAlignment="1">
      <alignment vertical="center" wrapText="1"/>
    </xf>
    <xf numFmtId="0" fontId="63" fillId="0" borderId="0" xfId="2" applyNumberFormat="1" applyFont="1" applyAlignment="1">
      <alignment horizontal="left" vertical="center" wrapText="1"/>
    </xf>
    <xf numFmtId="0" fontId="58" fillId="0" borderId="0" xfId="2" applyFont="1" applyAlignment="1">
      <alignment wrapText="1"/>
    </xf>
    <xf numFmtId="0" fontId="58" fillId="0" borderId="0" xfId="2" applyFont="1" applyBorder="1" applyAlignment="1">
      <alignment horizontal="center" vertical="center"/>
    </xf>
    <xf numFmtId="0" fontId="58" fillId="0" borderId="70" xfId="2" applyFont="1" applyBorder="1" applyAlignment="1">
      <alignment horizontal="center" vertical="center"/>
    </xf>
    <xf numFmtId="0" fontId="63" fillId="0" borderId="0" xfId="2" applyNumberFormat="1" applyFont="1" applyAlignment="1">
      <alignment horizontal="left" vertical="center" shrinkToFit="1"/>
    </xf>
    <xf numFmtId="0" fontId="58" fillId="0" borderId="0" xfId="2" applyFont="1" applyAlignment="1">
      <alignment shrinkToFit="1"/>
    </xf>
    <xf numFmtId="0" fontId="59" fillId="0" borderId="37" xfId="2" applyFont="1" applyBorder="1" applyAlignment="1">
      <alignment horizontal="center" vertical="center"/>
    </xf>
    <xf numFmtId="0" fontId="59" fillId="0" borderId="70" xfId="2" applyFont="1" applyBorder="1" applyAlignment="1">
      <alignment horizontal="center" vertical="center"/>
    </xf>
    <xf numFmtId="0" fontId="65" fillId="0" borderId="72" xfId="0" applyNumberFormat="1" applyFont="1" applyBorder="1" applyAlignment="1">
      <alignment horizontal="left" vertical="center"/>
    </xf>
    <xf numFmtId="0" fontId="65" fillId="0" borderId="37" xfId="0" applyNumberFormat="1" applyFont="1" applyBorder="1" applyAlignment="1">
      <alignment horizontal="left" vertical="center"/>
    </xf>
    <xf numFmtId="0" fontId="65" fillId="0" borderId="68" xfId="0" applyNumberFormat="1" applyFont="1" applyBorder="1" applyAlignment="1">
      <alignment horizontal="left" vertical="center"/>
    </xf>
    <xf numFmtId="0" fontId="65" fillId="0" borderId="74" xfId="0" applyNumberFormat="1" applyFont="1" applyBorder="1" applyAlignment="1">
      <alignment horizontal="left" vertical="center"/>
    </xf>
    <xf numFmtId="0" fontId="65" fillId="0" borderId="70" xfId="0" applyNumberFormat="1" applyFont="1" applyBorder="1" applyAlignment="1">
      <alignment horizontal="left" vertical="center"/>
    </xf>
    <xf numFmtId="0" fontId="65" fillId="0" borderId="71" xfId="0" applyNumberFormat="1" applyFont="1" applyBorder="1" applyAlignment="1">
      <alignment horizontal="left" vertical="center"/>
    </xf>
    <xf numFmtId="0" fontId="65" fillId="0" borderId="73" xfId="2" applyNumberFormat="1" applyFont="1" applyBorder="1" applyAlignment="1">
      <alignment horizontal="left" vertical="center"/>
    </xf>
    <xf numFmtId="0" fontId="65" fillId="0" borderId="0" xfId="2" applyNumberFormat="1" applyFont="1" applyBorder="1" applyAlignment="1">
      <alignment horizontal="left" vertical="center"/>
    </xf>
    <xf numFmtId="0" fontId="65" fillId="0" borderId="69" xfId="2" applyNumberFormat="1" applyFont="1" applyBorder="1" applyAlignment="1">
      <alignment horizontal="left" vertical="center"/>
    </xf>
    <xf numFmtId="0" fontId="57" fillId="0" borderId="45" xfId="0" applyFont="1" applyFill="1" applyBorder="1" applyAlignment="1">
      <alignment horizontal="left" vertical="top" wrapText="1"/>
    </xf>
    <xf numFmtId="0" fontId="57" fillId="0" borderId="72" xfId="0" applyFont="1" applyFill="1" applyBorder="1" applyAlignment="1">
      <alignment horizontal="center" vertical="center" shrinkToFit="1"/>
    </xf>
    <xf numFmtId="0" fontId="57" fillId="0" borderId="37" xfId="0" applyFont="1" applyFill="1" applyBorder="1" applyAlignment="1">
      <alignment horizontal="center" vertical="center" shrinkToFit="1"/>
    </xf>
    <xf numFmtId="0" fontId="57" fillId="0" borderId="68" xfId="0" applyFont="1" applyFill="1" applyBorder="1" applyAlignment="1">
      <alignment horizontal="center" vertical="center" shrinkToFit="1"/>
    </xf>
    <xf numFmtId="0" fontId="57" fillId="0" borderId="73" xfId="0" applyFont="1" applyFill="1" applyBorder="1" applyAlignment="1">
      <alignment horizontal="center" vertical="center" shrinkToFit="1"/>
    </xf>
    <xf numFmtId="0" fontId="57" fillId="0" borderId="0" xfId="0" applyFont="1" applyFill="1" applyBorder="1" applyAlignment="1">
      <alignment horizontal="center" vertical="center" shrinkToFit="1"/>
    </xf>
    <xf numFmtId="0" fontId="57" fillId="0" borderId="69" xfId="0" applyFont="1" applyFill="1" applyBorder="1" applyAlignment="1">
      <alignment horizontal="center" vertical="center" shrinkToFit="1"/>
    </xf>
    <xf numFmtId="0" fontId="57" fillId="0" borderId="77" xfId="0" applyFont="1" applyFill="1" applyBorder="1" applyAlignment="1">
      <alignment horizontal="left" vertical="center" wrapText="1"/>
    </xf>
    <xf numFmtId="0" fontId="65" fillId="0" borderId="72" xfId="2" applyFont="1" applyBorder="1" applyAlignment="1">
      <alignment horizontal="left" vertical="center" shrinkToFit="1"/>
    </xf>
    <xf numFmtId="0" fontId="65" fillId="0" borderId="37" xfId="2" applyFont="1" applyBorder="1" applyAlignment="1">
      <alignment horizontal="left" vertical="center" shrinkToFit="1"/>
    </xf>
    <xf numFmtId="0" fontId="65" fillId="0" borderId="68" xfId="2" applyFont="1" applyBorder="1" applyAlignment="1">
      <alignment horizontal="left" vertical="center" shrinkToFit="1"/>
    </xf>
    <xf numFmtId="0" fontId="65" fillId="0" borderId="74" xfId="2" applyFont="1" applyBorder="1" applyAlignment="1">
      <alignment horizontal="left" vertical="center" shrinkToFit="1"/>
    </xf>
    <xf numFmtId="0" fontId="65" fillId="0" borderId="70" xfId="2" applyFont="1" applyBorder="1" applyAlignment="1">
      <alignment horizontal="left" vertical="center" shrinkToFit="1"/>
    </xf>
    <xf numFmtId="0" fontId="65" fillId="0" borderId="71" xfId="2" applyFont="1" applyBorder="1" applyAlignment="1">
      <alignment horizontal="left" vertical="center" shrinkToFit="1"/>
    </xf>
    <xf numFmtId="0" fontId="65" fillId="0" borderId="2" xfId="0" applyNumberFormat="1" applyFont="1" applyBorder="1" applyAlignment="1">
      <alignment horizontal="center" vertical="center"/>
    </xf>
    <xf numFmtId="0" fontId="65" fillId="0" borderId="73" xfId="0" applyFont="1" applyBorder="1" applyAlignment="1">
      <alignment horizontal="left" vertical="center" wrapText="1"/>
    </xf>
    <xf numFmtId="0" fontId="65" fillId="0" borderId="72" xfId="0" applyFont="1" applyFill="1" applyBorder="1" applyAlignment="1">
      <alignment horizontal="left" vertical="center" wrapText="1"/>
    </xf>
    <xf numFmtId="0" fontId="65" fillId="0" borderId="37" xfId="0" applyFont="1" applyFill="1" applyBorder="1" applyAlignment="1">
      <alignment horizontal="left" vertical="center" wrapText="1"/>
    </xf>
    <xf numFmtId="0" fontId="65" fillId="0" borderId="68" xfId="0" applyFont="1" applyFill="1" applyBorder="1" applyAlignment="1">
      <alignment horizontal="left" vertical="center" wrapText="1"/>
    </xf>
    <xf numFmtId="0" fontId="65" fillId="0" borderId="74" xfId="0" applyFont="1" applyFill="1" applyBorder="1" applyAlignment="1">
      <alignment horizontal="left" vertical="center" wrapText="1"/>
    </xf>
    <xf numFmtId="0" fontId="65" fillId="0" borderId="70" xfId="0" applyFont="1" applyFill="1" applyBorder="1" applyAlignment="1">
      <alignment horizontal="left" vertical="center" wrapText="1"/>
    </xf>
    <xf numFmtId="0" fontId="65" fillId="0" borderId="71" xfId="0" applyFont="1" applyFill="1" applyBorder="1" applyAlignment="1">
      <alignment horizontal="left" vertical="center" wrapText="1"/>
    </xf>
    <xf numFmtId="0" fontId="65" fillId="0" borderId="111" xfId="2" applyFont="1" applyBorder="1" applyAlignment="1">
      <alignment vertical="center" wrapText="1"/>
    </xf>
    <xf numFmtId="0" fontId="65" fillId="0" borderId="45" xfId="2" applyFont="1" applyBorder="1" applyAlignment="1">
      <alignment vertical="center" wrapText="1"/>
    </xf>
    <xf numFmtId="0" fontId="65" fillId="0" borderId="77" xfId="2" applyFont="1" applyBorder="1" applyAlignment="1">
      <alignment vertical="center" wrapText="1"/>
    </xf>
    <xf numFmtId="0" fontId="65" fillId="0" borderId="73" xfId="2" applyFont="1" applyBorder="1" applyAlignment="1">
      <alignment horizontal="left" vertical="center"/>
    </xf>
    <xf numFmtId="0" fontId="65" fillId="0" borderId="0" xfId="2" applyFont="1" applyBorder="1" applyAlignment="1">
      <alignment horizontal="left" vertical="center"/>
    </xf>
    <xf numFmtId="0" fontId="65" fillId="0" borderId="69" xfId="2" applyFont="1" applyBorder="1" applyAlignment="1">
      <alignment horizontal="left" vertical="center"/>
    </xf>
    <xf numFmtId="0" fontId="65" fillId="0" borderId="74" xfId="2" applyFont="1" applyBorder="1" applyAlignment="1">
      <alignment horizontal="left" vertical="center"/>
    </xf>
    <xf numFmtId="0" fontId="65" fillId="0" borderId="70" xfId="2" applyFont="1" applyBorder="1" applyAlignment="1">
      <alignment horizontal="left" vertical="center"/>
    </xf>
    <xf numFmtId="0" fontId="65" fillId="0" borderId="71" xfId="2" applyFont="1" applyBorder="1" applyAlignment="1">
      <alignment horizontal="left" vertical="center"/>
    </xf>
    <xf numFmtId="0" fontId="65" fillId="0" borderId="72" xfId="0" applyFont="1" applyBorder="1" applyAlignment="1">
      <alignment horizontal="left" vertical="center" shrinkToFit="1"/>
    </xf>
    <xf numFmtId="0" fontId="65" fillId="0" borderId="37" xfId="0" applyFont="1" applyBorder="1" applyAlignment="1">
      <alignment horizontal="left" vertical="center" shrinkToFit="1"/>
    </xf>
    <xf numFmtId="0" fontId="65" fillId="0" borderId="68" xfId="0" applyFont="1" applyBorder="1" applyAlignment="1">
      <alignment horizontal="left" vertical="center" shrinkToFit="1"/>
    </xf>
    <xf numFmtId="0" fontId="65" fillId="0" borderId="74" xfId="0" applyFont="1" applyBorder="1" applyAlignment="1">
      <alignment horizontal="left" vertical="center" shrinkToFit="1"/>
    </xf>
    <xf numFmtId="0" fontId="65" fillId="0" borderId="70" xfId="0" applyFont="1" applyBorder="1" applyAlignment="1">
      <alignment horizontal="left" vertical="center" shrinkToFit="1"/>
    </xf>
    <xf numFmtId="0" fontId="65" fillId="0" borderId="71" xfId="0" applyFont="1" applyBorder="1" applyAlignment="1">
      <alignment horizontal="left" vertical="center" shrinkToFit="1"/>
    </xf>
    <xf numFmtId="0" fontId="57" fillId="0" borderId="72" xfId="2" applyFont="1" applyBorder="1" applyAlignment="1">
      <alignment horizontal="left" vertical="center" shrinkToFit="1"/>
    </xf>
    <xf numFmtId="0" fontId="57" fillId="0" borderId="37" xfId="2" applyFont="1" applyBorder="1" applyAlignment="1">
      <alignment horizontal="left" vertical="center" shrinkToFit="1"/>
    </xf>
    <xf numFmtId="0" fontId="57" fillId="0" borderId="68" xfId="2" applyFont="1" applyBorder="1" applyAlignment="1">
      <alignment horizontal="left" vertical="center" shrinkToFit="1"/>
    </xf>
    <xf numFmtId="0" fontId="57" fillId="0" borderId="74" xfId="2" applyFont="1" applyBorder="1" applyAlignment="1">
      <alignment horizontal="left" vertical="center" shrinkToFit="1"/>
    </xf>
    <xf numFmtId="0" fontId="57" fillId="0" borderId="70" xfId="2" applyFont="1" applyBorder="1" applyAlignment="1">
      <alignment horizontal="left" vertical="center" shrinkToFit="1"/>
    </xf>
    <xf numFmtId="0" fontId="57" fillId="0" borderId="71" xfId="2" applyFont="1" applyBorder="1" applyAlignment="1">
      <alignment horizontal="left" vertical="center" shrinkToFit="1"/>
    </xf>
    <xf numFmtId="0" fontId="57" fillId="0" borderId="73" xfId="2" applyFont="1" applyBorder="1" applyAlignment="1">
      <alignment horizontal="left" vertical="center" wrapText="1"/>
    </xf>
    <xf numFmtId="0" fontId="57" fillId="0" borderId="0" xfId="2" applyFont="1" applyBorder="1" applyAlignment="1">
      <alignment horizontal="left" vertical="center" wrapText="1"/>
    </xf>
    <xf numFmtId="0" fontId="57" fillId="0" borderId="69" xfId="2" applyFont="1" applyBorder="1" applyAlignment="1">
      <alignment horizontal="left" vertical="center" wrapText="1"/>
    </xf>
    <xf numFmtId="0" fontId="57" fillId="0" borderId="73" xfId="0" applyFont="1" applyBorder="1" applyAlignment="1">
      <alignment horizontal="left" vertical="center" wrapText="1"/>
    </xf>
    <xf numFmtId="0" fontId="57" fillId="0" borderId="0" xfId="0" applyFont="1" applyBorder="1" applyAlignment="1">
      <alignment horizontal="left" vertical="center" wrapText="1"/>
    </xf>
    <xf numFmtId="0" fontId="57" fillId="0" borderId="69" xfId="0" applyFont="1" applyBorder="1" applyAlignment="1">
      <alignment horizontal="left" vertical="center" wrapText="1"/>
    </xf>
    <xf numFmtId="0" fontId="57" fillId="0" borderId="13" xfId="2" applyFont="1" applyBorder="1" applyAlignment="1"/>
    <xf numFmtId="0" fontId="57" fillId="0" borderId="2" xfId="2" applyNumberFormat="1" applyFont="1" applyBorder="1" applyAlignment="1">
      <alignment horizontal="center" vertical="center"/>
    </xf>
    <xf numFmtId="0" fontId="65" fillId="0" borderId="2" xfId="2" applyFont="1" applyBorder="1" applyAlignment="1"/>
    <xf numFmtId="0" fontId="57" fillId="0" borderId="72" xfId="0" applyFont="1" applyFill="1" applyBorder="1" applyAlignment="1">
      <alignment horizontal="left" vertical="center" wrapText="1"/>
    </xf>
    <xf numFmtId="0" fontId="57" fillId="0" borderId="37" xfId="0" applyFont="1" applyFill="1" applyBorder="1" applyAlignment="1">
      <alignment horizontal="left" vertical="center" wrapText="1"/>
    </xf>
    <xf numFmtId="0" fontId="57" fillId="0" borderId="68" xfId="0" applyFont="1" applyFill="1" applyBorder="1" applyAlignment="1">
      <alignment horizontal="left" vertical="center" wrapText="1"/>
    </xf>
    <xf numFmtId="0" fontId="57" fillId="0" borderId="73" xfId="0" applyFont="1" applyFill="1" applyBorder="1" applyAlignment="1">
      <alignment horizontal="left" vertical="center" wrapText="1"/>
    </xf>
    <xf numFmtId="0" fontId="57" fillId="0" borderId="0" xfId="0" applyFont="1" applyFill="1" applyAlignment="1">
      <alignment horizontal="left" vertical="center" wrapText="1"/>
    </xf>
    <xf numFmtId="0" fontId="57" fillId="0" borderId="69" xfId="0" applyFont="1" applyFill="1" applyBorder="1" applyAlignment="1">
      <alignment horizontal="left" vertical="center" wrapText="1"/>
    </xf>
    <xf numFmtId="0" fontId="65" fillId="0" borderId="37" xfId="2" applyNumberFormat="1" applyFont="1" applyFill="1" applyBorder="1" applyAlignment="1">
      <alignment horizontal="left" vertical="top" wrapText="1"/>
    </xf>
    <xf numFmtId="0" fontId="65" fillId="0" borderId="0" xfId="2" applyNumberFormat="1" applyFont="1" applyFill="1" applyBorder="1" applyAlignment="1">
      <alignment horizontal="left" vertical="top" wrapText="1"/>
    </xf>
    <xf numFmtId="180" fontId="65" fillId="0" borderId="5" xfId="2" applyNumberFormat="1" applyFont="1" applyBorder="1" applyAlignment="1">
      <alignment horizontal="center" vertical="center"/>
    </xf>
    <xf numFmtId="180" fontId="65" fillId="0" borderId="16" xfId="2" applyNumberFormat="1" applyFont="1" applyBorder="1" applyAlignment="1"/>
    <xf numFmtId="0" fontId="59" fillId="0" borderId="73" xfId="2" applyFont="1" applyFill="1" applyBorder="1" applyAlignment="1">
      <alignment vertical="center"/>
    </xf>
    <xf numFmtId="0" fontId="59" fillId="0" borderId="69" xfId="2" applyFont="1" applyFill="1" applyBorder="1" applyAlignment="1">
      <alignment vertical="center"/>
    </xf>
    <xf numFmtId="0" fontId="59" fillId="0" borderId="74" xfId="2" applyFont="1" applyFill="1" applyBorder="1" applyAlignment="1">
      <alignment vertical="center"/>
    </xf>
    <xf numFmtId="0" fontId="59" fillId="0" borderId="71" xfId="2" applyFont="1" applyFill="1" applyBorder="1" applyAlignment="1">
      <alignment vertical="center"/>
    </xf>
    <xf numFmtId="0" fontId="65" fillId="0" borderId="13" xfId="2" applyFont="1" applyBorder="1" applyAlignment="1"/>
    <xf numFmtId="0" fontId="65" fillId="0" borderId="72" xfId="0" applyFont="1" applyBorder="1" applyAlignment="1">
      <alignment horizontal="left" vertical="center"/>
    </xf>
    <xf numFmtId="0" fontId="65" fillId="0" borderId="68" xfId="0" applyFont="1" applyBorder="1" applyAlignment="1">
      <alignment horizontal="left" vertical="center"/>
    </xf>
    <xf numFmtId="0" fontId="65" fillId="0" borderId="74" xfId="0" applyFont="1" applyBorder="1" applyAlignment="1">
      <alignment horizontal="left" vertical="center"/>
    </xf>
    <xf numFmtId="0" fontId="65" fillId="0" borderId="71" xfId="0" applyFont="1" applyBorder="1" applyAlignment="1">
      <alignment horizontal="left" vertical="center"/>
    </xf>
    <xf numFmtId="0" fontId="65" fillId="0" borderId="13" xfId="0" applyFont="1" applyFill="1" applyBorder="1" applyAlignment="1">
      <alignment vertical="center" wrapText="1"/>
    </xf>
    <xf numFmtId="0" fontId="65" fillId="0" borderId="112" xfId="2" applyNumberFormat="1" applyFont="1" applyFill="1" applyBorder="1" applyAlignment="1">
      <alignment horizontal="left" vertical="center" wrapText="1"/>
    </xf>
    <xf numFmtId="0" fontId="65" fillId="0" borderId="113" xfId="2" applyNumberFormat="1" applyFont="1" applyFill="1" applyBorder="1" applyAlignment="1">
      <alignment horizontal="left" vertical="center" wrapText="1"/>
    </xf>
    <xf numFmtId="0" fontId="65" fillId="0" borderId="114" xfId="2" applyNumberFormat="1" applyFont="1" applyFill="1" applyBorder="1" applyAlignment="1">
      <alignment horizontal="left" vertical="center" wrapText="1"/>
    </xf>
    <xf numFmtId="0" fontId="65" fillId="0" borderId="73" xfId="2" applyNumberFormat="1" applyFont="1" applyFill="1" applyBorder="1" applyAlignment="1">
      <alignment horizontal="left" vertical="center" wrapText="1"/>
    </xf>
    <xf numFmtId="0" fontId="65" fillId="0" borderId="72" xfId="2" applyFont="1" applyBorder="1" applyAlignment="1">
      <alignment horizontal="left" vertical="center" wrapText="1" shrinkToFit="1"/>
    </xf>
    <xf numFmtId="0" fontId="65" fillId="0" borderId="37" xfId="2" applyFont="1" applyBorder="1" applyAlignment="1">
      <alignment horizontal="left" vertical="center" wrapText="1" shrinkToFit="1"/>
    </xf>
    <xf numFmtId="0" fontId="65" fillId="0" borderId="68" xfId="2" applyFont="1" applyBorder="1" applyAlignment="1">
      <alignment horizontal="left" vertical="center" wrapText="1" shrinkToFit="1"/>
    </xf>
    <xf numFmtId="0" fontId="65" fillId="0" borderId="74" xfId="2" applyFont="1" applyBorder="1" applyAlignment="1">
      <alignment horizontal="left" vertical="center" wrapText="1" shrinkToFit="1"/>
    </xf>
    <xf numFmtId="0" fontId="65" fillId="0" borderId="70" xfId="2" applyFont="1" applyBorder="1" applyAlignment="1">
      <alignment horizontal="left" vertical="center" wrapText="1" shrinkToFit="1"/>
    </xf>
    <xf numFmtId="0" fontId="65" fillId="0" borderId="71" xfId="2" applyFont="1" applyBorder="1" applyAlignment="1">
      <alignment horizontal="left" vertical="center" wrapText="1" shrinkToFit="1"/>
    </xf>
    <xf numFmtId="0" fontId="68" fillId="0" borderId="0" xfId="2" applyFont="1" applyAlignment="1">
      <alignment horizontal="center" vertical="center"/>
    </xf>
    <xf numFmtId="0" fontId="65" fillId="0" borderId="13" xfId="2" applyFont="1" applyBorder="1" applyAlignment="1">
      <alignment vertical="center"/>
    </xf>
    <xf numFmtId="0" fontId="65" fillId="0" borderId="72" xfId="0" applyNumberFormat="1" applyFont="1" applyBorder="1" applyAlignment="1">
      <alignment horizontal="left" vertical="center" wrapText="1"/>
    </xf>
    <xf numFmtId="0" fontId="65" fillId="0" borderId="37" xfId="0" applyNumberFormat="1" applyFont="1" applyBorder="1" applyAlignment="1">
      <alignment horizontal="left" vertical="center" wrapText="1"/>
    </xf>
    <xf numFmtId="0" fontId="65" fillId="0" borderId="68" xfId="0" applyNumberFormat="1" applyFont="1" applyBorder="1" applyAlignment="1">
      <alignment horizontal="left" vertical="center" wrapText="1"/>
    </xf>
    <xf numFmtId="0" fontId="65" fillId="0" borderId="74" xfId="0" applyNumberFormat="1" applyFont="1" applyBorder="1" applyAlignment="1">
      <alignment horizontal="left" vertical="center" wrapText="1"/>
    </xf>
    <xf numFmtId="0" fontId="65" fillId="0" borderId="70" xfId="0" applyNumberFormat="1" applyFont="1" applyBorder="1" applyAlignment="1">
      <alignment horizontal="left" vertical="center" wrapText="1"/>
    </xf>
    <xf numFmtId="0" fontId="65" fillId="0" borderId="71" xfId="0" applyNumberFormat="1" applyFont="1" applyBorder="1" applyAlignment="1">
      <alignment horizontal="left" vertical="center" wrapText="1"/>
    </xf>
    <xf numFmtId="0" fontId="27" fillId="0" borderId="132" xfId="0" applyFont="1" applyBorder="1" applyAlignment="1">
      <alignment horizontal="justify" vertical="center"/>
    </xf>
    <xf numFmtId="0" fontId="31" fillId="0" borderId="50" xfId="0" applyFont="1" applyBorder="1" applyAlignment="1">
      <alignment horizontal="justify" vertical="center"/>
    </xf>
    <xf numFmtId="0" fontId="29" fillId="0" borderId="72" xfId="0" applyFont="1" applyBorder="1" applyAlignment="1">
      <alignment horizontal="left" vertical="center" wrapText="1"/>
    </xf>
    <xf numFmtId="0" fontId="31" fillId="0" borderId="68" xfId="0" applyFont="1" applyBorder="1" applyAlignment="1">
      <alignment horizontal="left" wrapText="1"/>
    </xf>
    <xf numFmtId="0" fontId="31" fillId="0" borderId="74" xfId="0" applyFont="1" applyBorder="1" applyAlignment="1">
      <alignment horizontal="left" wrapText="1"/>
    </xf>
    <xf numFmtId="0" fontId="31" fillId="0" borderId="71" xfId="0" applyFont="1" applyBorder="1" applyAlignment="1">
      <alignment horizontal="left" wrapText="1"/>
    </xf>
    <xf numFmtId="0" fontId="31" fillId="0" borderId="5" xfId="0" applyFont="1" applyBorder="1" applyAlignment="1">
      <alignment horizontal="center" vertical="center"/>
    </xf>
    <xf numFmtId="0" fontId="31" fillId="0" borderId="16" xfId="0" applyFont="1" applyBorder="1" applyAlignment="1">
      <alignment horizontal="center" vertical="center"/>
    </xf>
    <xf numFmtId="0" fontId="27" fillId="0" borderId="0" xfId="0" applyFont="1" applyAlignment="1">
      <alignment horizontal="left"/>
    </xf>
    <xf numFmtId="0" fontId="31" fillId="0" borderId="111" xfId="0" applyFont="1" applyBorder="1" applyAlignment="1">
      <alignment horizontal="right" vertical="center"/>
    </xf>
    <xf numFmtId="0" fontId="31" fillId="0" borderId="45" xfId="0" applyFont="1" applyBorder="1" applyAlignment="1">
      <alignment horizontal="right" vertical="center"/>
    </xf>
    <xf numFmtId="0" fontId="26" fillId="0" borderId="133" xfId="0" applyFont="1" applyBorder="1" applyAlignment="1">
      <alignment horizontal="left" vertical="top"/>
    </xf>
    <xf numFmtId="0" fontId="26" fillId="0" borderId="37" xfId="0" applyFont="1" applyBorder="1" applyAlignment="1">
      <alignment horizontal="left" vertical="top"/>
    </xf>
    <xf numFmtId="0" fontId="30" fillId="0" borderId="68" xfId="0" applyFont="1" applyBorder="1" applyAlignment="1">
      <alignment horizontal="left" vertical="top"/>
    </xf>
    <xf numFmtId="0" fontId="25" fillId="0" borderId="49" xfId="0" applyFont="1" applyBorder="1" applyAlignment="1">
      <alignment horizontal="left" vertical="center"/>
    </xf>
    <xf numFmtId="0" fontId="25" fillId="0" borderId="70" xfId="0" applyFont="1" applyBorder="1" applyAlignment="1">
      <alignment horizontal="left" vertical="center"/>
    </xf>
    <xf numFmtId="0" fontId="30" fillId="0" borderId="71" xfId="0" applyFont="1" applyBorder="1" applyAlignment="1">
      <alignment horizontal="left" vertical="center"/>
    </xf>
    <xf numFmtId="0" fontId="6" fillId="0" borderId="72" xfId="0" applyFont="1" applyBorder="1" applyAlignment="1">
      <alignment horizontal="left" vertical="center" wrapText="1"/>
    </xf>
    <xf numFmtId="0" fontId="6" fillId="0" borderId="68" xfId="0" applyFont="1" applyBorder="1" applyAlignment="1">
      <alignment horizontal="left" vertical="center" wrapText="1"/>
    </xf>
    <xf numFmtId="0" fontId="31" fillId="0" borderId="74" xfId="0" applyFont="1" applyBorder="1" applyAlignment="1">
      <alignment horizontal="left" vertical="center" wrapText="1"/>
    </xf>
    <xf numFmtId="0" fontId="31" fillId="0" borderId="71" xfId="0" applyFont="1" applyBorder="1" applyAlignment="1">
      <alignment horizontal="left" vertical="center" wrapText="1"/>
    </xf>
    <xf numFmtId="0" fontId="31" fillId="0" borderId="0" xfId="0" applyFont="1" applyBorder="1" applyAlignment="1">
      <alignment horizontal="center" vertical="center"/>
    </xf>
    <xf numFmtId="0" fontId="31" fillId="0" borderId="70" xfId="0" applyFont="1" applyBorder="1" applyAlignment="1">
      <alignment horizontal="center" vertical="center"/>
    </xf>
    <xf numFmtId="0" fontId="6" fillId="0" borderId="111" xfId="0" applyFont="1" applyBorder="1" applyAlignment="1">
      <alignment horizontal="left" vertical="center" wrapText="1"/>
    </xf>
    <xf numFmtId="0" fontId="6" fillId="0" borderId="77" xfId="0" applyFont="1" applyBorder="1" applyAlignment="1">
      <alignment horizontal="left" vertical="center" wrapText="1"/>
    </xf>
    <xf numFmtId="0" fontId="0" fillId="0" borderId="45" xfId="0" applyFont="1" applyBorder="1" applyAlignment="1">
      <alignment horizontal="center" vertical="center"/>
    </xf>
    <xf numFmtId="0" fontId="31" fillId="0" borderId="45" xfId="0" applyFont="1" applyBorder="1" applyAlignment="1">
      <alignment horizontal="center" vertical="center"/>
    </xf>
    <xf numFmtId="0" fontId="31" fillId="0" borderId="77" xfId="0" applyFont="1" applyBorder="1" applyAlignment="1">
      <alignment horizontal="center" vertical="center"/>
    </xf>
    <xf numFmtId="0" fontId="0" fillId="0" borderId="13" xfId="0" applyFont="1" applyBorder="1" applyAlignment="1">
      <alignment horizontal="center" vertical="center"/>
    </xf>
    <xf numFmtId="0" fontId="31" fillId="0" borderId="13" xfId="0" applyFont="1" applyBorder="1" applyAlignment="1">
      <alignment horizontal="center" vertical="center"/>
    </xf>
    <xf numFmtId="0" fontId="41" fillId="5" borderId="0" xfId="0" applyFont="1" applyFill="1" applyAlignment="1" applyProtection="1">
      <alignment horizontal="center" vertical="center" shrinkToFit="1"/>
      <protection locked="0"/>
    </xf>
    <xf numFmtId="0" fontId="41" fillId="7" borderId="0" xfId="0" applyFont="1" applyFill="1" applyAlignment="1" applyProtection="1">
      <alignment horizontal="center" vertical="center" shrinkToFit="1"/>
      <protection locked="0"/>
    </xf>
    <xf numFmtId="0" fontId="41" fillId="6" borderId="0" xfId="0" applyFont="1" applyFill="1" applyAlignment="1" applyProtection="1">
      <alignment horizontal="center" vertical="center"/>
      <protection locked="0"/>
    </xf>
    <xf numFmtId="0" fontId="41" fillId="0" borderId="0" xfId="0" applyFont="1" applyFill="1" applyAlignment="1">
      <alignment horizontal="center" vertical="center"/>
    </xf>
    <xf numFmtId="0" fontId="40" fillId="5" borderId="111" xfId="0" applyFont="1" applyFill="1" applyBorder="1" applyAlignment="1" applyProtection="1">
      <alignment horizontal="center" vertical="center"/>
      <protection locked="0"/>
    </xf>
    <xf numFmtId="0" fontId="40" fillId="7" borderId="45" xfId="0" applyFont="1" applyFill="1" applyBorder="1" applyAlignment="1" applyProtection="1">
      <alignment horizontal="center" vertical="center"/>
      <protection locked="0"/>
    </xf>
    <xf numFmtId="0" fontId="40" fillId="7" borderId="77" xfId="0" applyFont="1" applyFill="1" applyBorder="1" applyAlignment="1" applyProtection="1">
      <alignment horizontal="center" vertical="center"/>
      <protection locked="0"/>
    </xf>
    <xf numFmtId="0" fontId="40" fillId="6" borderId="111" xfId="0" applyFont="1" applyFill="1" applyBorder="1" applyAlignment="1" applyProtection="1">
      <alignment horizontal="center" vertical="center"/>
      <protection locked="0"/>
    </xf>
    <xf numFmtId="0" fontId="40" fillId="6" borderId="77" xfId="0" applyFont="1" applyFill="1" applyBorder="1" applyAlignment="1" applyProtection="1">
      <alignment horizontal="center" vertical="center"/>
      <protection locked="0"/>
    </xf>
    <xf numFmtId="0" fontId="40" fillId="4" borderId="111" xfId="0" applyFont="1" applyFill="1" applyBorder="1" applyAlignment="1" applyProtection="1">
      <alignment horizontal="center" vertical="center"/>
    </xf>
    <xf numFmtId="0" fontId="40" fillId="4" borderId="77" xfId="0" applyFont="1" applyFill="1" applyBorder="1" applyAlignment="1" applyProtection="1">
      <alignment horizontal="center" vertical="center"/>
    </xf>
    <xf numFmtId="0" fontId="40" fillId="0" borderId="159" xfId="0" applyFont="1" applyBorder="1" applyAlignment="1">
      <alignment horizontal="center" vertical="center"/>
    </xf>
    <xf numFmtId="0" fontId="40" fillId="0" borderId="35" xfId="0" applyFont="1" applyBorder="1" applyAlignment="1">
      <alignment horizontal="center" vertical="center"/>
    </xf>
    <xf numFmtId="0" fontId="40" fillId="0" borderId="34" xfId="0" applyFont="1" applyBorder="1" applyAlignment="1">
      <alignment horizontal="center" vertical="center"/>
    </xf>
    <xf numFmtId="0" fontId="40" fillId="0" borderId="59" xfId="0" applyFont="1" applyBorder="1" applyAlignment="1">
      <alignment horizontal="center" vertical="center" wrapText="1"/>
    </xf>
    <xf numFmtId="0" fontId="40" fillId="0" borderId="75" xfId="0" applyFont="1" applyBorder="1" applyAlignment="1">
      <alignment horizontal="center" vertical="center" wrapText="1"/>
    </xf>
    <xf numFmtId="0" fontId="40" fillId="0" borderId="46" xfId="0" applyFont="1" applyBorder="1" applyAlignment="1">
      <alignment horizontal="center" vertical="center" wrapText="1"/>
    </xf>
    <xf numFmtId="0" fontId="40" fillId="0" borderId="69"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78" xfId="0" applyFont="1" applyBorder="1" applyAlignment="1">
      <alignment horizontal="center" vertical="center" wrapText="1"/>
    </xf>
    <xf numFmtId="0" fontId="43" fillId="0" borderId="76" xfId="0" applyFont="1" applyBorder="1" applyAlignment="1">
      <alignment horizontal="center" vertical="center" wrapText="1"/>
    </xf>
    <xf numFmtId="0" fontId="43" fillId="0" borderId="75" xfId="0" applyFont="1" applyBorder="1" applyAlignment="1">
      <alignment horizontal="center" vertical="center" wrapText="1"/>
    </xf>
    <xf numFmtId="0" fontId="43" fillId="0" borderId="73" xfId="0" applyFont="1" applyBorder="1" applyAlignment="1">
      <alignment horizontal="center" vertical="center" wrapText="1"/>
    </xf>
    <xf numFmtId="0" fontId="43" fillId="0" borderId="69" xfId="0" applyFont="1" applyBorder="1" applyAlignment="1">
      <alignment horizontal="center" vertical="center" wrapText="1"/>
    </xf>
    <xf numFmtId="0" fontId="43" fillId="0" borderId="79" xfId="0" applyFont="1" applyBorder="1" applyAlignment="1">
      <alignment horizontal="center" vertical="center" wrapText="1"/>
    </xf>
    <xf numFmtId="0" fontId="43" fillId="0" borderId="78" xfId="0" applyFont="1" applyBorder="1" applyAlignment="1">
      <alignment horizontal="center" vertical="center" wrapText="1"/>
    </xf>
    <xf numFmtId="0" fontId="40" fillId="0" borderId="76"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73"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79" xfId="0" applyFont="1" applyBorder="1" applyAlignment="1">
      <alignment horizontal="center" vertical="center" wrapText="1"/>
    </xf>
    <xf numFmtId="0" fontId="40" fillId="0" borderId="80" xfId="0" applyFont="1" applyBorder="1" applyAlignment="1">
      <alignment horizontal="center" vertical="center" wrapText="1"/>
    </xf>
    <xf numFmtId="0" fontId="40" fillId="0" borderId="31" xfId="0" quotePrefix="1" applyFont="1" applyBorder="1" applyAlignment="1">
      <alignment horizontal="center" vertical="center"/>
    </xf>
    <xf numFmtId="0" fontId="40" fillId="0" borderId="31" xfId="0" applyFont="1" applyBorder="1" applyAlignment="1">
      <alignment horizontal="center" vertical="center"/>
    </xf>
    <xf numFmtId="0" fontId="44" fillId="0" borderId="155" xfId="0" applyFont="1" applyFill="1" applyBorder="1" applyAlignment="1">
      <alignment horizontal="center" vertical="center" wrapText="1"/>
    </xf>
    <xf numFmtId="0" fontId="44" fillId="0" borderId="60" xfId="0" applyFont="1" applyFill="1" applyBorder="1" applyAlignment="1">
      <alignment horizontal="center" vertical="center" wrapText="1"/>
    </xf>
    <xf numFmtId="0" fontId="44" fillId="0" borderId="22" xfId="0" applyFont="1" applyFill="1" applyBorder="1" applyAlignment="1">
      <alignment horizontal="center" vertical="center" wrapText="1"/>
    </xf>
    <xf numFmtId="0" fontId="44" fillId="0" borderId="64" xfId="0" applyFont="1" applyFill="1" applyBorder="1" applyAlignment="1">
      <alignment horizontal="center" vertical="center" wrapText="1"/>
    </xf>
    <xf numFmtId="0" fontId="44" fillId="0" borderId="156" xfId="0" applyFont="1" applyFill="1" applyBorder="1" applyAlignment="1">
      <alignment horizontal="center" vertical="center" wrapText="1"/>
    </xf>
    <xf numFmtId="0" fontId="44" fillId="0" borderId="3" xfId="0" applyFont="1" applyFill="1" applyBorder="1" applyAlignment="1">
      <alignment horizontal="center" vertical="center" wrapText="1"/>
    </xf>
    <xf numFmtId="0" fontId="44" fillId="0" borderId="59" xfId="0" applyFont="1" applyBorder="1" applyAlignment="1">
      <alignment horizontal="center" vertical="center" wrapText="1"/>
    </xf>
    <xf numFmtId="0" fontId="44" fillId="0" borderId="60" xfId="0" applyFont="1" applyBorder="1" applyAlignment="1">
      <alignment horizontal="center" vertical="center" wrapText="1"/>
    </xf>
    <xf numFmtId="0" fontId="44" fillId="0" borderId="46" xfId="0" applyFont="1" applyBorder="1" applyAlignment="1">
      <alignment horizontal="center" vertical="center" wrapText="1"/>
    </xf>
    <xf numFmtId="0" fontId="44" fillId="0" borderId="64" xfId="0" applyFont="1" applyBorder="1" applyAlignment="1">
      <alignment horizontal="center" vertical="center" wrapText="1"/>
    </xf>
    <xf numFmtId="0" fontId="44" fillId="0" borderId="61" xfId="0" applyFont="1" applyBorder="1" applyAlignment="1">
      <alignment horizontal="center" vertical="center" wrapText="1"/>
    </xf>
    <xf numFmtId="0" fontId="44" fillId="0" borderId="3" xfId="0" applyFont="1" applyBorder="1" applyAlignment="1">
      <alignment horizontal="center" vertical="center" wrapText="1"/>
    </xf>
    <xf numFmtId="0" fontId="40" fillId="0" borderId="60" xfId="0" applyFont="1" applyBorder="1" applyAlignment="1">
      <alignment horizontal="center" vertical="center" wrapText="1"/>
    </xf>
    <xf numFmtId="0" fontId="40" fillId="0" borderId="64"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45" xfId="0" applyFont="1" applyFill="1" applyBorder="1" applyAlignment="1">
      <alignment horizontal="center" vertical="center"/>
    </xf>
    <xf numFmtId="0" fontId="40" fillId="0" borderId="157" xfId="0" applyFont="1" applyFill="1" applyBorder="1" applyAlignment="1">
      <alignment horizontal="center" vertical="center"/>
    </xf>
    <xf numFmtId="0" fontId="40" fillId="0" borderId="158" xfId="0" applyFont="1" applyFill="1" applyBorder="1" applyAlignment="1">
      <alignment horizontal="center" vertical="center"/>
    </xf>
    <xf numFmtId="0" fontId="40" fillId="0" borderId="23" xfId="0" applyFont="1" applyBorder="1" applyAlignment="1">
      <alignment horizontal="center" vertical="center"/>
    </xf>
    <xf numFmtId="0" fontId="40" fillId="0" borderId="146" xfId="0" applyFont="1" applyBorder="1" applyAlignment="1">
      <alignment horizontal="center" vertical="center"/>
    </xf>
    <xf numFmtId="0" fontId="40" fillId="5" borderId="59" xfId="0" applyFont="1" applyFill="1" applyBorder="1" applyAlignment="1" applyProtection="1">
      <alignment horizontal="center" vertical="center" shrinkToFit="1"/>
      <protection locked="0"/>
    </xf>
    <xf numFmtId="0" fontId="40" fillId="5" borderId="75" xfId="0" applyFont="1" applyFill="1" applyBorder="1" applyAlignment="1" applyProtection="1">
      <alignment horizontal="center" vertical="center" shrinkToFit="1"/>
      <protection locked="0"/>
    </xf>
    <xf numFmtId="0" fontId="40" fillId="5" borderId="46" xfId="0" applyFont="1" applyFill="1" applyBorder="1" applyAlignment="1" applyProtection="1">
      <alignment horizontal="center" vertical="center" shrinkToFit="1"/>
      <protection locked="0"/>
    </xf>
    <xf numFmtId="0" fontId="40" fillId="5" borderId="69" xfId="0" applyFont="1" applyFill="1" applyBorder="1" applyAlignment="1" applyProtection="1">
      <alignment horizontal="center" vertical="center" shrinkToFit="1"/>
      <protection locked="0"/>
    </xf>
    <xf numFmtId="0" fontId="40" fillId="5" borderId="76" xfId="0" applyFont="1" applyFill="1" applyBorder="1" applyAlignment="1" applyProtection="1">
      <alignment horizontal="center" vertical="center" wrapText="1"/>
      <protection locked="0"/>
    </xf>
    <xf numFmtId="0" fontId="40" fillId="5" borderId="75" xfId="0" applyFont="1" applyFill="1" applyBorder="1" applyAlignment="1" applyProtection="1">
      <alignment horizontal="center" vertical="center" wrapText="1"/>
      <protection locked="0"/>
    </xf>
    <xf numFmtId="0" fontId="40" fillId="5" borderId="73" xfId="0" applyFont="1" applyFill="1" applyBorder="1" applyAlignment="1" applyProtection="1">
      <alignment horizontal="center" vertical="center" wrapText="1"/>
      <protection locked="0"/>
    </xf>
    <xf numFmtId="0" fontId="40" fillId="5" borderId="69" xfId="0" applyFont="1" applyFill="1" applyBorder="1" applyAlignment="1" applyProtection="1">
      <alignment horizontal="center" vertical="center" wrapText="1"/>
      <protection locked="0"/>
    </xf>
    <xf numFmtId="0" fontId="40" fillId="5" borderId="76" xfId="0" applyFont="1" applyFill="1" applyBorder="1" applyAlignment="1" applyProtection="1">
      <alignment horizontal="center" vertical="center" shrinkToFit="1"/>
      <protection locked="0"/>
    </xf>
    <xf numFmtId="0" fontId="40" fillId="5" borderId="31" xfId="0" applyFont="1" applyFill="1" applyBorder="1" applyAlignment="1" applyProtection="1">
      <alignment horizontal="center" vertical="center" shrinkToFit="1"/>
      <protection locked="0"/>
    </xf>
    <xf numFmtId="0" fontId="40" fillId="5" borderId="73" xfId="0" applyFont="1" applyFill="1" applyBorder="1" applyAlignment="1" applyProtection="1">
      <alignment horizontal="center" vertical="center" shrinkToFit="1"/>
      <protection locked="0"/>
    </xf>
    <xf numFmtId="0" fontId="40" fillId="5" borderId="0" xfId="0" applyFont="1" applyFill="1" applyBorder="1" applyAlignment="1" applyProtection="1">
      <alignment horizontal="center" vertical="center" shrinkToFit="1"/>
      <protection locked="0"/>
    </xf>
    <xf numFmtId="0" fontId="40" fillId="6" borderId="151" xfId="0" applyFont="1" applyFill="1" applyBorder="1" applyAlignment="1" applyProtection="1">
      <alignment horizontal="center" vertical="center" shrinkToFit="1"/>
      <protection locked="0"/>
    </xf>
    <xf numFmtId="0" fontId="40" fillId="6" borderId="152" xfId="0" applyFont="1" applyFill="1" applyBorder="1" applyAlignment="1" applyProtection="1">
      <alignment horizontal="center" vertical="center" shrinkToFit="1"/>
      <protection locked="0"/>
    </xf>
    <xf numFmtId="0" fontId="40" fillId="6" borderId="153" xfId="0" applyFont="1" applyFill="1" applyBorder="1" applyAlignment="1" applyProtection="1">
      <alignment horizontal="center" vertical="center" shrinkToFit="1"/>
      <protection locked="0"/>
    </xf>
    <xf numFmtId="0" fontId="40" fillId="6" borderId="111" xfId="0" applyFont="1" applyFill="1" applyBorder="1" applyAlignment="1" applyProtection="1">
      <alignment horizontal="center" vertical="center" shrinkToFit="1"/>
      <protection locked="0"/>
    </xf>
    <xf numFmtId="0" fontId="40" fillId="6" borderId="45" xfId="0" applyFont="1" applyFill="1" applyBorder="1" applyAlignment="1" applyProtection="1">
      <alignment horizontal="center" vertical="center" shrinkToFit="1"/>
      <protection locked="0"/>
    </xf>
    <xf numFmtId="0" fontId="40" fillId="6" borderId="77" xfId="0" applyFont="1" applyFill="1" applyBorder="1" applyAlignment="1" applyProtection="1">
      <alignment horizontal="center" vertical="center" shrinkToFit="1"/>
      <protection locked="0"/>
    </xf>
    <xf numFmtId="0" fontId="40" fillId="0" borderId="154" xfId="0" applyFont="1" applyBorder="1" applyAlignment="1">
      <alignment horizontal="center" vertical="center" wrapText="1"/>
    </xf>
    <xf numFmtId="0" fontId="40" fillId="0" borderId="150" xfId="0" applyFont="1" applyBorder="1" applyAlignment="1">
      <alignment horizontal="center" vertical="center" wrapText="1"/>
    </xf>
    <xf numFmtId="1" fontId="40" fillId="0" borderId="149" xfId="0" applyNumberFormat="1" applyFont="1" applyBorder="1" applyAlignment="1">
      <alignment horizontal="center" vertical="center" wrapText="1"/>
    </xf>
    <xf numFmtId="1" fontId="40" fillId="0" borderId="150" xfId="0" applyNumberFormat="1" applyFont="1" applyBorder="1" applyAlignment="1">
      <alignment horizontal="center" vertical="center" wrapText="1"/>
    </xf>
    <xf numFmtId="0" fontId="40" fillId="6" borderId="59" xfId="0" applyFont="1" applyFill="1" applyBorder="1" applyAlignment="1" applyProtection="1">
      <alignment horizontal="left" vertical="center" wrapText="1"/>
      <protection locked="0"/>
    </xf>
    <xf numFmtId="0" fontId="40" fillId="6" borderId="31" xfId="0" applyFont="1" applyFill="1" applyBorder="1" applyAlignment="1" applyProtection="1">
      <alignment horizontal="left" vertical="center" wrapText="1"/>
      <protection locked="0"/>
    </xf>
    <xf numFmtId="0" fontId="40" fillId="6" borderId="60" xfId="0" applyFont="1" applyFill="1" applyBorder="1" applyAlignment="1" applyProtection="1">
      <alignment horizontal="left" vertical="center" wrapText="1"/>
      <protection locked="0"/>
    </xf>
    <xf numFmtId="0" fontId="40" fillId="6" borderId="46" xfId="0" applyFont="1" applyFill="1" applyBorder="1" applyAlignment="1" applyProtection="1">
      <alignment horizontal="left" vertical="center" wrapText="1"/>
      <protection locked="0"/>
    </xf>
    <xf numFmtId="0" fontId="40" fillId="6" borderId="0" xfId="0" applyFont="1" applyFill="1" applyBorder="1" applyAlignment="1" applyProtection="1">
      <alignment horizontal="left" vertical="center" wrapText="1"/>
      <protection locked="0"/>
    </xf>
    <xf numFmtId="0" fontId="40" fillId="6" borderId="64" xfId="0" applyFont="1" applyFill="1" applyBorder="1" applyAlignment="1" applyProtection="1">
      <alignment horizontal="left" vertical="center" wrapText="1"/>
      <protection locked="0"/>
    </xf>
    <xf numFmtId="191" fontId="40" fillId="0" borderId="147" xfId="0" applyNumberFormat="1" applyFont="1" applyBorder="1" applyAlignment="1">
      <alignment horizontal="center" vertical="center" wrapText="1"/>
    </xf>
    <xf numFmtId="191" fontId="40" fillId="0" borderId="89" xfId="0" applyNumberFormat="1" applyFont="1" applyBorder="1" applyAlignment="1">
      <alignment horizontal="center" vertical="center" wrapText="1"/>
    </xf>
    <xf numFmtId="191" fontId="40" fillId="0" borderId="148" xfId="0" applyNumberFormat="1" applyFont="1" applyBorder="1" applyAlignment="1">
      <alignment horizontal="center" vertical="center" wrapText="1"/>
    </xf>
    <xf numFmtId="0" fontId="40" fillId="5" borderId="36" xfId="0" applyFont="1" applyFill="1" applyBorder="1" applyAlignment="1" applyProtection="1">
      <alignment horizontal="center" vertical="center" shrinkToFit="1"/>
      <protection locked="0"/>
    </xf>
    <xf numFmtId="0" fontId="40" fillId="5" borderId="68" xfId="0" applyFont="1" applyFill="1" applyBorder="1" applyAlignment="1" applyProtection="1">
      <alignment horizontal="center" vertical="center" shrinkToFit="1"/>
      <protection locked="0"/>
    </xf>
    <xf numFmtId="0" fontId="40" fillId="5" borderId="72" xfId="0" applyFont="1" applyFill="1" applyBorder="1" applyAlignment="1" applyProtection="1">
      <alignment horizontal="center" vertical="center" wrapText="1"/>
      <protection locked="0"/>
    </xf>
    <xf numFmtId="0" fontId="40" fillId="5" borderId="68" xfId="0" applyFont="1" applyFill="1" applyBorder="1" applyAlignment="1" applyProtection="1">
      <alignment horizontal="center" vertical="center" wrapText="1"/>
      <protection locked="0"/>
    </xf>
    <xf numFmtId="0" fontId="40" fillId="5" borderId="72" xfId="0" applyFont="1" applyFill="1" applyBorder="1" applyAlignment="1" applyProtection="1">
      <alignment horizontal="center" vertical="center" shrinkToFit="1"/>
      <protection locked="0"/>
    </xf>
    <xf numFmtId="0" fontId="40" fillId="5" borderId="37" xfId="0" applyFont="1" applyFill="1" applyBorder="1" applyAlignment="1" applyProtection="1">
      <alignment horizontal="center" vertical="center" shrinkToFit="1"/>
      <protection locked="0"/>
    </xf>
    <xf numFmtId="0" fontId="40" fillId="0" borderId="145" xfId="0" applyFont="1" applyBorder="1" applyAlignment="1">
      <alignment horizontal="center" vertical="center" wrapText="1"/>
    </xf>
    <xf numFmtId="0" fontId="40" fillId="0" borderId="135" xfId="0" applyFont="1" applyBorder="1" applyAlignment="1">
      <alignment horizontal="center" vertical="center" wrapText="1"/>
    </xf>
    <xf numFmtId="1" fontId="40" fillId="0" borderId="134" xfId="0" applyNumberFormat="1" applyFont="1" applyBorder="1" applyAlignment="1">
      <alignment horizontal="center" vertical="center" wrapText="1"/>
    </xf>
    <xf numFmtId="1" fontId="40" fillId="0" borderId="135" xfId="0" applyNumberFormat="1" applyFont="1" applyBorder="1" applyAlignment="1">
      <alignment horizontal="center" vertical="center" wrapText="1"/>
    </xf>
    <xf numFmtId="0" fontId="40" fillId="6" borderId="36" xfId="0" applyFont="1" applyFill="1" applyBorder="1" applyAlignment="1" applyProtection="1">
      <alignment horizontal="left" vertical="center" wrapText="1"/>
      <protection locked="0"/>
    </xf>
    <xf numFmtId="0" fontId="40" fillId="6" borderId="37" xfId="0" applyFont="1" applyFill="1" applyBorder="1" applyAlignment="1" applyProtection="1">
      <alignment horizontal="left" vertical="center" wrapText="1"/>
      <protection locked="0"/>
    </xf>
    <xf numFmtId="0" fontId="40" fillId="6" borderId="93" xfId="0" applyFont="1" applyFill="1" applyBorder="1" applyAlignment="1" applyProtection="1">
      <alignment horizontal="left" vertical="center" wrapText="1"/>
      <protection locked="0"/>
    </xf>
    <xf numFmtId="0" fontId="40" fillId="5" borderId="138" xfId="0" applyFont="1" applyFill="1" applyBorder="1" applyAlignment="1" applyProtection="1">
      <alignment horizontal="center" vertical="center" shrinkToFit="1"/>
      <protection locked="0"/>
    </xf>
    <xf numFmtId="0" fontId="40" fillId="5" borderId="71" xfId="0" applyFont="1" applyFill="1" applyBorder="1" applyAlignment="1" applyProtection="1">
      <alignment horizontal="center" vertical="center" shrinkToFit="1"/>
      <protection locked="0"/>
    </xf>
    <xf numFmtId="0" fontId="40" fillId="5" borderId="74" xfId="0" applyFont="1" applyFill="1" applyBorder="1" applyAlignment="1" applyProtection="1">
      <alignment horizontal="center" vertical="center" wrapText="1"/>
      <protection locked="0"/>
    </xf>
    <xf numFmtId="0" fontId="40" fillId="5" borderId="71" xfId="0" applyFont="1" applyFill="1" applyBorder="1" applyAlignment="1" applyProtection="1">
      <alignment horizontal="center" vertical="center" wrapText="1"/>
      <protection locked="0"/>
    </xf>
    <xf numFmtId="0" fontId="40" fillId="5" borderId="74" xfId="0" applyFont="1" applyFill="1" applyBorder="1" applyAlignment="1" applyProtection="1">
      <alignment horizontal="center" vertical="center" shrinkToFit="1"/>
      <protection locked="0"/>
    </xf>
    <xf numFmtId="0" fontId="40" fillId="5" borderId="70" xfId="0" applyFont="1" applyFill="1" applyBorder="1" applyAlignment="1" applyProtection="1">
      <alignment horizontal="center" vertical="center" shrinkToFit="1"/>
      <protection locked="0"/>
    </xf>
    <xf numFmtId="0" fontId="40" fillId="6" borderId="138" xfId="0" applyFont="1" applyFill="1" applyBorder="1" applyAlignment="1" applyProtection="1">
      <alignment horizontal="left" vertical="center" wrapText="1"/>
      <protection locked="0"/>
    </xf>
    <xf numFmtId="0" fontId="40" fillId="6" borderId="70" xfId="0" applyFont="1" applyFill="1" applyBorder="1" applyAlignment="1" applyProtection="1">
      <alignment horizontal="left" vertical="center" wrapText="1"/>
      <protection locked="0"/>
    </xf>
    <xf numFmtId="0" fontId="40" fillId="6" borderId="139" xfId="0" applyFont="1" applyFill="1" applyBorder="1" applyAlignment="1" applyProtection="1">
      <alignment horizontal="left" vertical="center" wrapText="1"/>
      <protection locked="0"/>
    </xf>
    <xf numFmtId="191" fontId="40" fillId="0" borderId="140" xfId="0" applyNumberFormat="1" applyFont="1" applyBorder="1" applyAlignment="1">
      <alignment horizontal="center" vertical="center" wrapText="1"/>
    </xf>
    <xf numFmtId="191" fontId="40" fillId="0" borderId="100" xfId="0" applyNumberFormat="1" applyFont="1" applyBorder="1" applyAlignment="1">
      <alignment horizontal="center" vertical="center" wrapText="1"/>
    </xf>
    <xf numFmtId="191" fontId="40" fillId="0" borderId="141" xfId="0" applyNumberFormat="1" applyFont="1" applyBorder="1" applyAlignment="1">
      <alignment horizontal="center" vertical="center" wrapText="1"/>
    </xf>
    <xf numFmtId="0" fontId="40" fillId="0" borderId="142" xfId="0" applyFont="1" applyBorder="1" applyAlignment="1">
      <alignment horizontal="center" vertical="center"/>
    </xf>
    <xf numFmtId="0" fontId="40" fillId="5" borderId="61" xfId="0" applyFont="1" applyFill="1" applyBorder="1" applyAlignment="1" applyProtection="1">
      <alignment horizontal="center" vertical="center" shrinkToFit="1"/>
      <protection locked="0"/>
    </xf>
    <xf numFmtId="0" fontId="40" fillId="5" borderId="78" xfId="0" applyFont="1" applyFill="1" applyBorder="1" applyAlignment="1" applyProtection="1">
      <alignment horizontal="center" vertical="center" shrinkToFit="1"/>
      <protection locked="0"/>
    </xf>
    <xf numFmtId="0" fontId="40" fillId="5" borderId="79" xfId="0" applyFont="1" applyFill="1" applyBorder="1" applyAlignment="1" applyProtection="1">
      <alignment horizontal="center" vertical="center" wrapText="1"/>
      <protection locked="0"/>
    </xf>
    <xf numFmtId="0" fontId="40" fillId="5" borderId="78" xfId="0" applyFont="1" applyFill="1" applyBorder="1" applyAlignment="1" applyProtection="1">
      <alignment horizontal="center" vertical="center" wrapText="1"/>
      <protection locked="0"/>
    </xf>
    <xf numFmtId="0" fontId="40" fillId="5" borderId="79" xfId="0" applyFont="1" applyFill="1" applyBorder="1" applyAlignment="1" applyProtection="1">
      <alignment horizontal="center" vertical="center" shrinkToFit="1"/>
      <protection locked="0"/>
    </xf>
    <xf numFmtId="0" fontId="40" fillId="5" borderId="80" xfId="0" applyFont="1" applyFill="1" applyBorder="1" applyAlignment="1" applyProtection="1">
      <alignment horizontal="center" vertical="center" shrinkToFit="1"/>
      <protection locked="0"/>
    </xf>
    <xf numFmtId="0" fontId="40" fillId="6" borderId="143" xfId="0" applyFont="1" applyFill="1" applyBorder="1" applyAlignment="1" applyProtection="1">
      <alignment horizontal="center" vertical="center" shrinkToFit="1"/>
      <protection locked="0"/>
    </xf>
    <xf numFmtId="0" fontId="40" fillId="6" borderId="144" xfId="0" applyFont="1" applyFill="1" applyBorder="1" applyAlignment="1" applyProtection="1">
      <alignment horizontal="center" vertical="center" shrinkToFit="1"/>
      <protection locked="0"/>
    </xf>
    <xf numFmtId="0" fontId="40" fillId="6" borderId="81" xfId="0" applyFont="1" applyFill="1" applyBorder="1" applyAlignment="1" applyProtection="1">
      <alignment horizontal="center" vertical="center" shrinkToFit="1"/>
      <protection locked="0"/>
    </xf>
    <xf numFmtId="0" fontId="40" fillId="6" borderId="61" xfId="0" applyFont="1" applyFill="1" applyBorder="1" applyAlignment="1" applyProtection="1">
      <alignment horizontal="left" vertical="center" wrapText="1"/>
      <protection locked="0"/>
    </xf>
    <xf numFmtId="0" fontId="40" fillId="6" borderId="80" xfId="0" applyFont="1" applyFill="1" applyBorder="1" applyAlignment="1" applyProtection="1">
      <alignment horizontal="left" vertical="center" wrapText="1"/>
      <protection locked="0"/>
    </xf>
    <xf numFmtId="0" fontId="40" fillId="6" borderId="3" xfId="0" applyFont="1" applyFill="1" applyBorder="1" applyAlignment="1" applyProtection="1">
      <alignment horizontal="left" vertical="center" wrapText="1"/>
      <protection locked="0"/>
    </xf>
    <xf numFmtId="191" fontId="40" fillId="0" borderId="136" xfId="0" applyNumberFormat="1" applyFont="1" applyBorder="1" applyAlignment="1">
      <alignment horizontal="center" vertical="center" wrapText="1"/>
    </xf>
    <xf numFmtId="191" fontId="40" fillId="0" borderId="103" xfId="0" applyNumberFormat="1" applyFont="1" applyBorder="1" applyAlignment="1">
      <alignment horizontal="center" vertical="center" wrapText="1"/>
    </xf>
    <xf numFmtId="191" fontId="40" fillId="0" borderId="137" xfId="0" applyNumberFormat="1" applyFont="1" applyBorder="1" applyAlignment="1">
      <alignment horizontal="center" vertical="center" wrapText="1"/>
    </xf>
    <xf numFmtId="0" fontId="44" fillId="4" borderId="0" xfId="0" applyFont="1" applyFill="1" applyBorder="1" applyAlignment="1" applyProtection="1">
      <alignment horizontal="left" vertical="center" wrapText="1"/>
      <protection locked="0"/>
    </xf>
    <xf numFmtId="0" fontId="43" fillId="0" borderId="0" xfId="0" applyFont="1" applyFill="1" applyBorder="1" applyAlignment="1">
      <alignment horizontal="center" vertical="center"/>
    </xf>
    <xf numFmtId="0" fontId="43" fillId="0" borderId="70" xfId="0" applyFont="1" applyFill="1" applyBorder="1" applyAlignment="1">
      <alignment horizontal="center" vertical="center"/>
    </xf>
    <xf numFmtId="0" fontId="44" fillId="0" borderId="0" xfId="0" applyFont="1" applyFill="1" applyBorder="1" applyAlignment="1">
      <alignment horizontal="center" vertical="center" wrapText="1"/>
    </xf>
    <xf numFmtId="0" fontId="44" fillId="4" borderId="0" xfId="0" applyFont="1" applyFill="1" applyBorder="1" applyAlignment="1" applyProtection="1">
      <alignment horizontal="center" vertical="center" wrapText="1"/>
      <protection locked="0"/>
    </xf>
    <xf numFmtId="0" fontId="44" fillId="0" borderId="0" xfId="0" applyFont="1" applyFill="1" applyBorder="1" applyAlignment="1">
      <alignment horizontal="center" vertical="center"/>
    </xf>
    <xf numFmtId="0" fontId="43" fillId="0" borderId="13" xfId="0" applyFont="1" applyFill="1" applyBorder="1" applyAlignment="1">
      <alignment horizontal="center" vertical="center"/>
    </xf>
    <xf numFmtId="192" fontId="43" fillId="0" borderId="13" xfId="0" applyNumberFormat="1" applyFont="1" applyFill="1" applyBorder="1" applyAlignment="1">
      <alignment horizontal="right" vertical="center"/>
    </xf>
    <xf numFmtId="192" fontId="43" fillId="0" borderId="13" xfId="1" applyNumberFormat="1" applyFont="1" applyFill="1" applyBorder="1" applyAlignment="1">
      <alignment horizontal="right" vertical="center"/>
    </xf>
    <xf numFmtId="192" fontId="43" fillId="6" borderId="13" xfId="0" applyNumberFormat="1" applyFont="1" applyFill="1" applyBorder="1" applyAlignment="1" applyProtection="1">
      <alignment horizontal="right" vertical="center"/>
      <protection locked="0"/>
    </xf>
    <xf numFmtId="192" fontId="43" fillId="6" borderId="111" xfId="0" applyNumberFormat="1" applyFont="1" applyFill="1" applyBorder="1" applyAlignment="1" applyProtection="1">
      <alignment horizontal="right" vertical="center"/>
      <protection locked="0"/>
    </xf>
    <xf numFmtId="192" fontId="43" fillId="6" borderId="77" xfId="0" applyNumberFormat="1" applyFont="1" applyFill="1" applyBorder="1" applyAlignment="1" applyProtection="1">
      <alignment horizontal="right" vertical="center"/>
      <protection locked="0"/>
    </xf>
    <xf numFmtId="193" fontId="43" fillId="0" borderId="13" xfId="0" applyNumberFormat="1" applyFont="1" applyFill="1" applyBorder="1" applyAlignment="1">
      <alignment horizontal="center" vertical="center"/>
    </xf>
    <xf numFmtId="0" fontId="43" fillId="0" borderId="13" xfId="0" applyNumberFormat="1" applyFont="1" applyFill="1" applyBorder="1" applyAlignment="1">
      <alignment horizontal="center" vertical="center"/>
    </xf>
    <xf numFmtId="193" fontId="43" fillId="4" borderId="13" xfId="0" applyNumberFormat="1" applyFont="1" applyFill="1" applyBorder="1" applyAlignment="1">
      <alignment horizontal="center" vertical="center"/>
    </xf>
    <xf numFmtId="192" fontId="43" fillId="6" borderId="13" xfId="1" applyNumberFormat="1" applyFont="1" applyFill="1" applyBorder="1" applyAlignment="1" applyProtection="1">
      <alignment horizontal="right" vertical="center"/>
      <protection locked="0"/>
    </xf>
    <xf numFmtId="192" fontId="43" fillId="0" borderId="111" xfId="0" applyNumberFormat="1" applyFont="1" applyFill="1" applyBorder="1" applyAlignment="1">
      <alignment horizontal="center" vertical="center"/>
    </xf>
    <xf numFmtId="192" fontId="43" fillId="0" borderId="77" xfId="0" applyNumberFormat="1" applyFont="1" applyFill="1" applyBorder="1" applyAlignment="1">
      <alignment horizontal="center" vertical="center"/>
    </xf>
    <xf numFmtId="192" fontId="43" fillId="0" borderId="111" xfId="0" applyNumberFormat="1" applyFont="1" applyFill="1" applyBorder="1" applyAlignment="1">
      <alignment horizontal="right" vertical="center"/>
    </xf>
    <xf numFmtId="192" fontId="43" fillId="0" borderId="77" xfId="0" applyNumberFormat="1" applyFont="1" applyFill="1" applyBorder="1" applyAlignment="1">
      <alignment horizontal="right" vertical="center"/>
    </xf>
    <xf numFmtId="0" fontId="43" fillId="6" borderId="111" xfId="0" applyFont="1" applyFill="1" applyBorder="1" applyAlignment="1" applyProtection="1">
      <alignment horizontal="center" vertical="center"/>
      <protection locked="0"/>
    </xf>
    <xf numFmtId="0" fontId="43" fillId="6" borderId="77" xfId="0" applyFont="1" applyFill="1" applyBorder="1" applyAlignment="1" applyProtection="1">
      <alignment horizontal="center" vertical="center"/>
      <protection locked="0"/>
    </xf>
    <xf numFmtId="0" fontId="43" fillId="4" borderId="111" xfId="0" applyFont="1" applyFill="1" applyBorder="1" applyAlignment="1" applyProtection="1">
      <alignment horizontal="center" vertical="center"/>
    </xf>
    <xf numFmtId="0" fontId="43" fillId="4" borderId="77" xfId="0" applyFont="1" applyFill="1" applyBorder="1" applyAlignment="1" applyProtection="1">
      <alignment horizontal="center" vertical="center"/>
    </xf>
    <xf numFmtId="192" fontId="43" fillId="0" borderId="13" xfId="0" applyNumberFormat="1" applyFont="1" applyFill="1" applyBorder="1" applyAlignment="1">
      <alignment horizontal="center" vertical="center"/>
    </xf>
    <xf numFmtId="190" fontId="43" fillId="0" borderId="13" xfId="0" applyNumberFormat="1" applyFont="1" applyFill="1" applyBorder="1" applyAlignment="1">
      <alignment horizontal="center" vertical="center"/>
    </xf>
    <xf numFmtId="0" fontId="43" fillId="4" borderId="13" xfId="0" applyFont="1" applyFill="1" applyBorder="1" applyAlignment="1">
      <alignment horizontal="center" vertical="center"/>
    </xf>
    <xf numFmtId="190" fontId="43" fillId="4" borderId="13" xfId="0" applyNumberFormat="1" applyFont="1" applyFill="1" applyBorder="1" applyAlignment="1">
      <alignment horizontal="center" vertical="center"/>
    </xf>
    <xf numFmtId="0" fontId="76" fillId="4" borderId="13" xfId="0" applyFont="1" applyFill="1" applyBorder="1" applyAlignment="1" applyProtection="1">
      <alignment horizontal="center" vertical="center"/>
    </xf>
    <xf numFmtId="0" fontId="44" fillId="4" borderId="0" xfId="0" applyFont="1" applyFill="1" applyBorder="1" applyAlignment="1">
      <alignment horizontal="left" vertical="center" indent="1"/>
    </xf>
    <xf numFmtId="0" fontId="22" fillId="2" borderId="0" xfId="0" applyFont="1" applyFill="1" applyAlignment="1">
      <alignment horizontal="center"/>
    </xf>
    <xf numFmtId="0" fontId="16" fillId="0" borderId="160" xfId="0" applyFont="1" applyBorder="1" applyAlignment="1">
      <alignment horizontal="right"/>
    </xf>
    <xf numFmtId="0" fontId="16" fillId="0" borderId="144" xfId="0" applyFont="1" applyBorder="1" applyAlignment="1">
      <alignment horizontal="right"/>
    </xf>
    <xf numFmtId="0" fontId="16" fillId="0" borderId="164" xfId="0" applyFont="1" applyBorder="1" applyAlignment="1">
      <alignment horizontal="right"/>
    </xf>
    <xf numFmtId="0" fontId="8" fillId="0" borderId="29" xfId="0" applyFont="1" applyBorder="1" applyAlignment="1">
      <alignment vertical="center" wrapText="1"/>
    </xf>
    <xf numFmtId="0" fontId="8" fillId="0" borderId="142" xfId="0" applyFont="1" applyBorder="1" applyAlignment="1">
      <alignment vertical="center" wrapText="1"/>
    </xf>
    <xf numFmtId="0" fontId="18" fillId="0" borderId="21" xfId="0" applyFont="1" applyBorder="1" applyAlignment="1">
      <alignment horizontal="center" vertical="center"/>
    </xf>
    <xf numFmtId="0" fontId="18" fillId="0" borderId="30" xfId="0" applyFont="1" applyBorder="1" applyAlignment="1">
      <alignment horizontal="center" vertical="center"/>
    </xf>
    <xf numFmtId="179" fontId="18" fillId="0" borderId="21" xfId="0" applyNumberFormat="1" applyFont="1" applyBorder="1" applyAlignment="1">
      <alignment horizontal="center" vertical="center"/>
    </xf>
    <xf numFmtId="179" fontId="18" fillId="0" borderId="161" xfId="0" applyNumberFormat="1" applyFont="1" applyBorder="1" applyAlignment="1">
      <alignment horizontal="center" vertical="center"/>
    </xf>
    <xf numFmtId="179" fontId="18" fillId="0" borderId="30" xfId="0" applyNumberFormat="1" applyFont="1" applyBorder="1" applyAlignment="1">
      <alignment horizontal="center" vertical="center"/>
    </xf>
    <xf numFmtId="0" fontId="18" fillId="0" borderId="21" xfId="0" applyFont="1" applyBorder="1" applyAlignment="1">
      <alignment vertical="center"/>
    </xf>
    <xf numFmtId="0" fontId="18" fillId="0" borderId="161" xfId="0" applyFont="1" applyBorder="1" applyAlignment="1">
      <alignment vertical="center"/>
    </xf>
    <xf numFmtId="0" fontId="18" fillId="0" borderId="30" xfId="0" applyFont="1" applyBorder="1" applyAlignment="1">
      <alignment vertical="center"/>
    </xf>
    <xf numFmtId="0" fontId="9" fillId="0" borderId="162" xfId="0" applyFont="1" applyBorder="1" applyAlignment="1">
      <alignment horizontal="center" vertical="center" wrapText="1"/>
    </xf>
    <xf numFmtId="0" fontId="9" fillId="0" borderId="163" xfId="0" applyFont="1" applyBorder="1" applyAlignment="1">
      <alignment horizontal="center" vertical="center"/>
    </xf>
    <xf numFmtId="0" fontId="31" fillId="0" borderId="0" xfId="0" applyFont="1" applyBorder="1" applyAlignment="1">
      <alignment horizontal="left"/>
    </xf>
    <xf numFmtId="0" fontId="31" fillId="0" borderId="0" xfId="0" applyFont="1" applyAlignment="1">
      <alignment horizontal="left"/>
    </xf>
  </cellXfs>
  <cellStyles count="3">
    <cellStyle name="桁区切り" xfId="1" builtinId="6"/>
    <cellStyle name="標準" xfId="0" builtinId="0"/>
    <cellStyle name="標準_コピーCT279ID2202N16" xfId="2"/>
  </cellStyles>
  <dxfs count="27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34</xdr:row>
      <xdr:rowOff>120650</xdr:rowOff>
    </xdr:from>
    <xdr:to>
      <xdr:col>10</xdr:col>
      <xdr:colOff>95250</xdr:colOff>
      <xdr:row>35</xdr:row>
      <xdr:rowOff>304569</xdr:rowOff>
    </xdr:to>
    <xdr:sp macro="" textlink="">
      <xdr:nvSpPr>
        <xdr:cNvPr id="4097" name="AutoShape 1">
          <a:extLst>
            <a:ext uri="{FF2B5EF4-FFF2-40B4-BE49-F238E27FC236}">
              <a16:creationId xmlns:a16="http://schemas.microsoft.com/office/drawing/2014/main" id="{140B89EE-F384-2E2D-2ECF-12B5577717BB}"/>
            </a:ext>
          </a:extLst>
        </xdr:cNvPr>
        <xdr:cNvSpPr>
          <a:spLocks noChangeArrowheads="1"/>
        </xdr:cNvSpPr>
      </xdr:nvSpPr>
      <xdr:spPr bwMode="auto">
        <a:xfrm>
          <a:off x="0" y="7477125"/>
          <a:ext cx="2476500" cy="476250"/>
        </a:xfrm>
        <a:prstGeom prst="bevel">
          <a:avLst>
            <a:gd name="adj" fmla="val 13042"/>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1</xdr:col>
      <xdr:colOff>95251</xdr:colOff>
      <xdr:row>95</xdr:row>
      <xdr:rowOff>149226</xdr:rowOff>
    </xdr:from>
    <xdr:to>
      <xdr:col>25</xdr:col>
      <xdr:colOff>244900</xdr:colOff>
      <xdr:row>98</xdr:row>
      <xdr:rowOff>136559</xdr:rowOff>
    </xdr:to>
    <xdr:sp macro="" textlink="">
      <xdr:nvSpPr>
        <xdr:cNvPr id="4098" name="AutoShape 2">
          <a:extLst>
            <a:ext uri="{FF2B5EF4-FFF2-40B4-BE49-F238E27FC236}">
              <a16:creationId xmlns:a16="http://schemas.microsoft.com/office/drawing/2014/main" id="{66770B3C-4AF8-AF9B-1F84-A91590D3B44F}"/>
            </a:ext>
          </a:extLst>
        </xdr:cNvPr>
        <xdr:cNvSpPr>
          <a:spLocks noChangeArrowheads="1"/>
        </xdr:cNvSpPr>
      </xdr:nvSpPr>
      <xdr:spPr bwMode="auto">
        <a:xfrm>
          <a:off x="247651" y="19592926"/>
          <a:ext cx="6169479" cy="600074"/>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300"/>
            </a:lnSpc>
            <a:defRPr sz="1000"/>
          </a:pPr>
          <a:r>
            <a:rPr lang="ja-JP" altLang="en-US" sz="1050" b="0" i="0" u="none" strike="noStrike" baseline="0">
              <a:solidFill>
                <a:srgbClr val="000000"/>
              </a:solidFill>
              <a:latin typeface="ＭＳ 明朝"/>
              <a:ea typeface="ＭＳ 明朝"/>
            </a:rPr>
            <a:t>          　</a:t>
          </a:r>
          <a:r>
            <a:rPr lang="ja-JP" altLang="en-US" sz="1050" b="0" i="0" u="none" strike="noStrike" baseline="0">
              <a:solidFill>
                <a:srgbClr val="000000"/>
              </a:solidFill>
              <a:latin typeface="HG丸ｺﾞｼｯｸM-PRO" pitchFamily="50" charset="-128"/>
              <a:ea typeface="HG丸ｺﾞｼｯｸM-PRO" pitchFamily="50" charset="-128"/>
            </a:rPr>
            <a:t>介護職員、看護職員が基準で定められている配置を下回る場合、</a:t>
          </a:r>
          <a:endParaRPr lang="en-US" altLang="ja-JP" sz="1050" b="0" i="0" u="none" strike="noStrike" baseline="0">
            <a:solidFill>
              <a:srgbClr val="000000"/>
            </a:solidFill>
            <a:latin typeface="HG丸ｺﾞｼｯｸM-PRO" pitchFamily="50" charset="-128"/>
            <a:ea typeface="HG丸ｺﾞｼｯｸM-PRO" pitchFamily="50" charset="-128"/>
          </a:endParaRPr>
        </a:p>
        <a:p>
          <a:pPr algn="l" rtl="0">
            <a:lnSpc>
              <a:spcPts val="1300"/>
            </a:lnSpc>
            <a:defRPr sz="1000"/>
          </a:pPr>
          <a:r>
            <a:rPr lang="en-US" altLang="ja-JP" sz="1050" b="0" i="0" u="none" strike="noStrike" baseline="0">
              <a:solidFill>
                <a:srgbClr val="000000"/>
              </a:solidFill>
              <a:latin typeface="HG丸ｺﾞｼｯｸM-PRO" pitchFamily="50" charset="-128"/>
              <a:ea typeface="HG丸ｺﾞｼｯｸM-PRO" pitchFamily="50" charset="-128"/>
            </a:rPr>
            <a:t>                  </a:t>
          </a:r>
          <a:r>
            <a:rPr lang="ja-JP" altLang="en-US" sz="1050" b="0" i="0" u="none" strike="noStrike" baseline="0">
              <a:solidFill>
                <a:srgbClr val="000000"/>
              </a:solidFill>
              <a:latin typeface="HG丸ｺﾞｼｯｸM-PRO" pitchFamily="50" charset="-128"/>
              <a:ea typeface="HG丸ｺﾞｼｯｸM-PRO" pitchFamily="50" charset="-128"/>
            </a:rPr>
            <a:t>減算が必要なケースがあります。市にご相談ください。</a:t>
          </a:r>
        </a:p>
        <a:p>
          <a:pPr algn="l" rtl="0">
            <a:lnSpc>
              <a:spcPts val="1100"/>
            </a:lnSpc>
            <a:defRPr sz="1000"/>
          </a:pPr>
          <a:endParaRPr lang="ja-JP" altLang="en-US" sz="1050" b="0" i="0" u="none" strike="noStrike" baseline="0">
            <a:solidFill>
              <a:srgbClr val="000000"/>
            </a:solidFill>
            <a:latin typeface="ＭＳ 明朝"/>
            <a:ea typeface="ＭＳ 明朝"/>
          </a:endParaRPr>
        </a:p>
      </xdr:txBody>
    </xdr:sp>
    <xdr:clientData/>
  </xdr:twoCellAnchor>
  <xdr:twoCellAnchor>
    <xdr:from>
      <xdr:col>0</xdr:col>
      <xdr:colOff>50800</xdr:colOff>
      <xdr:row>94</xdr:row>
      <xdr:rowOff>136525</xdr:rowOff>
    </xdr:from>
    <xdr:to>
      <xdr:col>3</xdr:col>
      <xdr:colOff>237868</xdr:colOff>
      <xdr:row>97</xdr:row>
      <xdr:rowOff>228616</xdr:rowOff>
    </xdr:to>
    <xdr:sp macro="" textlink="">
      <xdr:nvSpPr>
        <xdr:cNvPr id="4099" name="AutoShape 3">
          <a:extLst>
            <a:ext uri="{FF2B5EF4-FFF2-40B4-BE49-F238E27FC236}">
              <a16:creationId xmlns:a16="http://schemas.microsoft.com/office/drawing/2014/main" id="{4457A417-B603-CA8E-9A19-7E9C415C0407}"/>
            </a:ext>
          </a:extLst>
        </xdr:cNvPr>
        <xdr:cNvSpPr>
          <a:spLocks noChangeArrowheads="1"/>
        </xdr:cNvSpPr>
      </xdr:nvSpPr>
      <xdr:spPr bwMode="auto">
        <a:xfrm>
          <a:off x="38100" y="19469100"/>
          <a:ext cx="942975" cy="638175"/>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22225</xdr:colOff>
      <xdr:row>153</xdr:row>
      <xdr:rowOff>34925</xdr:rowOff>
    </xdr:from>
    <xdr:to>
      <xdr:col>10</xdr:col>
      <xdr:colOff>117475</xdr:colOff>
      <xdr:row>155</xdr:row>
      <xdr:rowOff>143185</xdr:rowOff>
    </xdr:to>
    <xdr:sp macro="" textlink="">
      <xdr:nvSpPr>
        <xdr:cNvPr id="4100" name="AutoShape 4">
          <a:extLst>
            <a:ext uri="{FF2B5EF4-FFF2-40B4-BE49-F238E27FC236}">
              <a16:creationId xmlns:a16="http://schemas.microsoft.com/office/drawing/2014/main" id="{CB638D1A-CB9F-4278-5380-711E2C44C79F}"/>
            </a:ext>
          </a:extLst>
        </xdr:cNvPr>
        <xdr:cNvSpPr>
          <a:spLocks noChangeArrowheads="1"/>
        </xdr:cNvSpPr>
      </xdr:nvSpPr>
      <xdr:spPr bwMode="auto">
        <a:xfrm>
          <a:off x="19050" y="30527625"/>
          <a:ext cx="2476500" cy="4286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22225</xdr:colOff>
      <xdr:row>415</xdr:row>
      <xdr:rowOff>6350</xdr:rowOff>
    </xdr:from>
    <xdr:to>
      <xdr:col>13</xdr:col>
      <xdr:colOff>6375</xdr:colOff>
      <xdr:row>417</xdr:row>
      <xdr:rowOff>120650</xdr:rowOff>
    </xdr:to>
    <xdr:sp macro="" textlink="">
      <xdr:nvSpPr>
        <xdr:cNvPr id="4101" name="AutoShape 5">
          <a:extLst>
            <a:ext uri="{FF2B5EF4-FFF2-40B4-BE49-F238E27FC236}">
              <a16:creationId xmlns:a16="http://schemas.microsoft.com/office/drawing/2014/main" id="{C4E268BA-5783-39D8-B5EA-02381E012B56}"/>
            </a:ext>
          </a:extLst>
        </xdr:cNvPr>
        <xdr:cNvSpPr>
          <a:spLocks noChangeArrowheads="1"/>
        </xdr:cNvSpPr>
      </xdr:nvSpPr>
      <xdr:spPr bwMode="auto">
        <a:xfrm>
          <a:off x="19050" y="63398400"/>
          <a:ext cx="3095625" cy="4286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４．介護報酬の算定について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10</xdr:col>
      <xdr:colOff>212725</xdr:colOff>
      <xdr:row>33</xdr:row>
      <xdr:rowOff>79374</xdr:rowOff>
    </xdr:from>
    <xdr:to>
      <xdr:col>17</xdr:col>
      <xdr:colOff>123895</xdr:colOff>
      <xdr:row>35</xdr:row>
      <xdr:rowOff>149146</xdr:rowOff>
    </xdr:to>
    <xdr:sp macro="" textlink="">
      <xdr:nvSpPr>
        <xdr:cNvPr id="4103" name="AutoShape 7">
          <a:extLst>
            <a:ext uri="{FF2B5EF4-FFF2-40B4-BE49-F238E27FC236}">
              <a16:creationId xmlns:a16="http://schemas.microsoft.com/office/drawing/2014/main" id="{DA2A387B-94A0-6B01-FD58-3EBF09443FF7}"/>
            </a:ext>
          </a:extLst>
        </xdr:cNvPr>
        <xdr:cNvSpPr>
          <a:spLocks noChangeArrowheads="1"/>
        </xdr:cNvSpPr>
      </xdr:nvSpPr>
      <xdr:spPr bwMode="auto">
        <a:xfrm>
          <a:off x="2543175" y="6877049"/>
          <a:ext cx="1590675" cy="542925"/>
        </a:xfrm>
        <a:prstGeom prst="wedgeEllipseCallout">
          <a:avLst>
            <a:gd name="adj1" fmla="val 52394"/>
            <a:gd name="adj2" fmla="val 3909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50" b="1" i="0" u="none" strike="noStrike" baseline="0">
              <a:solidFill>
                <a:srgbClr val="000000"/>
              </a:solidFill>
              <a:latin typeface="ＭＳ ゴシック"/>
              <a:ea typeface="ＭＳ ゴシック"/>
            </a:rPr>
            <a:t>コピーして使用してください。</a:t>
          </a:r>
          <a:endParaRPr lang="ja-JP" altLang="en-US"/>
        </a:p>
      </xdr:txBody>
    </xdr:sp>
    <xdr:clientData/>
  </xdr:twoCellAnchor>
  <xdr:twoCellAnchor>
    <xdr:from>
      <xdr:col>1</xdr:col>
      <xdr:colOff>73025</xdr:colOff>
      <xdr:row>672</xdr:row>
      <xdr:rowOff>149224</xdr:rowOff>
    </xdr:from>
    <xdr:to>
      <xdr:col>25</xdr:col>
      <xdr:colOff>184177</xdr:colOff>
      <xdr:row>674</xdr:row>
      <xdr:rowOff>177934</xdr:rowOff>
    </xdr:to>
    <xdr:sp macro="" textlink="">
      <xdr:nvSpPr>
        <xdr:cNvPr id="4104" name="AutoShape 8">
          <a:extLst>
            <a:ext uri="{FF2B5EF4-FFF2-40B4-BE49-F238E27FC236}">
              <a16:creationId xmlns:a16="http://schemas.microsoft.com/office/drawing/2014/main" id="{7A27EBAA-99CA-EEC8-0342-57DFFE0C951E}"/>
            </a:ext>
          </a:extLst>
        </xdr:cNvPr>
        <xdr:cNvSpPr>
          <a:spLocks noChangeArrowheads="1"/>
        </xdr:cNvSpPr>
      </xdr:nvSpPr>
      <xdr:spPr bwMode="auto">
        <a:xfrm>
          <a:off x="228600" y="182432324"/>
          <a:ext cx="6105525" cy="609601"/>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lnSpc>
              <a:spcPts val="1200"/>
            </a:lnSpc>
            <a:defRPr sz="1000"/>
          </a:pPr>
          <a:endParaRPr lang="en-US" altLang="ja-JP" sz="1050" b="0" i="0" u="none" strike="noStrike" baseline="0">
            <a:solidFill>
              <a:srgbClr val="000000"/>
            </a:solidFill>
            <a:latin typeface="ＭＳ 明朝"/>
            <a:ea typeface="ＭＳ 明朝"/>
          </a:endParaRPr>
        </a:p>
        <a:p>
          <a:pPr algn="l" rtl="0">
            <a:lnSpc>
              <a:spcPts val="1300"/>
            </a:lnSpc>
            <a:defRPr sz="1000"/>
          </a:pPr>
          <a:r>
            <a:rPr lang="ja-JP" altLang="en-US" sz="1050" b="0" i="0" u="none" strike="noStrike" baseline="0">
              <a:solidFill>
                <a:srgbClr val="000000"/>
              </a:solidFill>
              <a:latin typeface="HG丸ｺﾞｼｯｸM-PRO" pitchFamily="50" charset="-128"/>
              <a:ea typeface="HG丸ｺﾞｼｯｸM-PRO" pitchFamily="50" charset="-128"/>
              <a:cs typeface="Times New Roman"/>
            </a:rPr>
            <a:t>　　　　加算の算定要件を満たしていない場合、加算の取り下げが必要なケースがあります。</a:t>
          </a:r>
          <a:endParaRPr lang="en-US" altLang="ja-JP" sz="1050" b="0" i="0" u="none" strike="noStrike" baseline="0">
            <a:solidFill>
              <a:srgbClr val="000000"/>
            </a:solidFill>
            <a:latin typeface="HG丸ｺﾞｼｯｸM-PRO" pitchFamily="50" charset="-128"/>
            <a:ea typeface="HG丸ｺﾞｼｯｸM-PRO" pitchFamily="50" charset="-128"/>
            <a:cs typeface="Times New Roman"/>
          </a:endParaRPr>
        </a:p>
        <a:p>
          <a:pPr algn="l" rtl="0">
            <a:lnSpc>
              <a:spcPts val="1200"/>
            </a:lnSpc>
            <a:defRPr sz="1000"/>
          </a:pPr>
          <a:r>
            <a:rPr lang="ja-JP" altLang="en-US" sz="1050" b="0" i="0" u="none" strike="noStrike" baseline="0">
              <a:solidFill>
                <a:srgbClr val="000000"/>
              </a:solidFill>
              <a:latin typeface="HG丸ｺﾞｼｯｸM-PRO" pitchFamily="50" charset="-128"/>
              <a:ea typeface="HG丸ｺﾞｼｯｸM-PRO" pitchFamily="50" charset="-128"/>
              <a:cs typeface="Times New Roman"/>
            </a:rPr>
            <a:t>　　　　まずは、市にご相談ください。</a:t>
          </a:r>
          <a:endParaRPr lang="ja-JP" altLang="en-US">
            <a:latin typeface="HG丸ｺﾞｼｯｸM-PRO" pitchFamily="50" charset="-128"/>
            <a:ea typeface="HG丸ｺﾞｼｯｸM-PRO" pitchFamily="50" charset="-128"/>
          </a:endParaRPr>
        </a:p>
      </xdr:txBody>
    </xdr:sp>
    <xdr:clientData/>
  </xdr:twoCellAnchor>
  <xdr:twoCellAnchor>
    <xdr:from>
      <xdr:col>0</xdr:col>
      <xdr:colOff>0</xdr:colOff>
      <xdr:row>671</xdr:row>
      <xdr:rowOff>0</xdr:rowOff>
    </xdr:from>
    <xdr:to>
      <xdr:col>5</xdr:col>
      <xdr:colOff>99433</xdr:colOff>
      <xdr:row>673</xdr:row>
      <xdr:rowOff>22345</xdr:rowOff>
    </xdr:to>
    <xdr:sp macro="" textlink="">
      <xdr:nvSpPr>
        <xdr:cNvPr id="4105" name="AutoShape 9">
          <a:extLst>
            <a:ext uri="{FF2B5EF4-FFF2-40B4-BE49-F238E27FC236}">
              <a16:creationId xmlns:a16="http://schemas.microsoft.com/office/drawing/2014/main" id="{0A89133C-F43F-406E-A7B7-5CA758D14861}"/>
            </a:ext>
          </a:extLst>
        </xdr:cNvPr>
        <xdr:cNvSpPr>
          <a:spLocks noChangeArrowheads="1"/>
        </xdr:cNvSpPr>
      </xdr:nvSpPr>
      <xdr:spPr bwMode="auto">
        <a:xfrm>
          <a:off x="0" y="111162352"/>
          <a:ext cx="1266265" cy="95250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400" b="0" i="0" u="none" strike="noStrike" baseline="0">
              <a:solidFill>
                <a:srgbClr val="000000"/>
              </a:solidFill>
              <a:latin typeface="ＭＳ ゴシック"/>
              <a:ea typeface="ＭＳ ゴシック"/>
            </a:rPr>
            <a:t>注意</a:t>
          </a:r>
          <a:endParaRPr lang="ja-JP" altLang="en-US" sz="2000" b="0" i="0" u="none" strike="noStrike" baseline="0">
            <a:solidFill>
              <a:srgbClr val="000000"/>
            </a:solidFill>
            <a:latin typeface="Times New Roman"/>
            <a:ea typeface="ＭＳ ゴシック"/>
            <a:cs typeface="Times New Roman"/>
          </a:endParaRPr>
        </a:p>
        <a:p>
          <a:pPr algn="ctr" rtl="0">
            <a:defRPr sz="1000"/>
          </a:pPr>
          <a:endParaRPr lang="ja-JP" altLang="en-US" sz="1800"/>
        </a:p>
      </xdr:txBody>
    </xdr:sp>
    <xdr:clientData/>
  </xdr:twoCellAnchor>
  <xdr:twoCellAnchor>
    <xdr:from>
      <xdr:col>0</xdr:col>
      <xdr:colOff>123825</xdr:colOff>
      <xdr:row>696</xdr:row>
      <xdr:rowOff>263526</xdr:rowOff>
    </xdr:from>
    <xdr:to>
      <xdr:col>25</xdr:col>
      <xdr:colOff>88895</xdr:colOff>
      <xdr:row>701</xdr:row>
      <xdr:rowOff>172848</xdr:rowOff>
    </xdr:to>
    <xdr:sp macro="" textlink="">
      <xdr:nvSpPr>
        <xdr:cNvPr id="4106" name="PubCross">
          <a:extLst>
            <a:ext uri="{FF2B5EF4-FFF2-40B4-BE49-F238E27FC236}">
              <a16:creationId xmlns:a16="http://schemas.microsoft.com/office/drawing/2014/main" id="{659368F8-4CEA-DE72-3F9E-E4A8EDA9C9F0}"/>
            </a:ext>
          </a:extLst>
        </xdr:cNvPr>
        <xdr:cNvSpPr>
          <a:spLocks noEditPoints="1" noChangeArrowheads="1"/>
        </xdr:cNvSpPr>
      </xdr:nvSpPr>
      <xdr:spPr bwMode="auto">
        <a:xfrm>
          <a:off x="123825" y="189328426"/>
          <a:ext cx="6115050" cy="1239715"/>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t" upright="1"/>
        <a:lstStyle/>
        <a:p>
          <a:pPr algn="ctr" rtl="0">
            <a:lnSpc>
              <a:spcPts val="2100"/>
            </a:lnSpc>
            <a:defRPr sz="1000"/>
          </a:pPr>
          <a:r>
            <a:rPr lang="ja-JP" altLang="en-US" sz="2000" b="1" i="0" u="none" strike="noStrike" baseline="0">
              <a:solidFill>
                <a:srgbClr val="000000"/>
              </a:solidFill>
              <a:latin typeface="ＭＳ ゴシック"/>
              <a:ea typeface="ＭＳ ゴシック"/>
            </a:rPr>
            <a:t>以上で、運営状況点検は終了です。</a:t>
          </a:r>
        </a:p>
        <a:p>
          <a:pPr algn="ctr" rtl="0">
            <a:lnSpc>
              <a:spcPts val="2000"/>
            </a:lnSpc>
            <a:defRPr sz="1000"/>
          </a:pPr>
          <a:r>
            <a:rPr lang="ja-JP" altLang="en-US" sz="2000" b="1" i="0" u="none" strike="noStrike" baseline="0">
              <a:solidFill>
                <a:srgbClr val="000000"/>
              </a:solidFill>
              <a:latin typeface="ＭＳ ゴシック"/>
              <a:ea typeface="ＭＳ ゴシック"/>
            </a:rPr>
            <a:t>お疲れ様でした。</a:t>
          </a:r>
          <a:endParaRPr lang="ja-JP" altLang="en-US"/>
        </a:p>
      </xdr:txBody>
    </xdr:sp>
    <xdr:clientData/>
  </xdr:twoCellAnchor>
  <xdr:twoCellAnchor>
    <xdr:from>
      <xdr:col>0</xdr:col>
      <xdr:colOff>22225</xdr:colOff>
      <xdr:row>29</xdr:row>
      <xdr:rowOff>136524</xdr:rowOff>
    </xdr:from>
    <xdr:to>
      <xdr:col>25</xdr:col>
      <xdr:colOff>241300</xdr:colOff>
      <xdr:row>32</xdr:row>
      <xdr:rowOff>114326</xdr:rowOff>
    </xdr:to>
    <xdr:sp macro="" textlink="">
      <xdr:nvSpPr>
        <xdr:cNvPr id="4107" name="AutoShape 11">
          <a:extLst>
            <a:ext uri="{FF2B5EF4-FFF2-40B4-BE49-F238E27FC236}">
              <a16:creationId xmlns:a16="http://schemas.microsoft.com/office/drawing/2014/main" id="{3F449F2F-E55F-CFB5-7815-3F5C0EECE04C}"/>
            </a:ext>
          </a:extLst>
        </xdr:cNvPr>
        <xdr:cNvSpPr>
          <a:spLocks noChangeArrowheads="1"/>
        </xdr:cNvSpPr>
      </xdr:nvSpPr>
      <xdr:spPr bwMode="auto">
        <a:xfrm>
          <a:off x="19050" y="5543549"/>
          <a:ext cx="6362700" cy="1133475"/>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以下の点検項目について、○×で記載してください。</a:t>
          </a:r>
          <a:endParaRPr lang="en-US" altLang="ja-JP" sz="1400" b="0" i="0" u="none" strike="noStrike" baseline="0">
            <a:solidFill>
              <a:srgbClr val="000000"/>
            </a:solidFill>
            <a:latin typeface="ＭＳ Ｐゴシック"/>
            <a:ea typeface="ＭＳ Ｐゴシック"/>
          </a:endParaRP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また、該当がない場合については、－を記載してください。</a:t>
          </a:r>
        </a:p>
        <a:p>
          <a:pPr algn="ctr" rtl="0">
            <a:lnSpc>
              <a:spcPts val="1500"/>
            </a:lnSpc>
            <a:defRPr sz="1000"/>
          </a:pPr>
          <a:r>
            <a:rPr lang="ja-JP" altLang="en-US" sz="1400" b="0" i="0" u="none" strike="noStrike" baseline="0">
              <a:solidFill>
                <a:srgbClr val="000000"/>
              </a:solidFill>
              <a:latin typeface="ＭＳ Ｐゴシック"/>
              <a:ea typeface="ＭＳ Ｐゴシック"/>
            </a:rPr>
            <a:t>　点検した結果×がついたところは基準等の違反となります。</a:t>
          </a:r>
        </a:p>
        <a:p>
          <a:pPr algn="ctr" rtl="0">
            <a:lnSpc>
              <a:spcPts val="1600"/>
            </a:lnSpc>
            <a:defRPr sz="1000"/>
          </a:pPr>
          <a:r>
            <a:rPr lang="ja-JP" altLang="en-US" sz="1400" b="0" i="0" u="none" strike="noStrike" baseline="0">
              <a:solidFill>
                <a:srgbClr val="000000"/>
              </a:solidFill>
              <a:latin typeface="ＭＳ Ｐゴシック"/>
              <a:ea typeface="ＭＳ Ｐゴシック"/>
            </a:rPr>
            <a:t>　速やかに、改善を行ってください。</a:t>
          </a:r>
          <a:endParaRPr lang="ja-JP" altLang="en-US"/>
        </a:p>
      </xdr:txBody>
    </xdr:sp>
    <xdr:clientData/>
  </xdr:twoCellAnchor>
  <xdr:twoCellAnchor>
    <xdr:from>
      <xdr:col>0</xdr:col>
      <xdr:colOff>22225</xdr:colOff>
      <xdr:row>101</xdr:row>
      <xdr:rowOff>50800</xdr:rowOff>
    </xdr:from>
    <xdr:to>
      <xdr:col>10</xdr:col>
      <xdr:colOff>117475</xdr:colOff>
      <xdr:row>103</xdr:row>
      <xdr:rowOff>79375</xdr:rowOff>
    </xdr:to>
    <xdr:sp macro="" textlink="">
      <xdr:nvSpPr>
        <xdr:cNvPr id="4108" name="AutoShape 12">
          <a:extLst>
            <a:ext uri="{FF2B5EF4-FFF2-40B4-BE49-F238E27FC236}">
              <a16:creationId xmlns:a16="http://schemas.microsoft.com/office/drawing/2014/main" id="{FCC25B8B-006B-A920-74C9-856D080052A1}"/>
            </a:ext>
          </a:extLst>
        </xdr:cNvPr>
        <xdr:cNvSpPr>
          <a:spLocks noChangeArrowheads="1"/>
        </xdr:cNvSpPr>
      </xdr:nvSpPr>
      <xdr:spPr bwMode="auto">
        <a:xfrm>
          <a:off x="9525" y="20326350"/>
          <a:ext cx="2476500" cy="438150"/>
        </a:xfrm>
        <a:prstGeom prst="bevel">
          <a:avLst>
            <a:gd name="adj" fmla="val 13042"/>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２．設備基準について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0</xdr:rowOff>
    </xdr:from>
    <xdr:to>
      <xdr:col>1</xdr:col>
      <xdr:colOff>19050</xdr:colOff>
      <xdr:row>5</xdr:row>
      <xdr:rowOff>0</xdr:rowOff>
    </xdr:to>
    <xdr:sp macro="" textlink="">
      <xdr:nvSpPr>
        <xdr:cNvPr id="5121" name="Text Box 1">
          <a:extLst>
            <a:ext uri="{FF2B5EF4-FFF2-40B4-BE49-F238E27FC236}">
              <a16:creationId xmlns:a16="http://schemas.microsoft.com/office/drawing/2014/main" id="{02A7E1B7-80A2-B71E-C50E-ADF566A09717}"/>
            </a:ext>
          </a:extLst>
        </xdr:cNvPr>
        <xdr:cNvSpPr txBox="1">
          <a:spLocks noChangeArrowheads="1"/>
        </xdr:cNvSpPr>
      </xdr:nvSpPr>
      <xdr:spPr bwMode="auto">
        <a:xfrm>
          <a:off x="0" y="1304925"/>
          <a:ext cx="247650" cy="0"/>
        </a:xfrm>
        <a:prstGeom prst="rect">
          <a:avLst/>
        </a:prstGeom>
        <a:noFill/>
        <a:ln>
          <a:noFill/>
        </a:ln>
      </xdr:spPr>
      <xdr:txBody>
        <a:bodyPr vertOverflow="clip" vert="vert" wrap="square" lIns="27432" tIns="18288" rIns="27432" bIns="18288" anchor="ctr" upright="1"/>
        <a:lstStyle/>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a:p>
      </xdr:txBody>
    </xdr:sp>
    <xdr:clientData/>
  </xdr:twoCellAnchor>
  <xdr:twoCellAnchor>
    <xdr:from>
      <xdr:col>2</xdr:col>
      <xdr:colOff>1104900</xdr:colOff>
      <xdr:row>18</xdr:row>
      <xdr:rowOff>9525</xdr:rowOff>
    </xdr:from>
    <xdr:to>
      <xdr:col>16</xdr:col>
      <xdr:colOff>190500</xdr:colOff>
      <xdr:row>19</xdr:row>
      <xdr:rowOff>295275</xdr:rowOff>
    </xdr:to>
    <xdr:sp macro="" textlink="">
      <xdr:nvSpPr>
        <xdr:cNvPr id="18482" name="Line 2">
          <a:extLst>
            <a:ext uri="{FF2B5EF4-FFF2-40B4-BE49-F238E27FC236}">
              <a16:creationId xmlns:a16="http://schemas.microsoft.com/office/drawing/2014/main" id="{20F33F27-C3E0-EFD5-D554-BF21BB0DB321}"/>
            </a:ext>
          </a:extLst>
        </xdr:cNvPr>
        <xdr:cNvSpPr>
          <a:spLocks noChangeShapeType="1"/>
        </xdr:cNvSpPr>
      </xdr:nvSpPr>
      <xdr:spPr bwMode="auto">
        <a:xfrm flipH="1">
          <a:off x="1685925" y="5572125"/>
          <a:ext cx="6057900" cy="609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574675</xdr:colOff>
      <xdr:row>3</xdr:row>
      <xdr:rowOff>79375</xdr:rowOff>
    </xdr:from>
    <xdr:to>
      <xdr:col>4</xdr:col>
      <xdr:colOff>645795</xdr:colOff>
      <xdr:row>4</xdr:row>
      <xdr:rowOff>228193</xdr:rowOff>
    </xdr:to>
    <xdr:sp macro="" textlink="">
      <xdr:nvSpPr>
        <xdr:cNvPr id="2" name="右中かっこ 1">
          <a:extLst>
            <a:ext uri="{FF2B5EF4-FFF2-40B4-BE49-F238E27FC236}">
              <a16:creationId xmlns:a16="http://schemas.microsoft.com/office/drawing/2014/main" id="{CF786357-9249-B7A0-393E-3213E0DBD112}"/>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133350</xdr:colOff>
      <xdr:row>68</xdr:row>
      <xdr:rowOff>222250</xdr:rowOff>
    </xdr:from>
    <xdr:to>
      <xdr:col>16</xdr:col>
      <xdr:colOff>22213</xdr:colOff>
      <xdr:row>78</xdr:row>
      <xdr:rowOff>22225</xdr:rowOff>
    </xdr:to>
    <xdr:sp macro="" textlink="">
      <xdr:nvSpPr>
        <xdr:cNvPr id="3" name="正方形/長方形 2">
          <a:extLst>
            <a:ext uri="{FF2B5EF4-FFF2-40B4-BE49-F238E27FC236}">
              <a16:creationId xmlns:a16="http://schemas.microsoft.com/office/drawing/2014/main" id="{941582E0-6D0A-B8C0-6253-8EC8F10A7D9D}"/>
            </a:ext>
          </a:extLst>
        </xdr:cNvPr>
        <xdr:cNvSpPr/>
      </xdr:nvSpPr>
      <xdr:spPr>
        <a:xfrm>
          <a:off x="238125" y="158972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25400</xdr:colOff>
      <xdr:row>1</xdr:row>
      <xdr:rowOff>165100</xdr:rowOff>
    </xdr:from>
    <xdr:to>
      <xdr:col>3</xdr:col>
      <xdr:colOff>126900</xdr:colOff>
      <xdr:row>2</xdr:row>
      <xdr:rowOff>244414</xdr:rowOff>
    </xdr:to>
    <xdr:sp macro="" textlink="">
      <xdr:nvSpPr>
        <xdr:cNvPr id="2" name="正方形/長方形 1">
          <a:extLst>
            <a:ext uri="{FF2B5EF4-FFF2-40B4-BE49-F238E27FC236}">
              <a16:creationId xmlns:a16="http://schemas.microsoft.com/office/drawing/2014/main" id="{604420DC-C89D-76F0-7A36-83F3330625DF}"/>
            </a:ext>
          </a:extLst>
        </xdr:cNvPr>
        <xdr:cNvSpPr/>
      </xdr:nvSpPr>
      <xdr:spPr>
        <a:xfrm>
          <a:off x="12700" y="409575"/>
          <a:ext cx="1238250"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900"/>
            </a:lnSpc>
          </a:pPr>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xdr:colOff>
      <xdr:row>16</xdr:row>
      <xdr:rowOff>0</xdr:rowOff>
    </xdr:from>
    <xdr:to>
      <xdr:col>32</xdr:col>
      <xdr:colOff>209550</xdr:colOff>
      <xdr:row>16</xdr:row>
      <xdr:rowOff>0</xdr:rowOff>
    </xdr:to>
    <xdr:sp macro="" textlink="">
      <xdr:nvSpPr>
        <xdr:cNvPr id="12922" name="Line 1">
          <a:extLst>
            <a:ext uri="{FF2B5EF4-FFF2-40B4-BE49-F238E27FC236}">
              <a16:creationId xmlns:a16="http://schemas.microsoft.com/office/drawing/2014/main" id="{CDFD4B94-BCF4-011B-84D9-EB12E6F25190}"/>
            </a:ext>
          </a:extLst>
        </xdr:cNvPr>
        <xdr:cNvSpPr>
          <a:spLocks noChangeShapeType="1"/>
        </xdr:cNvSpPr>
      </xdr:nvSpPr>
      <xdr:spPr bwMode="auto">
        <a:xfrm flipV="1">
          <a:off x="1162050" y="4000500"/>
          <a:ext cx="8601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0</xdr:rowOff>
    </xdr:from>
    <xdr:to>
      <xdr:col>1</xdr:col>
      <xdr:colOff>0</xdr:colOff>
      <xdr:row>11</xdr:row>
      <xdr:rowOff>0</xdr:rowOff>
    </xdr:to>
    <xdr:sp macro="" textlink="">
      <xdr:nvSpPr>
        <xdr:cNvPr id="12923" name="Text Box 2">
          <a:extLst>
            <a:ext uri="{FF2B5EF4-FFF2-40B4-BE49-F238E27FC236}">
              <a16:creationId xmlns:a16="http://schemas.microsoft.com/office/drawing/2014/main" id="{93A52B6D-1E2E-EDAD-4E1F-CAC864C3D04B}"/>
            </a:ext>
          </a:extLst>
        </xdr:cNvPr>
        <xdr:cNvSpPr txBox="1">
          <a:spLocks noChangeArrowheads="1"/>
        </xdr:cNvSpPr>
      </xdr:nvSpPr>
      <xdr:spPr bwMode="auto">
        <a:xfrm>
          <a:off x="0" y="2066925"/>
          <a:ext cx="2286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34</xdr:row>
      <xdr:rowOff>0</xdr:rowOff>
    </xdr:from>
    <xdr:to>
      <xdr:col>1</xdr:col>
      <xdr:colOff>0</xdr:colOff>
      <xdr:row>34</xdr:row>
      <xdr:rowOff>0</xdr:rowOff>
    </xdr:to>
    <xdr:sp macro="" textlink="">
      <xdr:nvSpPr>
        <xdr:cNvPr id="1028" name="Text Box 4">
          <a:extLst>
            <a:ext uri="{FF2B5EF4-FFF2-40B4-BE49-F238E27FC236}">
              <a16:creationId xmlns:a16="http://schemas.microsoft.com/office/drawing/2014/main" id="{5F14A680-C072-5373-AF78-B699801C245A}"/>
            </a:ext>
          </a:extLst>
        </xdr:cNvPr>
        <xdr:cNvSpPr txBox="1">
          <a:spLocks noChangeArrowheads="1"/>
        </xdr:cNvSpPr>
      </xdr:nvSpPr>
      <xdr:spPr bwMode="auto">
        <a:xfrm>
          <a:off x="0" y="8343900"/>
          <a:ext cx="228600" cy="0"/>
        </a:xfrm>
        <a:prstGeom prst="rect">
          <a:avLst/>
        </a:prstGeom>
        <a:noFill/>
        <a:ln>
          <a:noFill/>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endParaRPr lang="ja-JP" altLang="en-US"/>
        </a:p>
      </xdr:txBody>
    </xdr:sp>
    <xdr:clientData/>
  </xdr:twoCellAnchor>
  <xdr:twoCellAnchor>
    <xdr:from>
      <xdr:col>2</xdr:col>
      <xdr:colOff>9525</xdr:colOff>
      <xdr:row>58</xdr:row>
      <xdr:rowOff>0</xdr:rowOff>
    </xdr:from>
    <xdr:to>
      <xdr:col>32</xdr:col>
      <xdr:colOff>209550</xdr:colOff>
      <xdr:row>58</xdr:row>
      <xdr:rowOff>0</xdr:rowOff>
    </xdr:to>
    <xdr:sp macro="" textlink="">
      <xdr:nvSpPr>
        <xdr:cNvPr id="12925" name="Line 5">
          <a:extLst>
            <a:ext uri="{FF2B5EF4-FFF2-40B4-BE49-F238E27FC236}">
              <a16:creationId xmlns:a16="http://schemas.microsoft.com/office/drawing/2014/main" id="{7B31926B-B063-FD7B-130D-4A2D768D32DA}"/>
            </a:ext>
          </a:extLst>
        </xdr:cNvPr>
        <xdr:cNvSpPr>
          <a:spLocks noChangeShapeType="1"/>
        </xdr:cNvSpPr>
      </xdr:nvSpPr>
      <xdr:spPr bwMode="auto">
        <a:xfrm flipV="1">
          <a:off x="1162050" y="15925800"/>
          <a:ext cx="8601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1</xdr:col>
      <xdr:colOff>0</xdr:colOff>
      <xdr:row>57</xdr:row>
      <xdr:rowOff>0</xdr:rowOff>
    </xdr:to>
    <xdr:sp macro="" textlink="">
      <xdr:nvSpPr>
        <xdr:cNvPr id="1030" name="Text Box 6">
          <a:extLst>
            <a:ext uri="{FF2B5EF4-FFF2-40B4-BE49-F238E27FC236}">
              <a16:creationId xmlns:a16="http://schemas.microsoft.com/office/drawing/2014/main" id="{B63196CB-97F3-3940-ED4A-D3DE8A9F6360}"/>
            </a:ext>
          </a:extLst>
        </xdr:cNvPr>
        <xdr:cNvSpPr txBox="1">
          <a:spLocks noChangeArrowheads="1"/>
        </xdr:cNvSpPr>
      </xdr:nvSpPr>
      <xdr:spPr bwMode="auto">
        <a:xfrm>
          <a:off x="0" y="13239750"/>
          <a:ext cx="228600" cy="2552700"/>
        </a:xfrm>
        <a:prstGeom prst="rect">
          <a:avLst/>
        </a:prstGeom>
        <a:noFill/>
        <a:ln>
          <a:noFill/>
        </a:ln>
      </xdr:spPr>
      <xdr:txBody>
        <a:bodyPr vertOverflow="clip" vert="vert" wrap="square" lIns="27432" tIns="18288" rIns="27432" bIns="18288" anchor="ctr" upright="1"/>
        <a:lstStyle/>
        <a:p>
          <a:pPr algn="ctr" rtl="0">
            <a:lnSpc>
              <a:spcPts val="1200"/>
            </a:lnSpc>
            <a:defRPr sz="1000"/>
          </a:pPr>
          <a:endParaRPr lang="ja-JP" altLang="en-US" sz="1100" b="0" i="0" u="none" strike="noStrike" baseline="0">
            <a:solidFill>
              <a:srgbClr val="000000"/>
            </a:solidFill>
            <a:latin typeface="ＭＳ 明朝"/>
            <a:ea typeface="ＭＳ 明朝"/>
          </a:endParaRPr>
        </a:p>
        <a:p>
          <a:pPr algn="ctr" rtl="0">
            <a:lnSpc>
              <a:spcPts val="1000"/>
            </a:lnSpc>
            <a:defRPr sz="1000"/>
          </a:pP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16</xdr:row>
      <xdr:rowOff>0</xdr:rowOff>
    </xdr:from>
    <xdr:to>
      <xdr:col>32</xdr:col>
      <xdr:colOff>209550</xdr:colOff>
      <xdr:row>16</xdr:row>
      <xdr:rowOff>0</xdr:rowOff>
    </xdr:to>
    <xdr:sp macro="" textlink="">
      <xdr:nvSpPr>
        <xdr:cNvPr id="19554" name="Line 1">
          <a:extLst>
            <a:ext uri="{FF2B5EF4-FFF2-40B4-BE49-F238E27FC236}">
              <a16:creationId xmlns:a16="http://schemas.microsoft.com/office/drawing/2014/main" id="{F0F53C8E-D341-5320-1560-A7842F2FA771}"/>
            </a:ext>
          </a:extLst>
        </xdr:cNvPr>
        <xdr:cNvSpPr>
          <a:spLocks noChangeShapeType="1"/>
        </xdr:cNvSpPr>
      </xdr:nvSpPr>
      <xdr:spPr bwMode="auto">
        <a:xfrm flipV="1">
          <a:off x="1162050" y="4000500"/>
          <a:ext cx="8601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0</xdr:rowOff>
    </xdr:from>
    <xdr:to>
      <xdr:col>1</xdr:col>
      <xdr:colOff>0</xdr:colOff>
      <xdr:row>11</xdr:row>
      <xdr:rowOff>0</xdr:rowOff>
    </xdr:to>
    <xdr:sp macro="" textlink="">
      <xdr:nvSpPr>
        <xdr:cNvPr id="19555" name="Text Box 2">
          <a:extLst>
            <a:ext uri="{FF2B5EF4-FFF2-40B4-BE49-F238E27FC236}">
              <a16:creationId xmlns:a16="http://schemas.microsoft.com/office/drawing/2014/main" id="{2EC30885-0875-CEA3-8472-2E64AE7CF085}"/>
            </a:ext>
          </a:extLst>
        </xdr:cNvPr>
        <xdr:cNvSpPr txBox="1">
          <a:spLocks noChangeArrowheads="1"/>
        </xdr:cNvSpPr>
      </xdr:nvSpPr>
      <xdr:spPr bwMode="auto">
        <a:xfrm>
          <a:off x="0" y="2066925"/>
          <a:ext cx="2286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34</xdr:row>
      <xdr:rowOff>0</xdr:rowOff>
    </xdr:from>
    <xdr:to>
      <xdr:col>1</xdr:col>
      <xdr:colOff>0</xdr:colOff>
      <xdr:row>34</xdr:row>
      <xdr:rowOff>0</xdr:rowOff>
    </xdr:to>
    <xdr:sp macro="" textlink="">
      <xdr:nvSpPr>
        <xdr:cNvPr id="3075" name="Text Box 3">
          <a:extLst>
            <a:ext uri="{FF2B5EF4-FFF2-40B4-BE49-F238E27FC236}">
              <a16:creationId xmlns:a16="http://schemas.microsoft.com/office/drawing/2014/main" id="{309EA586-EA4C-1235-FF23-4CD5688A86E3}"/>
            </a:ext>
          </a:extLst>
        </xdr:cNvPr>
        <xdr:cNvSpPr txBox="1">
          <a:spLocks noChangeArrowheads="1"/>
        </xdr:cNvSpPr>
      </xdr:nvSpPr>
      <xdr:spPr bwMode="auto">
        <a:xfrm>
          <a:off x="0" y="8343900"/>
          <a:ext cx="228600" cy="0"/>
        </a:xfrm>
        <a:prstGeom prst="rect">
          <a:avLst/>
        </a:prstGeom>
        <a:noFill/>
        <a:ln>
          <a:noFill/>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endParaRPr lang="ja-JP" altLang="en-US"/>
        </a:p>
      </xdr:txBody>
    </xdr:sp>
    <xdr:clientData/>
  </xdr:twoCellAnchor>
  <xdr:twoCellAnchor>
    <xdr:from>
      <xdr:col>0</xdr:col>
      <xdr:colOff>0</xdr:colOff>
      <xdr:row>34</xdr:row>
      <xdr:rowOff>0</xdr:rowOff>
    </xdr:from>
    <xdr:to>
      <xdr:col>1</xdr:col>
      <xdr:colOff>0</xdr:colOff>
      <xdr:row>34</xdr:row>
      <xdr:rowOff>0</xdr:rowOff>
    </xdr:to>
    <xdr:sp macro="" textlink="">
      <xdr:nvSpPr>
        <xdr:cNvPr id="3077" name="Text Box 5">
          <a:extLst>
            <a:ext uri="{FF2B5EF4-FFF2-40B4-BE49-F238E27FC236}">
              <a16:creationId xmlns:a16="http://schemas.microsoft.com/office/drawing/2014/main" id="{D4A2955B-3A04-96B4-DB48-2073EA6425A7}"/>
            </a:ext>
          </a:extLst>
        </xdr:cNvPr>
        <xdr:cNvSpPr txBox="1">
          <a:spLocks noChangeArrowheads="1"/>
        </xdr:cNvSpPr>
      </xdr:nvSpPr>
      <xdr:spPr bwMode="auto">
        <a:xfrm>
          <a:off x="0" y="8343900"/>
          <a:ext cx="228600" cy="0"/>
        </a:xfrm>
        <a:prstGeom prst="rect">
          <a:avLst/>
        </a:prstGeom>
        <a:noFill/>
        <a:ln>
          <a:noFill/>
        </a:ln>
      </xdr:spPr>
      <xdr:txBody>
        <a:bodyPr vertOverflow="clip" vert="vert" wrap="square" lIns="27432" tIns="18288" rIns="27432" bIns="18288" anchor="ctr" upright="1"/>
        <a:lstStyle/>
        <a:p>
          <a:pPr algn="ctr" rtl="0">
            <a:lnSpc>
              <a:spcPts val="1200"/>
            </a:lnSpc>
            <a:defRPr sz="1000"/>
          </a:pPr>
          <a:endParaRPr lang="ja-JP" altLang="en-US" sz="1100" b="0" i="0" u="none" strike="noStrike" baseline="0">
            <a:solidFill>
              <a:srgbClr val="000000"/>
            </a:solidFill>
            <a:latin typeface="ＭＳ 明朝"/>
            <a:ea typeface="ＭＳ 明朝"/>
          </a:endParaRPr>
        </a:p>
        <a:p>
          <a:pPr algn="ctr" rtl="0">
            <a:lnSpc>
              <a:spcPts val="10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pageSetUpPr autoPageBreaks="0"/>
  </sheetPr>
  <dimension ref="A1:AY740"/>
  <sheetViews>
    <sheetView tabSelected="1" view="pageBreakPreview" zoomScaleNormal="100" zoomScaleSheetLayoutView="100" workbookViewId="0">
      <selection activeCell="H10" sqref="H10:Z11"/>
    </sheetView>
  </sheetViews>
  <sheetFormatPr defaultColWidth="3.125" defaultRowHeight="12.75" customHeight="1"/>
  <cols>
    <col min="1" max="1" width="2" style="175" customWidth="1"/>
    <col min="2" max="2" width="5.375" style="175" bestFit="1" customWidth="1"/>
    <col min="3" max="7" width="3.5" style="175" customWidth="1"/>
    <col min="8" max="14" width="3.125" style="175" customWidth="1"/>
    <col min="15" max="15" width="4.625" style="175" customWidth="1"/>
    <col min="16" max="18" width="3.125" style="175" customWidth="1"/>
    <col min="19" max="23" width="3.125" style="174" customWidth="1"/>
    <col min="24" max="24" width="3.375" style="174" customWidth="1"/>
    <col min="25" max="25" width="3.125" style="176" customWidth="1"/>
    <col min="26" max="26" width="4.5" style="176" customWidth="1"/>
    <col min="27" max="16384" width="3.125" style="174"/>
  </cols>
  <sheetData>
    <row r="1" spans="1:26" ht="40.5" customHeight="1">
      <c r="A1" s="939" t="s">
        <v>884</v>
      </c>
      <c r="B1" s="940"/>
      <c r="C1" s="940"/>
      <c r="D1" s="940"/>
      <c r="E1" s="940"/>
      <c r="F1" s="940"/>
      <c r="G1" s="940"/>
      <c r="H1" s="940"/>
      <c r="I1" s="940"/>
      <c r="J1" s="940"/>
      <c r="K1" s="940"/>
      <c r="L1" s="940"/>
      <c r="M1" s="940"/>
      <c r="N1" s="940"/>
      <c r="O1" s="940"/>
      <c r="P1" s="940"/>
      <c r="Q1" s="940"/>
      <c r="R1" s="940"/>
      <c r="S1" s="940"/>
      <c r="T1" s="940"/>
      <c r="U1" s="940"/>
      <c r="V1" s="940"/>
      <c r="W1" s="940"/>
      <c r="X1" s="940"/>
      <c r="Y1" s="940"/>
      <c r="Z1" s="940"/>
    </row>
    <row r="2" spans="1:26" ht="29.25" customHeight="1">
      <c r="A2" s="941" t="s">
        <v>81</v>
      </c>
      <c r="B2" s="941"/>
      <c r="C2" s="941"/>
      <c r="D2" s="941"/>
      <c r="E2" s="941"/>
      <c r="F2" s="941"/>
      <c r="G2" s="941"/>
      <c r="H2" s="941"/>
      <c r="I2" s="941"/>
      <c r="J2" s="941"/>
      <c r="K2" s="941"/>
      <c r="L2" s="941"/>
      <c r="M2" s="941"/>
      <c r="N2" s="941"/>
      <c r="O2" s="941"/>
      <c r="P2" s="941"/>
      <c r="Q2" s="941"/>
      <c r="R2" s="941"/>
      <c r="S2" s="941"/>
      <c r="T2" s="941"/>
      <c r="U2" s="941"/>
      <c r="V2" s="941"/>
      <c r="W2" s="941"/>
      <c r="X2" s="941"/>
      <c r="Y2" s="941"/>
      <c r="Z2" s="941"/>
    </row>
    <row r="3" spans="1:26" ht="12" customHeight="1">
      <c r="S3" s="175"/>
      <c r="T3" s="175"/>
    </row>
    <row r="4" spans="1:26" ht="12" customHeight="1">
      <c r="A4" s="942" t="s">
        <v>76</v>
      </c>
      <c r="B4" s="943"/>
      <c r="C4" s="943"/>
      <c r="D4" s="943"/>
      <c r="E4" s="943"/>
      <c r="F4" s="943"/>
      <c r="G4" s="943"/>
      <c r="H4" s="177"/>
      <c r="I4" s="177"/>
      <c r="J4" s="178"/>
      <c r="K4" s="291" t="s">
        <v>138</v>
      </c>
      <c r="L4" s="291"/>
      <c r="M4" s="291"/>
      <c r="N4" s="291"/>
      <c r="O4" s="291"/>
      <c r="P4" s="291"/>
      <c r="Q4" s="291"/>
      <c r="R4" s="177"/>
      <c r="S4" s="177"/>
      <c r="T4" s="177"/>
      <c r="U4" s="179"/>
      <c r="V4" s="179"/>
      <c r="W4" s="179"/>
      <c r="X4" s="179"/>
      <c r="Y4" s="180"/>
      <c r="Z4" s="181"/>
    </row>
    <row r="5" spans="1:26" ht="12" customHeight="1">
      <c r="A5" s="944" t="s">
        <v>347</v>
      </c>
      <c r="B5" s="945"/>
      <c r="C5" s="945"/>
      <c r="D5" s="945"/>
      <c r="E5" s="945"/>
      <c r="F5" s="945"/>
      <c r="G5" s="945"/>
      <c r="H5" s="945"/>
      <c r="I5" s="945"/>
      <c r="J5" s="946"/>
      <c r="K5" s="950"/>
      <c r="L5" s="951"/>
      <c r="M5" s="951"/>
      <c r="N5" s="951"/>
      <c r="O5" s="951"/>
      <c r="P5" s="951"/>
      <c r="Q5" s="951"/>
      <c r="R5" s="951"/>
      <c r="S5" s="951"/>
      <c r="T5" s="951"/>
      <c r="U5" s="951"/>
      <c r="V5" s="951"/>
      <c r="W5" s="951"/>
      <c r="X5" s="951"/>
      <c r="Y5" s="951"/>
      <c r="Z5" s="952"/>
    </row>
    <row r="6" spans="1:26" ht="12" customHeight="1">
      <c r="A6" s="947"/>
      <c r="B6" s="948"/>
      <c r="C6" s="948"/>
      <c r="D6" s="948"/>
      <c r="E6" s="948"/>
      <c r="F6" s="948"/>
      <c r="G6" s="948"/>
      <c r="H6" s="948"/>
      <c r="I6" s="948"/>
      <c r="J6" s="949"/>
      <c r="K6" s="953"/>
      <c r="L6" s="954"/>
      <c r="M6" s="954"/>
      <c r="N6" s="954"/>
      <c r="O6" s="954"/>
      <c r="P6" s="954"/>
      <c r="Q6" s="954"/>
      <c r="R6" s="954"/>
      <c r="S6" s="954"/>
      <c r="T6" s="954"/>
      <c r="U6" s="954"/>
      <c r="V6" s="954"/>
      <c r="W6" s="954"/>
      <c r="X6" s="954"/>
      <c r="Y6" s="954"/>
      <c r="Z6" s="955"/>
    </row>
    <row r="7" spans="1:26" ht="12" customHeight="1">
      <c r="A7" s="182" t="s">
        <v>77</v>
      </c>
      <c r="S7" s="175"/>
      <c r="T7" s="175"/>
    </row>
    <row r="8" spans="1:26" ht="12" customHeight="1">
      <c r="A8" s="897" t="s">
        <v>82</v>
      </c>
      <c r="B8" s="898"/>
      <c r="C8" s="962" t="s">
        <v>139</v>
      </c>
      <c r="D8" s="963"/>
      <c r="E8" s="963"/>
      <c r="F8" s="963"/>
      <c r="G8" s="964"/>
      <c r="H8" s="903">
        <v>14</v>
      </c>
      <c r="I8" s="904"/>
      <c r="J8" s="904"/>
      <c r="K8" s="904"/>
      <c r="L8" s="904"/>
      <c r="M8" s="904"/>
      <c r="N8" s="904"/>
      <c r="O8" s="904"/>
      <c r="P8" s="904"/>
      <c r="Q8" s="904"/>
      <c r="R8" s="904"/>
      <c r="S8" s="904"/>
      <c r="T8" s="904"/>
      <c r="U8" s="904"/>
      <c r="V8" s="904"/>
      <c r="W8" s="904"/>
      <c r="X8" s="904"/>
      <c r="Y8" s="904"/>
      <c r="Z8" s="905"/>
    </row>
    <row r="9" spans="1:26" ht="12" customHeight="1">
      <c r="A9" s="899"/>
      <c r="B9" s="900"/>
      <c r="C9" s="932" t="s">
        <v>78</v>
      </c>
      <c r="D9" s="933"/>
      <c r="E9" s="933"/>
      <c r="F9" s="933"/>
      <c r="G9" s="934"/>
      <c r="H9" s="906"/>
      <c r="I9" s="907"/>
      <c r="J9" s="907"/>
      <c r="K9" s="907"/>
      <c r="L9" s="907"/>
      <c r="M9" s="907"/>
      <c r="N9" s="907"/>
      <c r="O9" s="907"/>
      <c r="P9" s="907"/>
      <c r="Q9" s="907"/>
      <c r="R9" s="907"/>
      <c r="S9" s="907"/>
      <c r="T9" s="907"/>
      <c r="U9" s="907"/>
      <c r="V9" s="907"/>
      <c r="W9" s="907"/>
      <c r="X9" s="907"/>
      <c r="Y9" s="907"/>
      <c r="Z9" s="908"/>
    </row>
    <row r="10" spans="1:26" ht="12" customHeight="1">
      <c r="A10" s="899"/>
      <c r="B10" s="900"/>
      <c r="C10" s="888" t="s">
        <v>79</v>
      </c>
      <c r="D10" s="889"/>
      <c r="E10" s="889"/>
      <c r="F10" s="889"/>
      <c r="G10" s="890"/>
      <c r="H10" s="956"/>
      <c r="I10" s="957"/>
      <c r="J10" s="957"/>
      <c r="K10" s="957"/>
      <c r="L10" s="957"/>
      <c r="M10" s="957"/>
      <c r="N10" s="957"/>
      <c r="O10" s="957"/>
      <c r="P10" s="957"/>
      <c r="Q10" s="957"/>
      <c r="R10" s="957"/>
      <c r="S10" s="957"/>
      <c r="T10" s="957"/>
      <c r="U10" s="957"/>
      <c r="V10" s="957"/>
      <c r="W10" s="957"/>
      <c r="X10" s="957"/>
      <c r="Y10" s="957"/>
      <c r="Z10" s="958"/>
    </row>
    <row r="11" spans="1:26" ht="12" customHeight="1">
      <c r="A11" s="899"/>
      <c r="B11" s="900"/>
      <c r="C11" s="935"/>
      <c r="D11" s="936"/>
      <c r="E11" s="936"/>
      <c r="F11" s="936"/>
      <c r="G11" s="937"/>
      <c r="H11" s="959"/>
      <c r="I11" s="960"/>
      <c r="J11" s="960"/>
      <c r="K11" s="960"/>
      <c r="L11" s="960"/>
      <c r="M11" s="960"/>
      <c r="N11" s="960"/>
      <c r="O11" s="960"/>
      <c r="P11" s="960"/>
      <c r="Q11" s="960"/>
      <c r="R11" s="960"/>
      <c r="S11" s="960"/>
      <c r="T11" s="960"/>
      <c r="U11" s="960"/>
      <c r="V11" s="960"/>
      <c r="W11" s="960"/>
      <c r="X11" s="960"/>
      <c r="Y11" s="960"/>
      <c r="Z11" s="961"/>
    </row>
    <row r="12" spans="1:26" ht="12" customHeight="1">
      <c r="A12" s="899"/>
      <c r="B12" s="900"/>
      <c r="C12" s="929" t="s">
        <v>80</v>
      </c>
      <c r="D12" s="930"/>
      <c r="E12" s="930"/>
      <c r="F12" s="930"/>
      <c r="G12" s="931"/>
      <c r="H12" s="909"/>
      <c r="I12" s="910"/>
      <c r="J12" s="910"/>
      <c r="K12" s="910"/>
      <c r="L12" s="910"/>
      <c r="M12" s="910"/>
      <c r="N12" s="910"/>
      <c r="O12" s="910"/>
      <c r="P12" s="910"/>
      <c r="Q12" s="910"/>
      <c r="R12" s="910"/>
      <c r="S12" s="910"/>
      <c r="T12" s="910"/>
      <c r="U12" s="910"/>
      <c r="V12" s="910"/>
      <c r="W12" s="910"/>
      <c r="X12" s="910"/>
      <c r="Y12" s="910"/>
      <c r="Z12" s="911"/>
    </row>
    <row r="13" spans="1:26" ht="12" customHeight="1">
      <c r="A13" s="899"/>
      <c r="B13" s="900"/>
      <c r="C13" s="891"/>
      <c r="D13" s="892"/>
      <c r="E13" s="892"/>
      <c r="F13" s="892"/>
      <c r="G13" s="893"/>
      <c r="H13" s="912"/>
      <c r="I13" s="913"/>
      <c r="J13" s="913"/>
      <c r="K13" s="913"/>
      <c r="L13" s="913"/>
      <c r="M13" s="913"/>
      <c r="N13" s="913"/>
      <c r="O13" s="913"/>
      <c r="P13" s="913"/>
      <c r="Q13" s="913"/>
      <c r="R13" s="913"/>
      <c r="S13" s="913"/>
      <c r="T13" s="913"/>
      <c r="U13" s="913"/>
      <c r="V13" s="913"/>
      <c r="W13" s="913"/>
      <c r="X13" s="913"/>
      <c r="Y13" s="913"/>
      <c r="Z13" s="914"/>
    </row>
    <row r="14" spans="1:26" ht="12" customHeight="1">
      <c r="A14" s="899"/>
      <c r="B14" s="900"/>
      <c r="C14" s="894"/>
      <c r="D14" s="895"/>
      <c r="E14" s="895"/>
      <c r="F14" s="895"/>
      <c r="G14" s="896"/>
      <c r="H14" s="915"/>
      <c r="I14" s="916"/>
      <c r="J14" s="916"/>
      <c r="K14" s="916"/>
      <c r="L14" s="916"/>
      <c r="M14" s="916"/>
      <c r="N14" s="916"/>
      <c r="O14" s="916"/>
      <c r="P14" s="916"/>
      <c r="Q14" s="916"/>
      <c r="R14" s="916"/>
      <c r="S14" s="916"/>
      <c r="T14" s="916"/>
      <c r="U14" s="916"/>
      <c r="V14" s="916"/>
      <c r="W14" s="916"/>
      <c r="X14" s="916"/>
      <c r="Y14" s="916"/>
      <c r="Z14" s="917"/>
    </row>
    <row r="15" spans="1:26" ht="12" customHeight="1">
      <c r="A15" s="899"/>
      <c r="B15" s="900"/>
      <c r="C15" s="888" t="s">
        <v>83</v>
      </c>
      <c r="D15" s="889"/>
      <c r="E15" s="889"/>
      <c r="F15" s="889"/>
      <c r="G15" s="890"/>
      <c r="H15" s="925" t="s">
        <v>140</v>
      </c>
      <c r="I15" s="926"/>
      <c r="J15" s="926"/>
      <c r="K15" s="926"/>
      <c r="L15" s="183"/>
      <c r="M15" s="183"/>
      <c r="N15" s="183"/>
      <c r="O15" s="183"/>
      <c r="P15" s="889" t="s">
        <v>114</v>
      </c>
      <c r="Q15" s="889"/>
      <c r="R15" s="880"/>
      <c r="S15" s="880"/>
      <c r="T15" s="880"/>
      <c r="U15" s="880"/>
      <c r="V15" s="880"/>
      <c r="W15" s="880"/>
      <c r="X15" s="880"/>
      <c r="Y15" s="880"/>
      <c r="Z15" s="881"/>
    </row>
    <row r="16" spans="1:26" ht="12" customHeight="1">
      <c r="A16" s="899"/>
      <c r="B16" s="900"/>
      <c r="C16" s="891"/>
      <c r="D16" s="892"/>
      <c r="E16" s="892"/>
      <c r="F16" s="892"/>
      <c r="G16" s="893"/>
      <c r="H16" s="918"/>
      <c r="I16" s="919"/>
      <c r="J16" s="919"/>
      <c r="K16" s="919"/>
      <c r="L16" s="919"/>
      <c r="M16" s="919"/>
      <c r="N16" s="919"/>
      <c r="O16" s="919"/>
      <c r="P16" s="919"/>
      <c r="Q16" s="919"/>
      <c r="R16" s="919"/>
      <c r="S16" s="919"/>
      <c r="T16" s="919"/>
      <c r="U16" s="919"/>
      <c r="V16" s="919"/>
      <c r="W16" s="919"/>
      <c r="X16" s="919"/>
      <c r="Y16" s="919"/>
      <c r="Z16" s="920"/>
    </row>
    <row r="17" spans="1:26" ht="12" customHeight="1">
      <c r="A17" s="901"/>
      <c r="B17" s="902"/>
      <c r="C17" s="894"/>
      <c r="D17" s="895"/>
      <c r="E17" s="895"/>
      <c r="F17" s="895"/>
      <c r="G17" s="896"/>
      <c r="H17" s="921"/>
      <c r="I17" s="922"/>
      <c r="J17" s="922"/>
      <c r="K17" s="922"/>
      <c r="L17" s="922"/>
      <c r="M17" s="922"/>
      <c r="N17" s="922"/>
      <c r="O17" s="922"/>
      <c r="P17" s="922"/>
      <c r="Q17" s="922"/>
      <c r="R17" s="922"/>
      <c r="S17" s="922"/>
      <c r="T17" s="922"/>
      <c r="U17" s="922"/>
      <c r="V17" s="922"/>
      <c r="W17" s="922"/>
      <c r="X17" s="922"/>
      <c r="Y17" s="922"/>
      <c r="Z17" s="923"/>
    </row>
    <row r="18" spans="1:26" ht="15" customHeight="1"/>
    <row r="19" spans="1:26" ht="12.75" customHeight="1">
      <c r="A19" s="888" t="s">
        <v>84</v>
      </c>
      <c r="B19" s="889"/>
      <c r="C19" s="889"/>
      <c r="D19" s="889"/>
      <c r="E19" s="889"/>
      <c r="F19" s="890"/>
      <c r="G19" s="878"/>
      <c r="H19" s="878"/>
      <c r="I19" s="878"/>
      <c r="J19" s="878"/>
      <c r="K19" s="878" t="s">
        <v>85</v>
      </c>
      <c r="L19" s="878"/>
      <c r="M19" s="878"/>
      <c r="N19" s="290"/>
      <c r="O19" s="185"/>
      <c r="P19" s="185"/>
      <c r="Q19" s="185"/>
      <c r="R19" s="185"/>
      <c r="S19" s="185"/>
      <c r="T19" s="185"/>
      <c r="U19" s="186"/>
      <c r="V19" s="186"/>
      <c r="W19" s="186"/>
      <c r="X19" s="186"/>
      <c r="Y19" s="187"/>
      <c r="Z19" s="187"/>
    </row>
    <row r="20" spans="1:26" ht="12.75" customHeight="1">
      <c r="A20" s="894"/>
      <c r="B20" s="895"/>
      <c r="C20" s="895"/>
      <c r="D20" s="895"/>
      <c r="E20" s="895"/>
      <c r="F20" s="896"/>
      <c r="G20" s="878"/>
      <c r="H20" s="878"/>
      <c r="I20" s="878"/>
      <c r="J20" s="878"/>
      <c r="K20" s="878"/>
      <c r="L20" s="878"/>
      <c r="M20" s="878"/>
      <c r="N20" s="290"/>
      <c r="O20" s="185"/>
      <c r="P20" s="185"/>
      <c r="Q20" s="185"/>
      <c r="R20" s="185"/>
      <c r="S20" s="185"/>
      <c r="T20" s="185"/>
      <c r="U20" s="186"/>
      <c r="V20" s="186"/>
      <c r="W20" s="186"/>
      <c r="X20" s="186"/>
      <c r="Y20" s="187"/>
      <c r="Z20" s="187"/>
    </row>
    <row r="21" spans="1:26" ht="15" customHeight="1"/>
    <row r="22" spans="1:26" ht="12.75" customHeight="1">
      <c r="A22" s="882" t="s">
        <v>116</v>
      </c>
      <c r="B22" s="883"/>
      <c r="C22" s="883"/>
      <c r="D22" s="883"/>
      <c r="E22" s="883"/>
      <c r="F22" s="884"/>
      <c r="G22" s="878"/>
      <c r="H22" s="878"/>
      <c r="I22" s="878"/>
      <c r="J22" s="878"/>
      <c r="K22" s="878" t="s">
        <v>85</v>
      </c>
      <c r="L22" s="878"/>
      <c r="M22" s="878"/>
      <c r="N22" s="290"/>
      <c r="O22" s="882" t="s">
        <v>163</v>
      </c>
      <c r="P22" s="883"/>
      <c r="Q22" s="883"/>
      <c r="R22" s="883"/>
      <c r="S22" s="883"/>
      <c r="T22" s="884"/>
      <c r="U22" s="879"/>
      <c r="V22" s="879"/>
      <c r="W22" s="879"/>
      <c r="X22" s="879"/>
      <c r="Y22" s="878" t="s">
        <v>85</v>
      </c>
      <c r="Z22" s="878"/>
    </row>
    <row r="23" spans="1:26" ht="12.75" customHeight="1">
      <c r="A23" s="885"/>
      <c r="B23" s="886"/>
      <c r="C23" s="886"/>
      <c r="D23" s="886"/>
      <c r="E23" s="886"/>
      <c r="F23" s="887"/>
      <c r="G23" s="878"/>
      <c r="H23" s="878"/>
      <c r="I23" s="878"/>
      <c r="J23" s="878"/>
      <c r="K23" s="878"/>
      <c r="L23" s="878"/>
      <c r="M23" s="878"/>
      <c r="N23" s="290"/>
      <c r="O23" s="885"/>
      <c r="P23" s="886"/>
      <c r="Q23" s="886"/>
      <c r="R23" s="886"/>
      <c r="S23" s="886"/>
      <c r="T23" s="887"/>
      <c r="U23" s="879"/>
      <c r="V23" s="879"/>
      <c r="W23" s="879"/>
      <c r="X23" s="879"/>
      <c r="Y23" s="878"/>
      <c r="Z23" s="878"/>
    </row>
    <row r="24" spans="1:26" ht="12.75" customHeight="1">
      <c r="A24" s="290"/>
      <c r="B24" s="290"/>
      <c r="C24" s="290"/>
      <c r="D24" s="290"/>
      <c r="E24" s="188"/>
      <c r="F24" s="188"/>
      <c r="G24" s="188"/>
      <c r="H24" s="188"/>
      <c r="I24" s="188"/>
      <c r="J24" s="188"/>
      <c r="K24" s="188"/>
      <c r="L24" s="188"/>
      <c r="M24" s="188"/>
      <c r="N24" s="290"/>
      <c r="O24" s="189"/>
      <c r="P24" s="189"/>
      <c r="Q24" s="189"/>
      <c r="R24" s="189"/>
      <c r="S24" s="190"/>
      <c r="T24" s="190"/>
      <c r="U24" s="290"/>
      <c r="V24" s="290"/>
      <c r="W24" s="290"/>
      <c r="X24" s="290"/>
      <c r="Y24" s="188"/>
      <c r="Z24" s="188"/>
    </row>
    <row r="25" spans="1:26" s="191" customFormat="1" ht="20.100000000000001" customHeight="1">
      <c r="A25" s="981" t="s">
        <v>267</v>
      </c>
      <c r="B25" s="981"/>
      <c r="C25" s="981"/>
      <c r="D25" s="981"/>
      <c r="E25" s="981"/>
      <c r="F25" s="981"/>
      <c r="G25" s="981"/>
      <c r="H25" s="981"/>
      <c r="I25" s="981"/>
      <c r="J25" s="981"/>
      <c r="K25" s="981"/>
      <c r="L25" s="981"/>
      <c r="M25" s="981"/>
      <c r="N25" s="981"/>
      <c r="O25" s="981"/>
      <c r="P25" s="981"/>
      <c r="Q25" s="981"/>
      <c r="R25" s="981"/>
      <c r="S25" s="981"/>
      <c r="T25" s="981"/>
      <c r="U25" s="981"/>
      <c r="V25" s="981"/>
      <c r="W25" s="981"/>
      <c r="X25" s="981"/>
      <c r="Y25" s="981"/>
      <c r="Z25" s="982"/>
    </row>
    <row r="26" spans="1:26" s="191" customFormat="1" ht="20.100000000000001" customHeight="1">
      <c r="A26" s="981"/>
      <c r="B26" s="981"/>
      <c r="C26" s="981"/>
      <c r="D26" s="981"/>
      <c r="E26" s="981"/>
      <c r="F26" s="981"/>
      <c r="G26" s="981"/>
      <c r="H26" s="981"/>
      <c r="I26" s="981"/>
      <c r="J26" s="981"/>
      <c r="K26" s="981"/>
      <c r="L26" s="981"/>
      <c r="M26" s="981"/>
      <c r="N26" s="981"/>
      <c r="O26" s="981"/>
      <c r="P26" s="981"/>
      <c r="Q26" s="981"/>
      <c r="R26" s="981"/>
      <c r="S26" s="981"/>
      <c r="T26" s="981"/>
      <c r="U26" s="981"/>
      <c r="V26" s="981"/>
      <c r="W26" s="981"/>
      <c r="X26" s="981"/>
      <c r="Y26" s="981"/>
      <c r="Z26" s="982"/>
    </row>
    <row r="27" spans="1:26" s="191" customFormat="1" ht="5.25" customHeight="1">
      <c r="A27" s="192"/>
      <c r="B27" s="292"/>
      <c r="C27" s="292"/>
      <c r="D27" s="292"/>
      <c r="E27" s="292"/>
      <c r="F27" s="292"/>
      <c r="G27" s="292"/>
      <c r="H27" s="292"/>
      <c r="I27" s="292"/>
      <c r="J27" s="292"/>
      <c r="K27" s="292"/>
      <c r="L27" s="292"/>
      <c r="M27" s="292"/>
      <c r="N27" s="292"/>
      <c r="O27" s="292"/>
      <c r="P27" s="292"/>
      <c r="Q27" s="193"/>
      <c r="R27" s="194"/>
      <c r="S27" s="192"/>
      <c r="T27" s="195"/>
      <c r="U27" s="195"/>
      <c r="V27" s="195"/>
      <c r="W27" s="195"/>
      <c r="X27" s="195"/>
      <c r="Y27" s="195"/>
      <c r="Z27" s="195"/>
    </row>
    <row r="28" spans="1:26" s="191" customFormat="1" ht="20.100000000000001" customHeight="1">
      <c r="A28" s="985" t="s">
        <v>257</v>
      </c>
      <c r="B28" s="985"/>
      <c r="C28" s="985"/>
      <c r="D28" s="985"/>
      <c r="E28" s="985"/>
      <c r="F28" s="985"/>
      <c r="G28" s="985"/>
      <c r="H28" s="985"/>
      <c r="I28" s="985"/>
      <c r="J28" s="985"/>
      <c r="K28" s="985"/>
      <c r="L28" s="985"/>
      <c r="M28" s="985"/>
      <c r="N28" s="985"/>
      <c r="O28" s="985"/>
      <c r="P28" s="985"/>
      <c r="Q28" s="985"/>
      <c r="R28" s="985"/>
      <c r="S28" s="985"/>
      <c r="T28" s="985"/>
      <c r="U28" s="985"/>
      <c r="V28" s="985"/>
      <c r="W28" s="985"/>
      <c r="X28" s="985"/>
      <c r="Y28" s="985"/>
      <c r="Z28" s="986"/>
    </row>
    <row r="29" spans="1:26" s="191" customFormat="1" ht="20.100000000000001" customHeight="1">
      <c r="A29" s="985"/>
      <c r="B29" s="985"/>
      <c r="C29" s="985"/>
      <c r="D29" s="985"/>
      <c r="E29" s="985"/>
      <c r="F29" s="985"/>
      <c r="G29" s="985"/>
      <c r="H29" s="985"/>
      <c r="I29" s="985"/>
      <c r="J29" s="985"/>
      <c r="K29" s="985"/>
      <c r="L29" s="985"/>
      <c r="M29" s="985"/>
      <c r="N29" s="985"/>
      <c r="O29" s="985"/>
      <c r="P29" s="985"/>
      <c r="Q29" s="985"/>
      <c r="R29" s="985"/>
      <c r="S29" s="985"/>
      <c r="T29" s="985"/>
      <c r="U29" s="985"/>
      <c r="V29" s="985"/>
      <c r="W29" s="985"/>
      <c r="X29" s="985"/>
      <c r="Y29" s="985"/>
      <c r="Z29" s="986"/>
    </row>
    <row r="30" spans="1:26" ht="30" customHeight="1">
      <c r="A30" s="196"/>
      <c r="B30" s="196"/>
      <c r="C30" s="290"/>
      <c r="D30" s="290"/>
      <c r="E30" s="188"/>
      <c r="F30" s="188"/>
      <c r="G30" s="188"/>
      <c r="H30" s="188"/>
      <c r="I30" s="188"/>
      <c r="J30" s="188"/>
      <c r="K30" s="188"/>
      <c r="L30" s="188"/>
      <c r="M30" s="188"/>
      <c r="N30" s="290"/>
      <c r="O30" s="290"/>
      <c r="P30" s="290"/>
      <c r="Q30" s="197"/>
      <c r="R30" s="198"/>
      <c r="S30" s="199"/>
      <c r="T30" s="200"/>
      <c r="U30" s="200"/>
      <c r="V30" s="200"/>
      <c r="W30" s="200"/>
      <c r="X30" s="200"/>
      <c r="Y30" s="201"/>
      <c r="Z30" s="201"/>
    </row>
    <row r="31" spans="1:26" ht="30" customHeight="1">
      <c r="A31" s="196"/>
      <c r="B31" s="196"/>
      <c r="C31" s="290"/>
      <c r="D31" s="290"/>
      <c r="E31" s="188"/>
      <c r="F31" s="188"/>
      <c r="G31" s="188"/>
      <c r="H31" s="188"/>
      <c r="I31" s="188"/>
      <c r="J31" s="188"/>
      <c r="K31" s="188"/>
      <c r="L31" s="188"/>
      <c r="M31" s="188"/>
      <c r="N31" s="290"/>
      <c r="O31" s="290"/>
      <c r="P31" s="290"/>
      <c r="Q31" s="197"/>
      <c r="R31" s="198"/>
      <c r="S31" s="199"/>
      <c r="T31" s="200"/>
      <c r="U31" s="200"/>
      <c r="V31" s="200"/>
      <c r="W31" s="200"/>
      <c r="X31" s="200"/>
      <c r="Y31" s="201"/>
      <c r="Z31" s="201"/>
    </row>
    <row r="32" spans="1:26" ht="30" customHeight="1">
      <c r="A32" s="196"/>
      <c r="B32" s="196"/>
      <c r="C32" s="290"/>
      <c r="D32" s="290"/>
      <c r="E32" s="188"/>
      <c r="F32" s="188"/>
      <c r="G32" s="188"/>
      <c r="H32" s="188"/>
      <c r="I32" s="188"/>
      <c r="J32" s="188"/>
      <c r="K32" s="188"/>
      <c r="L32" s="188"/>
      <c r="M32" s="188"/>
      <c r="N32" s="290"/>
      <c r="O32" s="290"/>
      <c r="P32" s="290"/>
      <c r="Q32" s="197"/>
      <c r="R32" s="198"/>
      <c r="S32" s="199"/>
      <c r="T32" s="200"/>
      <c r="U32" s="200"/>
      <c r="V32" s="200"/>
      <c r="W32" s="200"/>
      <c r="X32" s="200"/>
      <c r="Y32" s="201"/>
      <c r="Z32" s="201"/>
    </row>
    <row r="33" spans="1:26" ht="18.75" customHeight="1">
      <c r="A33" s="196"/>
      <c r="B33" s="196"/>
      <c r="C33" s="290"/>
      <c r="D33" s="290"/>
      <c r="E33" s="188"/>
      <c r="F33" s="188"/>
      <c r="G33" s="188"/>
      <c r="H33" s="188"/>
      <c r="I33" s="188"/>
      <c r="J33" s="188"/>
      <c r="K33" s="188"/>
      <c r="L33" s="188"/>
      <c r="M33" s="188"/>
      <c r="N33" s="290"/>
      <c r="O33" s="290"/>
      <c r="P33" s="290"/>
      <c r="Q33" s="197"/>
      <c r="R33" s="198"/>
      <c r="S33" s="199"/>
      <c r="T33" s="200"/>
      <c r="U33" s="200"/>
      <c r="V33" s="200"/>
      <c r="W33" s="200"/>
      <c r="X33" s="200"/>
      <c r="Y33" s="201"/>
      <c r="Z33" s="201"/>
    </row>
    <row r="34" spans="1:26" ht="12.75" customHeight="1">
      <c r="A34" s="290"/>
      <c r="B34" s="290"/>
      <c r="C34" s="290"/>
      <c r="D34" s="290"/>
      <c r="E34" s="188"/>
      <c r="F34" s="188"/>
      <c r="G34" s="188"/>
      <c r="H34" s="188"/>
      <c r="I34" s="188"/>
      <c r="J34" s="188"/>
      <c r="K34" s="188"/>
      <c r="L34" s="188"/>
      <c r="M34" s="188"/>
      <c r="N34" s="290"/>
      <c r="O34" s="290"/>
      <c r="P34" s="290"/>
      <c r="Q34" s="197"/>
      <c r="R34" s="198"/>
      <c r="S34" s="199"/>
      <c r="T34" s="200"/>
      <c r="U34" s="200"/>
      <c r="V34" s="200"/>
      <c r="W34" s="202"/>
      <c r="X34" s="202"/>
      <c r="Y34" s="200"/>
      <c r="Z34" s="202"/>
    </row>
    <row r="35" spans="1:26" ht="24" customHeight="1">
      <c r="A35" s="938"/>
      <c r="B35" s="938"/>
      <c r="C35" s="938"/>
      <c r="D35" s="938"/>
      <c r="E35" s="938"/>
      <c r="F35" s="938"/>
      <c r="G35" s="938"/>
      <c r="H35" s="938"/>
      <c r="I35" s="938"/>
      <c r="S35" s="659" t="s">
        <v>141</v>
      </c>
      <c r="T35" s="987"/>
      <c r="U35" s="660"/>
      <c r="V35" s="659" t="s">
        <v>142</v>
      </c>
      <c r="W35" s="987"/>
      <c r="X35" s="660"/>
      <c r="Y35" s="659" t="s">
        <v>329</v>
      </c>
      <c r="Z35" s="660"/>
    </row>
    <row r="36" spans="1:26" ht="24" customHeight="1">
      <c r="A36" s="293"/>
      <c r="B36" s="293"/>
      <c r="C36" s="293"/>
      <c r="D36" s="293"/>
      <c r="E36" s="293"/>
      <c r="F36" s="293"/>
      <c r="G36" s="293"/>
      <c r="H36" s="293"/>
      <c r="I36" s="293"/>
      <c r="S36" s="661"/>
      <c r="T36" s="988"/>
      <c r="U36" s="662"/>
      <c r="V36" s="661"/>
      <c r="W36" s="988"/>
      <c r="X36" s="662"/>
      <c r="Y36" s="661"/>
      <c r="Z36" s="662"/>
    </row>
    <row r="37" spans="1:26" ht="20.100000000000001" customHeight="1">
      <c r="A37" s="281" t="s">
        <v>86</v>
      </c>
      <c r="B37" s="182"/>
      <c r="C37" s="293"/>
      <c r="D37" s="293"/>
      <c r="E37" s="293"/>
      <c r="F37" s="293"/>
      <c r="G37" s="293"/>
      <c r="H37" s="293"/>
      <c r="I37" s="293"/>
      <c r="U37" s="983"/>
      <c r="V37" s="983"/>
      <c r="W37" s="983"/>
      <c r="X37" s="983"/>
      <c r="Y37" s="984"/>
      <c r="Z37" s="984"/>
    </row>
    <row r="38" spans="1:26" s="204" customFormat="1" ht="22.5" customHeight="1">
      <c r="A38" s="203"/>
      <c r="B38" s="745" t="s">
        <v>87</v>
      </c>
      <c r="C38" s="736" t="s">
        <v>883</v>
      </c>
      <c r="D38" s="737"/>
      <c r="E38" s="737"/>
      <c r="F38" s="737"/>
      <c r="G38" s="737"/>
      <c r="H38" s="737"/>
      <c r="I38" s="737"/>
      <c r="J38" s="737"/>
      <c r="K38" s="737"/>
      <c r="L38" s="737"/>
      <c r="M38" s="737"/>
      <c r="N38" s="737"/>
      <c r="O38" s="737"/>
      <c r="P38" s="737"/>
      <c r="Q38" s="737"/>
      <c r="R38" s="737"/>
      <c r="S38" s="737"/>
      <c r="T38" s="737"/>
      <c r="U38" s="737"/>
      <c r="V38" s="737"/>
      <c r="W38" s="737"/>
      <c r="X38" s="738"/>
      <c r="Y38" s="869"/>
      <c r="Z38" s="870"/>
    </row>
    <row r="39" spans="1:26" s="204" customFormat="1" ht="22.5" customHeight="1">
      <c r="A39" s="203"/>
      <c r="B39" s="746"/>
      <c r="C39" s="742"/>
      <c r="D39" s="743"/>
      <c r="E39" s="743"/>
      <c r="F39" s="743"/>
      <c r="G39" s="743"/>
      <c r="H39" s="743"/>
      <c r="I39" s="743"/>
      <c r="J39" s="743"/>
      <c r="K39" s="743"/>
      <c r="L39" s="743"/>
      <c r="M39" s="743"/>
      <c r="N39" s="743"/>
      <c r="O39" s="743"/>
      <c r="P39" s="743"/>
      <c r="Q39" s="743"/>
      <c r="R39" s="743"/>
      <c r="S39" s="743"/>
      <c r="T39" s="743"/>
      <c r="U39" s="743"/>
      <c r="V39" s="743"/>
      <c r="W39" s="743"/>
      <c r="X39" s="744"/>
      <c r="Y39" s="871"/>
      <c r="Z39" s="872"/>
    </row>
    <row r="40" spans="1:26" s="206" customFormat="1" ht="15" customHeight="1">
      <c r="A40" s="205"/>
      <c r="B40" s="818" t="s">
        <v>89</v>
      </c>
      <c r="C40" s="989" t="s">
        <v>338</v>
      </c>
      <c r="D40" s="990"/>
      <c r="E40" s="990"/>
      <c r="F40" s="990"/>
      <c r="G40" s="990"/>
      <c r="H40" s="990"/>
      <c r="I40" s="990"/>
      <c r="J40" s="990"/>
      <c r="K40" s="990"/>
      <c r="L40" s="990"/>
      <c r="M40" s="990"/>
      <c r="N40" s="990"/>
      <c r="O40" s="990"/>
      <c r="P40" s="990"/>
      <c r="Q40" s="990"/>
      <c r="R40" s="990"/>
      <c r="S40" s="990"/>
      <c r="T40" s="990"/>
      <c r="U40" s="990"/>
      <c r="V40" s="990"/>
      <c r="W40" s="990"/>
      <c r="X40" s="991"/>
      <c r="Y40" s="924"/>
      <c r="Z40" s="924"/>
    </row>
    <row r="41" spans="1:26" s="206" customFormat="1" ht="15" customHeight="1">
      <c r="A41" s="205"/>
      <c r="B41" s="819"/>
      <c r="C41" s="992"/>
      <c r="D41" s="993"/>
      <c r="E41" s="993"/>
      <c r="F41" s="993"/>
      <c r="G41" s="993"/>
      <c r="H41" s="993"/>
      <c r="I41" s="993"/>
      <c r="J41" s="993"/>
      <c r="K41" s="993"/>
      <c r="L41" s="993"/>
      <c r="M41" s="993"/>
      <c r="N41" s="993"/>
      <c r="O41" s="993"/>
      <c r="P41" s="993"/>
      <c r="Q41" s="993"/>
      <c r="R41" s="993"/>
      <c r="S41" s="993"/>
      <c r="T41" s="993"/>
      <c r="U41" s="993"/>
      <c r="V41" s="993"/>
      <c r="W41" s="993"/>
      <c r="X41" s="994"/>
      <c r="Y41" s="924"/>
      <c r="Z41" s="924"/>
    </row>
    <row r="42" spans="1:26" s="204" customFormat="1" ht="12.75" customHeight="1">
      <c r="A42" s="203"/>
      <c r="B42" s="203"/>
      <c r="C42" s="203"/>
      <c r="D42" s="203"/>
      <c r="E42" s="203"/>
      <c r="F42" s="203"/>
      <c r="G42" s="203"/>
      <c r="H42" s="203"/>
      <c r="I42" s="203"/>
      <c r="J42" s="207"/>
      <c r="K42" s="207"/>
      <c r="L42" s="207"/>
      <c r="M42" s="207"/>
      <c r="N42" s="207"/>
      <c r="O42" s="207"/>
      <c r="P42" s="207"/>
      <c r="Q42" s="207"/>
      <c r="R42" s="207"/>
      <c r="Y42" s="208"/>
      <c r="Z42" s="208"/>
    </row>
    <row r="43" spans="1:26" ht="20.100000000000001" customHeight="1">
      <c r="A43" s="281" t="s">
        <v>88</v>
      </c>
      <c r="B43" s="203"/>
      <c r="C43" s="203"/>
      <c r="D43" s="203"/>
      <c r="E43" s="203"/>
      <c r="F43" s="203"/>
      <c r="G43" s="203"/>
      <c r="H43" s="203"/>
      <c r="I43" s="203"/>
      <c r="J43" s="207"/>
      <c r="K43" s="207"/>
      <c r="L43" s="207"/>
      <c r="M43" s="207"/>
      <c r="N43" s="207"/>
      <c r="O43" s="207"/>
      <c r="P43" s="207"/>
      <c r="Q43" s="207"/>
      <c r="R43" s="207"/>
      <c r="S43" s="204"/>
      <c r="T43" s="204"/>
      <c r="U43" s="204"/>
      <c r="V43" s="204"/>
      <c r="W43" s="204"/>
      <c r="X43" s="204"/>
      <c r="Y43" s="209"/>
      <c r="Z43" s="209"/>
    </row>
    <row r="44" spans="1:26" ht="15" customHeight="1">
      <c r="A44" s="293"/>
      <c r="B44" s="745" t="s">
        <v>87</v>
      </c>
      <c r="C44" s="736" t="s">
        <v>281</v>
      </c>
      <c r="D44" s="737"/>
      <c r="E44" s="737"/>
      <c r="F44" s="737"/>
      <c r="G44" s="737"/>
      <c r="H44" s="737"/>
      <c r="I44" s="737"/>
      <c r="J44" s="737"/>
      <c r="K44" s="737"/>
      <c r="L44" s="737"/>
      <c r="M44" s="737"/>
      <c r="N44" s="737"/>
      <c r="O44" s="737"/>
      <c r="P44" s="737"/>
      <c r="Q44" s="737"/>
      <c r="R44" s="737"/>
      <c r="S44" s="737"/>
      <c r="T44" s="737"/>
      <c r="U44" s="737"/>
      <c r="V44" s="737"/>
      <c r="W44" s="737"/>
      <c r="X44" s="738"/>
      <c r="Y44" s="615"/>
      <c r="Z44" s="615"/>
    </row>
    <row r="45" spans="1:26" ht="15" customHeight="1">
      <c r="A45" s="293"/>
      <c r="B45" s="746"/>
      <c r="C45" s="742"/>
      <c r="D45" s="743"/>
      <c r="E45" s="743"/>
      <c r="F45" s="743"/>
      <c r="G45" s="743"/>
      <c r="H45" s="743"/>
      <c r="I45" s="743"/>
      <c r="J45" s="743"/>
      <c r="K45" s="743"/>
      <c r="L45" s="743"/>
      <c r="M45" s="743"/>
      <c r="N45" s="743"/>
      <c r="O45" s="743"/>
      <c r="P45" s="743"/>
      <c r="Q45" s="743"/>
      <c r="R45" s="743"/>
      <c r="S45" s="743"/>
      <c r="T45" s="743"/>
      <c r="U45" s="743"/>
      <c r="V45" s="743"/>
      <c r="W45" s="743"/>
      <c r="X45" s="744"/>
      <c r="Y45" s="615"/>
      <c r="Z45" s="615"/>
    </row>
    <row r="46" spans="1:26" ht="15" customHeight="1">
      <c r="A46" s="293"/>
      <c r="B46" s="818" t="s">
        <v>89</v>
      </c>
      <c r="C46" s="736" t="s">
        <v>160</v>
      </c>
      <c r="D46" s="737"/>
      <c r="E46" s="737"/>
      <c r="F46" s="737"/>
      <c r="G46" s="737"/>
      <c r="H46" s="737"/>
      <c r="I46" s="737"/>
      <c r="J46" s="737"/>
      <c r="K46" s="737"/>
      <c r="L46" s="737"/>
      <c r="M46" s="737"/>
      <c r="N46" s="737"/>
      <c r="O46" s="737"/>
      <c r="P46" s="737"/>
      <c r="Q46" s="737"/>
      <c r="R46" s="737"/>
      <c r="S46" s="737"/>
      <c r="T46" s="737"/>
      <c r="U46" s="737"/>
      <c r="V46" s="737"/>
      <c r="W46" s="737"/>
      <c r="X46" s="738"/>
      <c r="Y46" s="615"/>
      <c r="Z46" s="615"/>
    </row>
    <row r="47" spans="1:26" ht="15" customHeight="1">
      <c r="A47" s="293"/>
      <c r="B47" s="819"/>
      <c r="C47" s="742"/>
      <c r="D47" s="743"/>
      <c r="E47" s="743"/>
      <c r="F47" s="743"/>
      <c r="G47" s="743"/>
      <c r="H47" s="743"/>
      <c r="I47" s="743"/>
      <c r="J47" s="743"/>
      <c r="K47" s="743"/>
      <c r="L47" s="743"/>
      <c r="M47" s="743"/>
      <c r="N47" s="743"/>
      <c r="O47" s="743"/>
      <c r="P47" s="743"/>
      <c r="Q47" s="743"/>
      <c r="R47" s="743"/>
      <c r="S47" s="743"/>
      <c r="T47" s="743"/>
      <c r="U47" s="743"/>
      <c r="V47" s="743"/>
      <c r="W47" s="743"/>
      <c r="X47" s="744"/>
      <c r="Y47" s="615"/>
      <c r="Z47" s="615"/>
    </row>
    <row r="48" spans="1:26" ht="12.75" customHeight="1">
      <c r="A48" s="293"/>
      <c r="B48" s="210"/>
      <c r="C48" s="210"/>
      <c r="D48" s="210"/>
      <c r="E48" s="210"/>
      <c r="F48" s="210"/>
      <c r="G48" s="210"/>
      <c r="H48" s="210"/>
      <c r="I48" s="210"/>
      <c r="J48" s="211"/>
      <c r="K48" s="211"/>
      <c r="L48" s="211"/>
      <c r="M48" s="211"/>
      <c r="N48" s="211"/>
      <c r="O48" s="211"/>
      <c r="P48" s="211"/>
      <c r="Q48" s="211"/>
      <c r="R48" s="211"/>
      <c r="S48" s="212"/>
      <c r="T48" s="212"/>
      <c r="U48" s="212"/>
      <c r="V48" s="212"/>
      <c r="W48" s="212"/>
      <c r="X48" s="212"/>
      <c r="Y48" s="289"/>
      <c r="Z48" s="289"/>
    </row>
    <row r="49" spans="1:26" ht="12.75" customHeight="1">
      <c r="A49" s="554"/>
      <c r="B49" s="210"/>
      <c r="C49" s="210"/>
      <c r="D49" s="210"/>
      <c r="E49" s="210"/>
      <c r="F49" s="210"/>
      <c r="G49" s="210"/>
      <c r="H49" s="210"/>
      <c r="I49" s="210"/>
      <c r="J49" s="211"/>
      <c r="K49" s="211"/>
      <c r="L49" s="211"/>
      <c r="M49" s="211"/>
      <c r="N49" s="211"/>
      <c r="O49" s="211"/>
      <c r="P49" s="211"/>
      <c r="Q49" s="211"/>
      <c r="R49" s="211"/>
      <c r="S49" s="212"/>
      <c r="T49" s="212"/>
      <c r="U49" s="212"/>
      <c r="V49" s="212"/>
      <c r="W49" s="212"/>
      <c r="X49" s="212"/>
      <c r="Y49" s="552"/>
      <c r="Z49" s="552"/>
    </row>
    <row r="50" spans="1:26" ht="20.100000000000001" customHeight="1">
      <c r="A50" s="281" t="s">
        <v>90</v>
      </c>
      <c r="B50" s="203"/>
      <c r="C50" s="203"/>
      <c r="D50" s="203"/>
      <c r="E50" s="203"/>
      <c r="F50" s="203"/>
      <c r="G50" s="203"/>
      <c r="H50" s="203"/>
      <c r="I50" s="203"/>
      <c r="J50" s="207"/>
      <c r="K50" s="207"/>
      <c r="L50" s="207"/>
      <c r="M50" s="207"/>
      <c r="N50" s="207"/>
      <c r="O50" s="207"/>
      <c r="P50" s="207"/>
      <c r="Q50" s="207"/>
      <c r="R50" s="207"/>
      <c r="S50" s="204"/>
      <c r="T50" s="204"/>
      <c r="U50" s="204"/>
      <c r="V50" s="204"/>
      <c r="W50" s="204"/>
      <c r="X50" s="204"/>
      <c r="Y50" s="209"/>
      <c r="Z50" s="209"/>
    </row>
    <row r="51" spans="1:26" ht="15" customHeight="1">
      <c r="A51" s="293"/>
      <c r="B51" s="745" t="s">
        <v>87</v>
      </c>
      <c r="C51" s="284" t="s">
        <v>161</v>
      </c>
      <c r="D51" s="213"/>
      <c r="E51" s="213"/>
      <c r="F51" s="213"/>
      <c r="G51" s="213"/>
      <c r="H51" s="213"/>
      <c r="I51" s="213"/>
      <c r="J51" s="214"/>
      <c r="K51" s="214"/>
      <c r="L51" s="214"/>
      <c r="M51" s="214"/>
      <c r="N51" s="214"/>
      <c r="O51" s="214"/>
      <c r="P51" s="214"/>
      <c r="Q51" s="214"/>
      <c r="R51" s="214"/>
      <c r="S51" s="215"/>
      <c r="T51" s="215"/>
      <c r="U51" s="215"/>
      <c r="V51" s="215"/>
      <c r="W51" s="215"/>
      <c r="X51" s="216"/>
      <c r="Y51" s="659"/>
      <c r="Z51" s="660"/>
    </row>
    <row r="52" spans="1:26" ht="15" customHeight="1">
      <c r="A52" s="293"/>
      <c r="B52" s="976"/>
      <c r="D52" s="288" t="s">
        <v>207</v>
      </c>
      <c r="E52" s="210"/>
      <c r="F52" s="210"/>
      <c r="G52" s="210"/>
      <c r="I52" s="210"/>
      <c r="J52" s="211"/>
      <c r="K52" s="211"/>
      <c r="L52" s="211"/>
      <c r="M52" s="211"/>
      <c r="N52" s="217" t="s">
        <v>282</v>
      </c>
      <c r="O52" s="211"/>
      <c r="P52" s="211"/>
      <c r="Q52" s="211"/>
      <c r="R52" s="211"/>
      <c r="S52" s="212"/>
      <c r="T52" s="212"/>
      <c r="U52" s="212"/>
      <c r="V52" s="212"/>
      <c r="W52" s="212"/>
      <c r="X52" s="218"/>
      <c r="Y52" s="671"/>
      <c r="Z52" s="672"/>
    </row>
    <row r="53" spans="1:26" ht="15" customHeight="1">
      <c r="A53" s="293"/>
      <c r="B53" s="976"/>
      <c r="C53" s="204"/>
      <c r="D53" s="210"/>
      <c r="E53" s="210"/>
      <c r="F53" s="207"/>
      <c r="G53" s="204"/>
      <c r="I53" s="210"/>
      <c r="J53" s="211"/>
      <c r="K53" s="211"/>
      <c r="L53" s="211"/>
      <c r="M53" s="211"/>
      <c r="N53" s="217" t="s">
        <v>283</v>
      </c>
      <c r="O53" s="211"/>
      <c r="P53" s="211"/>
      <c r="Q53" s="204"/>
      <c r="R53" s="204"/>
      <c r="S53" s="212"/>
      <c r="T53" s="212"/>
      <c r="U53" s="212"/>
      <c r="V53" s="212"/>
      <c r="W53" s="212"/>
      <c r="X53" s="218"/>
      <c r="Y53" s="671"/>
      <c r="Z53" s="672"/>
    </row>
    <row r="54" spans="1:26" ht="15" customHeight="1">
      <c r="A54" s="293"/>
      <c r="B54" s="976"/>
      <c r="C54" s="288"/>
      <c r="D54" s="210"/>
      <c r="E54" s="210"/>
      <c r="F54" s="204"/>
      <c r="G54" s="210"/>
      <c r="I54" s="210"/>
      <c r="J54" s="211"/>
      <c r="K54" s="211"/>
      <c r="L54" s="211"/>
      <c r="M54" s="211"/>
      <c r="N54" s="217" t="s">
        <v>284</v>
      </c>
      <c r="O54" s="211"/>
      <c r="P54" s="211"/>
      <c r="Q54" s="211"/>
      <c r="R54" s="211"/>
      <c r="S54" s="212"/>
      <c r="T54" s="212"/>
      <c r="U54" s="212"/>
      <c r="V54" s="212"/>
      <c r="W54" s="212"/>
      <c r="X54" s="218"/>
      <c r="Y54" s="671"/>
      <c r="Z54" s="672"/>
    </row>
    <row r="55" spans="1:26" ht="15" customHeight="1">
      <c r="A55" s="293"/>
      <c r="B55" s="976"/>
      <c r="C55" s="288"/>
      <c r="D55" s="210"/>
      <c r="E55" s="210"/>
      <c r="F55" s="288"/>
      <c r="G55" s="210"/>
      <c r="I55" s="210"/>
      <c r="J55" s="211"/>
      <c r="K55" s="211"/>
      <c r="L55" s="211"/>
      <c r="M55" s="211"/>
      <c r="N55" s="217" t="s">
        <v>290</v>
      </c>
      <c r="O55" s="211"/>
      <c r="P55" s="211" t="s">
        <v>285</v>
      </c>
      <c r="R55" s="211"/>
      <c r="S55" s="212"/>
      <c r="T55" s="212"/>
      <c r="U55" s="212"/>
      <c r="V55" s="212"/>
      <c r="W55" s="212"/>
      <c r="X55" s="218"/>
      <c r="Y55" s="671"/>
      <c r="Z55" s="672"/>
    </row>
    <row r="56" spans="1:26" ht="15" customHeight="1">
      <c r="A56" s="293"/>
      <c r="B56" s="746"/>
      <c r="C56" s="285" t="s">
        <v>91</v>
      </c>
      <c r="D56" s="219"/>
      <c r="E56" s="219"/>
      <c r="F56" s="219"/>
      <c r="G56" s="219"/>
      <c r="H56" s="219"/>
      <c r="I56" s="219"/>
      <c r="J56" s="220"/>
      <c r="K56" s="220"/>
      <c r="L56" s="220"/>
      <c r="M56" s="220"/>
      <c r="N56" s="220"/>
      <c r="O56" s="220"/>
      <c r="P56" s="220"/>
      <c r="Q56" s="220"/>
      <c r="R56" s="220"/>
      <c r="S56" s="221"/>
      <c r="T56" s="221"/>
      <c r="U56" s="221"/>
      <c r="V56" s="221"/>
      <c r="W56" s="221"/>
      <c r="X56" s="222"/>
      <c r="Y56" s="661"/>
      <c r="Z56" s="662"/>
    </row>
    <row r="57" spans="1:26" ht="15" customHeight="1">
      <c r="A57" s="293"/>
      <c r="B57" s="745" t="s">
        <v>89</v>
      </c>
      <c r="C57" s="863" t="s">
        <v>162</v>
      </c>
      <c r="D57" s="864"/>
      <c r="E57" s="864"/>
      <c r="F57" s="864"/>
      <c r="G57" s="864"/>
      <c r="H57" s="864"/>
      <c r="I57" s="864"/>
      <c r="J57" s="864"/>
      <c r="K57" s="864"/>
      <c r="L57" s="864"/>
      <c r="M57" s="864"/>
      <c r="N57" s="864"/>
      <c r="O57" s="864"/>
      <c r="P57" s="864"/>
      <c r="Q57" s="864"/>
      <c r="R57" s="864"/>
      <c r="S57" s="864"/>
      <c r="T57" s="864"/>
      <c r="U57" s="864"/>
      <c r="V57" s="864"/>
      <c r="W57" s="864"/>
      <c r="X57" s="865"/>
      <c r="Y57" s="615"/>
      <c r="Z57" s="615"/>
    </row>
    <row r="58" spans="1:26">
      <c r="A58" s="293"/>
      <c r="B58" s="928"/>
      <c r="C58" s="866"/>
      <c r="D58" s="867"/>
      <c r="E58" s="867"/>
      <c r="F58" s="867"/>
      <c r="G58" s="867"/>
      <c r="H58" s="867"/>
      <c r="I58" s="867"/>
      <c r="J58" s="867"/>
      <c r="K58" s="867"/>
      <c r="L58" s="867"/>
      <c r="M58" s="867"/>
      <c r="N58" s="867"/>
      <c r="O58" s="867"/>
      <c r="P58" s="867"/>
      <c r="Q58" s="867"/>
      <c r="R58" s="867"/>
      <c r="S58" s="867"/>
      <c r="T58" s="867"/>
      <c r="U58" s="867"/>
      <c r="V58" s="867"/>
      <c r="W58" s="867"/>
      <c r="X58" s="868"/>
      <c r="Y58" s="615"/>
      <c r="Z58" s="615"/>
    </row>
    <row r="59" spans="1:26" ht="11.25" customHeight="1">
      <c r="A59" s="17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9"/>
      <c r="Z59" s="209"/>
    </row>
    <row r="60" spans="1:26" s="229" customFormat="1" ht="20.100000000000001" customHeight="1">
      <c r="A60" s="223" t="s">
        <v>92</v>
      </c>
      <c r="B60" s="224"/>
      <c r="C60" s="225"/>
      <c r="D60" s="224"/>
      <c r="E60" s="224"/>
      <c r="F60" s="224"/>
      <c r="G60" s="224"/>
      <c r="H60" s="224"/>
      <c r="I60" s="224"/>
      <c r="J60" s="226"/>
      <c r="K60" s="226"/>
      <c r="L60" s="226"/>
      <c r="M60" s="226"/>
      <c r="N60" s="226"/>
      <c r="O60" s="226"/>
      <c r="P60" s="226"/>
      <c r="Q60" s="226"/>
      <c r="R60" s="226"/>
      <c r="S60" s="227"/>
      <c r="T60" s="227"/>
      <c r="U60" s="227"/>
      <c r="V60" s="227"/>
      <c r="W60" s="227"/>
      <c r="X60" s="227"/>
      <c r="Y60" s="228"/>
      <c r="Z60" s="228"/>
    </row>
    <row r="61" spans="1:26" ht="15" customHeight="1">
      <c r="A61" s="293"/>
      <c r="B61" s="600" t="s">
        <v>87</v>
      </c>
      <c r="C61" s="283" t="s">
        <v>144</v>
      </c>
      <c r="D61" s="213"/>
      <c r="E61" s="213"/>
      <c r="F61" s="213"/>
      <c r="G61" s="213"/>
      <c r="H61" s="213"/>
      <c r="I61" s="213"/>
      <c r="J61" s="214"/>
      <c r="K61" s="214"/>
      <c r="L61" s="214"/>
      <c r="M61" s="214"/>
      <c r="N61" s="214"/>
      <c r="O61" s="214"/>
      <c r="P61" s="214"/>
      <c r="Q61" s="214"/>
      <c r="R61" s="214"/>
      <c r="S61" s="215"/>
      <c r="T61" s="215"/>
      <c r="U61" s="215"/>
      <c r="V61" s="215"/>
      <c r="W61" s="215"/>
      <c r="X61" s="216"/>
      <c r="Y61" s="615"/>
      <c r="Z61" s="601"/>
    </row>
    <row r="62" spans="1:26" ht="7.5" customHeight="1">
      <c r="A62" s="293"/>
      <c r="B62" s="600"/>
      <c r="C62" s="287"/>
      <c r="D62" s="210"/>
      <c r="E62" s="210"/>
      <c r="F62" s="210"/>
      <c r="G62" s="210"/>
      <c r="H62" s="210"/>
      <c r="I62" s="210"/>
      <c r="J62" s="211"/>
      <c r="K62" s="211"/>
      <c r="L62" s="211"/>
      <c r="M62" s="211"/>
      <c r="N62" s="211"/>
      <c r="O62" s="211"/>
      <c r="P62" s="211"/>
      <c r="Q62" s="211"/>
      <c r="R62" s="211"/>
      <c r="S62" s="212"/>
      <c r="T62" s="212"/>
      <c r="U62" s="212"/>
      <c r="V62" s="212"/>
      <c r="W62" s="212"/>
      <c r="X62" s="218"/>
      <c r="Y62" s="601"/>
      <c r="Z62" s="601"/>
    </row>
    <row r="63" spans="1:26" ht="15" customHeight="1">
      <c r="A63" s="293"/>
      <c r="B63" s="600"/>
      <c r="C63" s="287" t="s">
        <v>165</v>
      </c>
      <c r="D63" s="210"/>
      <c r="E63" s="210"/>
      <c r="F63" s="210"/>
      <c r="G63" s="210"/>
      <c r="H63" s="210"/>
      <c r="I63" s="210"/>
      <c r="J63" s="211"/>
      <c r="K63" s="211"/>
      <c r="L63" s="211"/>
      <c r="M63" s="211"/>
      <c r="N63" s="211"/>
      <c r="O63" s="211"/>
      <c r="P63" s="211"/>
      <c r="Q63" s="211"/>
      <c r="R63" s="211"/>
      <c r="S63" s="212"/>
      <c r="T63" s="212"/>
      <c r="U63" s="212"/>
      <c r="V63" s="212"/>
      <c r="W63" s="212"/>
      <c r="X63" s="218"/>
      <c r="Y63" s="601"/>
      <c r="Z63" s="601"/>
    </row>
    <row r="64" spans="1:26" ht="15" customHeight="1">
      <c r="A64" s="293"/>
      <c r="B64" s="600"/>
      <c r="C64" s="198"/>
      <c r="D64" s="288" t="s">
        <v>286</v>
      </c>
      <c r="E64" s="210"/>
      <c r="F64" s="210"/>
      <c r="G64" s="210"/>
      <c r="H64" s="210"/>
      <c r="I64" s="210"/>
      <c r="J64" s="211"/>
      <c r="K64" s="211"/>
      <c r="L64" s="211"/>
      <c r="M64" s="211"/>
      <c r="N64" s="211"/>
      <c r="O64" s="211"/>
      <c r="P64" s="211"/>
      <c r="Q64" s="211"/>
      <c r="R64" s="211"/>
      <c r="S64" s="212"/>
      <c r="T64" s="212"/>
      <c r="U64" s="212"/>
      <c r="V64" s="212"/>
      <c r="W64" s="212"/>
      <c r="X64" s="218"/>
      <c r="Y64" s="601"/>
      <c r="Z64" s="601"/>
    </row>
    <row r="65" spans="1:26" ht="15" customHeight="1">
      <c r="A65" s="293"/>
      <c r="B65" s="600"/>
      <c r="C65" s="375"/>
      <c r="D65" s="376" t="s">
        <v>287</v>
      </c>
      <c r="E65" s="219"/>
      <c r="F65" s="219"/>
      <c r="G65" s="219"/>
      <c r="H65" s="219"/>
      <c r="I65" s="219"/>
      <c r="J65" s="220"/>
      <c r="K65" s="220"/>
      <c r="L65" s="220"/>
      <c r="M65" s="220"/>
      <c r="N65" s="220"/>
      <c r="O65" s="220"/>
      <c r="P65" s="220"/>
      <c r="Q65" s="220"/>
      <c r="R65" s="220"/>
      <c r="S65" s="221"/>
      <c r="T65" s="221"/>
      <c r="U65" s="221"/>
      <c r="V65" s="221"/>
      <c r="W65" s="221"/>
      <c r="X65" s="222"/>
      <c r="Y65" s="601"/>
      <c r="Z65" s="601"/>
    </row>
    <row r="66" spans="1:26" ht="7.5" customHeight="1">
      <c r="A66" s="373"/>
      <c r="B66" s="210"/>
      <c r="C66" s="377"/>
      <c r="D66" s="377"/>
      <c r="E66" s="210"/>
      <c r="F66" s="210"/>
      <c r="G66" s="210"/>
      <c r="H66" s="210"/>
      <c r="I66" s="210"/>
      <c r="J66" s="211"/>
      <c r="K66" s="211"/>
      <c r="L66" s="211"/>
      <c r="M66" s="211"/>
      <c r="N66" s="211"/>
      <c r="O66" s="211"/>
      <c r="P66" s="211"/>
      <c r="Q66" s="211"/>
      <c r="R66" s="211"/>
      <c r="S66" s="212"/>
      <c r="T66" s="212"/>
      <c r="U66" s="212"/>
      <c r="V66" s="212"/>
      <c r="W66" s="212"/>
      <c r="X66" s="212"/>
      <c r="Y66" s="374"/>
      <c r="Z66" s="374"/>
    </row>
    <row r="67" spans="1:26" s="556" customFormat="1" ht="14.25">
      <c r="A67" s="927" t="s">
        <v>853</v>
      </c>
      <c r="B67" s="927"/>
      <c r="C67" s="927"/>
      <c r="D67" s="927"/>
      <c r="E67" s="927"/>
      <c r="F67" s="927"/>
      <c r="G67" s="927"/>
      <c r="H67" s="927"/>
      <c r="I67" s="927"/>
      <c r="J67" s="927"/>
      <c r="K67" s="927"/>
      <c r="L67" s="927"/>
      <c r="M67" s="927"/>
      <c r="N67" s="927"/>
      <c r="O67" s="927"/>
      <c r="P67" s="927"/>
      <c r="Q67" s="927"/>
      <c r="R67" s="927"/>
      <c r="S67" s="927"/>
      <c r="T67" s="927"/>
      <c r="U67" s="927"/>
      <c r="V67" s="927"/>
      <c r="W67" s="927"/>
      <c r="X67" s="927"/>
      <c r="Y67" s="927"/>
      <c r="Z67" s="927"/>
    </row>
    <row r="68" spans="1:26" ht="15" customHeight="1">
      <c r="A68" s="373"/>
      <c r="B68" s="600" t="s">
        <v>343</v>
      </c>
      <c r="C68" s="599" t="s">
        <v>474</v>
      </c>
      <c r="D68" s="599"/>
      <c r="E68" s="599"/>
      <c r="F68" s="599"/>
      <c r="G68" s="599"/>
      <c r="H68" s="599"/>
      <c r="I68" s="599"/>
      <c r="J68" s="599"/>
      <c r="K68" s="599"/>
      <c r="L68" s="599"/>
      <c r="M68" s="599"/>
      <c r="N68" s="599"/>
      <c r="O68" s="599"/>
      <c r="P68" s="599"/>
      <c r="Q68" s="599"/>
      <c r="R68" s="599"/>
      <c r="S68" s="599"/>
      <c r="T68" s="599"/>
      <c r="U68" s="599"/>
      <c r="V68" s="599"/>
      <c r="W68" s="599"/>
      <c r="X68" s="599"/>
      <c r="Y68" s="601"/>
      <c r="Z68" s="601"/>
    </row>
    <row r="69" spans="1:26" ht="12.75" customHeight="1">
      <c r="A69" s="293"/>
      <c r="B69" s="600"/>
      <c r="C69" s="599"/>
      <c r="D69" s="599"/>
      <c r="E69" s="599"/>
      <c r="F69" s="599"/>
      <c r="G69" s="599"/>
      <c r="H69" s="599"/>
      <c r="I69" s="599"/>
      <c r="J69" s="599"/>
      <c r="K69" s="599"/>
      <c r="L69" s="599"/>
      <c r="M69" s="599"/>
      <c r="N69" s="599"/>
      <c r="O69" s="599"/>
      <c r="P69" s="599"/>
      <c r="Q69" s="599"/>
      <c r="R69" s="599"/>
      <c r="S69" s="599"/>
      <c r="T69" s="599"/>
      <c r="U69" s="599"/>
      <c r="V69" s="599"/>
      <c r="W69" s="599"/>
      <c r="X69" s="599"/>
      <c r="Y69" s="601"/>
      <c r="Z69" s="601"/>
    </row>
    <row r="70" spans="1:26" ht="12.75" customHeight="1">
      <c r="A70" s="373"/>
      <c r="B70" s="600"/>
      <c r="C70" s="599"/>
      <c r="D70" s="599"/>
      <c r="E70" s="599"/>
      <c r="F70" s="599"/>
      <c r="G70" s="599"/>
      <c r="H70" s="599"/>
      <c r="I70" s="599"/>
      <c r="J70" s="599"/>
      <c r="K70" s="599"/>
      <c r="L70" s="599"/>
      <c r="M70" s="599"/>
      <c r="N70" s="599"/>
      <c r="O70" s="599"/>
      <c r="P70" s="599"/>
      <c r="Q70" s="599"/>
      <c r="R70" s="599"/>
      <c r="S70" s="599"/>
      <c r="T70" s="599"/>
      <c r="U70" s="599"/>
      <c r="V70" s="599"/>
      <c r="W70" s="599"/>
      <c r="X70" s="599"/>
      <c r="Y70" s="601"/>
      <c r="Z70" s="601"/>
    </row>
    <row r="71" spans="1:26" ht="12.75" customHeight="1">
      <c r="A71" s="373"/>
      <c r="B71" s="600"/>
      <c r="C71" s="599"/>
      <c r="D71" s="599"/>
      <c r="E71" s="599"/>
      <c r="F71" s="599"/>
      <c r="G71" s="599"/>
      <c r="H71" s="599"/>
      <c r="I71" s="599"/>
      <c r="J71" s="599"/>
      <c r="K71" s="599"/>
      <c r="L71" s="599"/>
      <c r="M71" s="599"/>
      <c r="N71" s="599"/>
      <c r="O71" s="599"/>
      <c r="P71" s="599"/>
      <c r="Q71" s="599"/>
      <c r="R71" s="599"/>
      <c r="S71" s="599"/>
      <c r="T71" s="599"/>
      <c r="U71" s="599"/>
      <c r="V71" s="599"/>
      <c r="W71" s="599"/>
      <c r="X71" s="599"/>
      <c r="Y71" s="601"/>
      <c r="Z71" s="601"/>
    </row>
    <row r="72" spans="1:26" ht="12.75" customHeight="1">
      <c r="A72" s="373"/>
      <c r="B72" s="600"/>
      <c r="C72" s="599"/>
      <c r="D72" s="599"/>
      <c r="E72" s="599"/>
      <c r="F72" s="599"/>
      <c r="G72" s="599"/>
      <c r="H72" s="599"/>
      <c r="I72" s="599"/>
      <c r="J72" s="599"/>
      <c r="K72" s="599"/>
      <c r="L72" s="599"/>
      <c r="M72" s="599"/>
      <c r="N72" s="599"/>
      <c r="O72" s="599"/>
      <c r="P72" s="599"/>
      <c r="Q72" s="599"/>
      <c r="R72" s="599"/>
      <c r="S72" s="599"/>
      <c r="T72" s="599"/>
      <c r="U72" s="599"/>
      <c r="V72" s="599"/>
      <c r="W72" s="599"/>
      <c r="X72" s="599"/>
      <c r="Y72" s="601"/>
      <c r="Z72" s="601"/>
    </row>
    <row r="73" spans="1:26" ht="12.75" customHeight="1">
      <c r="A73" s="373"/>
      <c r="B73" s="600"/>
      <c r="C73" s="599"/>
      <c r="D73" s="599"/>
      <c r="E73" s="599"/>
      <c r="F73" s="599"/>
      <c r="G73" s="599"/>
      <c r="H73" s="599"/>
      <c r="I73" s="599"/>
      <c r="J73" s="599"/>
      <c r="K73" s="599"/>
      <c r="L73" s="599"/>
      <c r="M73" s="599"/>
      <c r="N73" s="599"/>
      <c r="O73" s="599"/>
      <c r="P73" s="599"/>
      <c r="Q73" s="599"/>
      <c r="R73" s="599"/>
      <c r="S73" s="599"/>
      <c r="T73" s="599"/>
      <c r="U73" s="599"/>
      <c r="V73" s="599"/>
      <c r="W73" s="599"/>
      <c r="X73" s="599"/>
      <c r="Y73" s="601"/>
      <c r="Z73" s="601"/>
    </row>
    <row r="74" spans="1:26" ht="12.75" customHeight="1">
      <c r="A74" s="373"/>
      <c r="B74" s="210"/>
      <c r="C74" s="377"/>
      <c r="D74" s="210"/>
      <c r="E74" s="210"/>
      <c r="F74" s="210"/>
      <c r="G74" s="210"/>
      <c r="H74" s="210"/>
      <c r="I74" s="210"/>
      <c r="J74" s="211"/>
      <c r="K74" s="211"/>
      <c r="L74" s="211"/>
      <c r="M74" s="211"/>
      <c r="N74" s="211"/>
      <c r="O74" s="211"/>
      <c r="P74" s="211"/>
      <c r="Q74" s="211"/>
      <c r="R74" s="211"/>
      <c r="S74" s="212"/>
      <c r="T74" s="212"/>
      <c r="U74" s="212"/>
      <c r="V74" s="212"/>
      <c r="W74" s="212"/>
      <c r="X74" s="212"/>
      <c r="Y74" s="372"/>
      <c r="Z74" s="372"/>
    </row>
    <row r="75" spans="1:26" ht="20.100000000000001" customHeight="1">
      <c r="A75" s="230" t="s">
        <v>93</v>
      </c>
      <c r="B75" s="210"/>
      <c r="C75" s="288"/>
      <c r="D75" s="210"/>
      <c r="E75" s="210"/>
      <c r="F75" s="210"/>
      <c r="G75" s="210"/>
      <c r="H75" s="210"/>
      <c r="I75" s="210"/>
      <c r="J75" s="211"/>
      <c r="K75" s="211"/>
      <c r="L75" s="211"/>
      <c r="M75" s="211"/>
      <c r="N75" s="211"/>
      <c r="O75" s="211"/>
      <c r="P75" s="211"/>
      <c r="Q75" s="211"/>
      <c r="R75" s="211"/>
      <c r="S75" s="212"/>
      <c r="T75" s="212"/>
      <c r="U75" s="212"/>
      <c r="V75" s="212"/>
      <c r="W75" s="212"/>
      <c r="X75" s="212"/>
      <c r="Y75" s="289"/>
      <c r="Z75" s="289"/>
    </row>
    <row r="76" spans="1:26" ht="15" customHeight="1">
      <c r="A76" s="293"/>
      <c r="B76" s="745" t="s">
        <v>87</v>
      </c>
      <c r="C76" s="736" t="s">
        <v>170</v>
      </c>
      <c r="D76" s="737"/>
      <c r="E76" s="737"/>
      <c r="F76" s="737"/>
      <c r="G76" s="737"/>
      <c r="H76" s="737"/>
      <c r="I76" s="737"/>
      <c r="J76" s="737"/>
      <c r="K76" s="737"/>
      <c r="L76" s="737"/>
      <c r="M76" s="737"/>
      <c r="N76" s="737"/>
      <c r="O76" s="737"/>
      <c r="P76" s="737"/>
      <c r="Q76" s="737"/>
      <c r="R76" s="737"/>
      <c r="S76" s="737"/>
      <c r="T76" s="737"/>
      <c r="U76" s="737"/>
      <c r="V76" s="737"/>
      <c r="W76" s="737"/>
      <c r="X76" s="738"/>
      <c r="Y76" s="659"/>
      <c r="Z76" s="660"/>
    </row>
    <row r="77" spans="1:26" ht="15" customHeight="1">
      <c r="A77" s="293"/>
      <c r="B77" s="746"/>
      <c r="C77" s="978" t="s">
        <v>171</v>
      </c>
      <c r="D77" s="979"/>
      <c r="E77" s="979"/>
      <c r="F77" s="979"/>
      <c r="G77" s="979"/>
      <c r="H77" s="231"/>
      <c r="I77" s="232" t="s">
        <v>172</v>
      </c>
      <c r="J77" s="233"/>
      <c r="K77" s="977" t="s">
        <v>174</v>
      </c>
      <c r="L77" s="977"/>
      <c r="M77" s="977"/>
      <c r="N77" s="977"/>
      <c r="O77" s="977"/>
      <c r="P77" s="231"/>
      <c r="Q77" s="234" t="s">
        <v>172</v>
      </c>
      <c r="R77" s="231"/>
      <c r="S77" s="234" t="s">
        <v>173</v>
      </c>
      <c r="T77" s="234"/>
      <c r="U77" s="235"/>
      <c r="V77" s="235"/>
      <c r="W77" s="235"/>
      <c r="X77" s="236"/>
      <c r="Y77" s="671"/>
      <c r="Z77" s="672"/>
    </row>
    <row r="78" spans="1:26" ht="15" customHeight="1">
      <c r="A78" s="293"/>
      <c r="B78" s="745" t="s">
        <v>89</v>
      </c>
      <c r="C78" s="863" t="s">
        <v>164</v>
      </c>
      <c r="D78" s="864"/>
      <c r="E78" s="864"/>
      <c r="F78" s="864"/>
      <c r="G78" s="864"/>
      <c r="H78" s="864"/>
      <c r="I78" s="864"/>
      <c r="J78" s="864"/>
      <c r="K78" s="864"/>
      <c r="L78" s="864"/>
      <c r="M78" s="864"/>
      <c r="N78" s="864"/>
      <c r="O78" s="864"/>
      <c r="P78" s="864"/>
      <c r="Q78" s="864"/>
      <c r="R78" s="864"/>
      <c r="S78" s="864"/>
      <c r="T78" s="864"/>
      <c r="U78" s="864"/>
      <c r="V78" s="864"/>
      <c r="W78" s="864"/>
      <c r="X78" s="865"/>
      <c r="Y78" s="615"/>
      <c r="Z78" s="615"/>
    </row>
    <row r="79" spans="1:26" ht="15" customHeight="1">
      <c r="A79" s="293"/>
      <c r="B79" s="746"/>
      <c r="C79" s="866"/>
      <c r="D79" s="867"/>
      <c r="E79" s="867"/>
      <c r="F79" s="867"/>
      <c r="G79" s="867"/>
      <c r="H79" s="867"/>
      <c r="I79" s="867"/>
      <c r="J79" s="867"/>
      <c r="K79" s="867"/>
      <c r="L79" s="867"/>
      <c r="M79" s="867"/>
      <c r="N79" s="867"/>
      <c r="O79" s="867"/>
      <c r="P79" s="867"/>
      <c r="Q79" s="867"/>
      <c r="R79" s="867"/>
      <c r="S79" s="867"/>
      <c r="T79" s="867"/>
      <c r="U79" s="867"/>
      <c r="V79" s="867"/>
      <c r="W79" s="867"/>
      <c r="X79" s="868"/>
      <c r="Y79" s="615"/>
      <c r="Z79" s="615"/>
    </row>
    <row r="80" spans="1:26" ht="12.75" customHeight="1">
      <c r="A80" s="293"/>
      <c r="B80" s="210"/>
      <c r="C80" s="288"/>
      <c r="D80" s="210"/>
      <c r="E80" s="210"/>
      <c r="F80" s="210"/>
      <c r="G80" s="210"/>
      <c r="H80" s="210"/>
      <c r="I80" s="210"/>
      <c r="J80" s="211"/>
      <c r="K80" s="211"/>
      <c r="L80" s="211"/>
      <c r="M80" s="211"/>
      <c r="N80" s="211"/>
      <c r="O80" s="211"/>
      <c r="P80" s="211"/>
      <c r="Q80" s="211"/>
      <c r="R80" s="211"/>
      <c r="S80" s="212"/>
      <c r="T80" s="212"/>
      <c r="U80" s="212"/>
      <c r="V80" s="212"/>
      <c r="W80" s="212"/>
      <c r="X80" s="212"/>
      <c r="Y80" s="289"/>
      <c r="Z80" s="289"/>
    </row>
    <row r="81" spans="1:26" ht="20.100000000000001" customHeight="1">
      <c r="A81" s="230" t="s">
        <v>94</v>
      </c>
      <c r="B81" s="210"/>
      <c r="C81" s="288"/>
      <c r="D81" s="210"/>
      <c r="E81" s="210"/>
      <c r="F81" s="210"/>
      <c r="G81" s="210"/>
      <c r="H81" s="210"/>
      <c r="I81" s="210"/>
      <c r="J81" s="211"/>
      <c r="K81" s="211"/>
      <c r="L81" s="211"/>
      <c r="M81" s="211"/>
      <c r="N81" s="211"/>
      <c r="O81" s="211"/>
      <c r="P81" s="211"/>
      <c r="Q81" s="211"/>
      <c r="R81" s="211"/>
      <c r="S81" s="212"/>
      <c r="T81" s="212"/>
      <c r="U81" s="212"/>
      <c r="V81" s="212"/>
      <c r="W81" s="212"/>
      <c r="X81" s="212"/>
      <c r="Y81" s="289"/>
      <c r="Z81" s="289"/>
    </row>
    <row r="82" spans="1:26" ht="15" customHeight="1">
      <c r="A82" s="293"/>
      <c r="B82" s="745" t="s">
        <v>87</v>
      </c>
      <c r="C82" s="736" t="s">
        <v>298</v>
      </c>
      <c r="D82" s="737"/>
      <c r="E82" s="737"/>
      <c r="F82" s="737"/>
      <c r="G82" s="737"/>
      <c r="H82" s="737"/>
      <c r="I82" s="737"/>
      <c r="J82" s="737"/>
      <c r="K82" s="737"/>
      <c r="L82" s="737"/>
      <c r="M82" s="737"/>
      <c r="N82" s="737"/>
      <c r="O82" s="737"/>
      <c r="P82" s="737"/>
      <c r="Q82" s="737"/>
      <c r="R82" s="737"/>
      <c r="S82" s="737"/>
      <c r="T82" s="737"/>
      <c r="U82" s="737"/>
      <c r="V82" s="737"/>
      <c r="W82" s="737"/>
      <c r="X82" s="738"/>
      <c r="Y82" s="659"/>
      <c r="Z82" s="660"/>
    </row>
    <row r="83" spans="1:26" ht="33" customHeight="1">
      <c r="A83" s="293"/>
      <c r="B83" s="746"/>
      <c r="C83" s="742"/>
      <c r="D83" s="743"/>
      <c r="E83" s="743"/>
      <c r="F83" s="743"/>
      <c r="G83" s="743"/>
      <c r="H83" s="743"/>
      <c r="I83" s="743"/>
      <c r="J83" s="743"/>
      <c r="K83" s="743"/>
      <c r="L83" s="743"/>
      <c r="M83" s="743"/>
      <c r="N83" s="743"/>
      <c r="O83" s="743"/>
      <c r="P83" s="743"/>
      <c r="Q83" s="743"/>
      <c r="R83" s="743"/>
      <c r="S83" s="743"/>
      <c r="T83" s="743"/>
      <c r="U83" s="743"/>
      <c r="V83" s="743"/>
      <c r="W83" s="743"/>
      <c r="X83" s="744"/>
      <c r="Y83" s="661"/>
      <c r="Z83" s="662"/>
    </row>
    <row r="84" spans="1:26" ht="35.25" customHeight="1">
      <c r="A84" s="293"/>
      <c r="B84" s="976" t="s">
        <v>89</v>
      </c>
      <c r="C84" s="736" t="s">
        <v>339</v>
      </c>
      <c r="D84" s="737"/>
      <c r="E84" s="737"/>
      <c r="F84" s="737"/>
      <c r="G84" s="737"/>
      <c r="H84" s="737"/>
      <c r="I84" s="737"/>
      <c r="J84" s="737"/>
      <c r="K84" s="737"/>
      <c r="L84" s="737"/>
      <c r="M84" s="737"/>
      <c r="N84" s="737"/>
      <c r="O84" s="737"/>
      <c r="P84" s="737"/>
      <c r="Q84" s="737"/>
      <c r="R84" s="737"/>
      <c r="S84" s="737"/>
      <c r="T84" s="737"/>
      <c r="U84" s="737"/>
      <c r="V84" s="737"/>
      <c r="W84" s="737"/>
      <c r="X84" s="738"/>
      <c r="Y84" s="671"/>
      <c r="Z84" s="672"/>
    </row>
    <row r="85" spans="1:26" ht="35.25" customHeight="1">
      <c r="A85" s="293"/>
      <c r="B85" s="746"/>
      <c r="C85" s="742"/>
      <c r="D85" s="743"/>
      <c r="E85" s="743"/>
      <c r="F85" s="743"/>
      <c r="G85" s="743"/>
      <c r="H85" s="743"/>
      <c r="I85" s="743"/>
      <c r="J85" s="743"/>
      <c r="K85" s="743"/>
      <c r="L85" s="743"/>
      <c r="M85" s="743"/>
      <c r="N85" s="743"/>
      <c r="O85" s="743"/>
      <c r="P85" s="743"/>
      <c r="Q85" s="743"/>
      <c r="R85" s="743"/>
      <c r="S85" s="743"/>
      <c r="T85" s="743"/>
      <c r="U85" s="743"/>
      <c r="V85" s="743"/>
      <c r="W85" s="743"/>
      <c r="X85" s="744"/>
      <c r="Y85" s="661"/>
      <c r="Z85" s="662"/>
    </row>
    <row r="86" spans="1:26" ht="12.75" customHeight="1">
      <c r="A86" s="293"/>
      <c r="B86" s="210"/>
      <c r="C86" s="288"/>
      <c r="D86" s="210"/>
      <c r="E86" s="210"/>
      <c r="F86" s="210"/>
      <c r="G86" s="210"/>
      <c r="H86" s="210"/>
      <c r="I86" s="210"/>
      <c r="J86" s="211"/>
      <c r="K86" s="211"/>
      <c r="L86" s="211"/>
      <c r="M86" s="211"/>
      <c r="N86" s="211"/>
      <c r="O86" s="211"/>
      <c r="P86" s="211"/>
      <c r="Q86" s="211"/>
      <c r="R86" s="211"/>
      <c r="S86" s="212"/>
      <c r="T86" s="212"/>
      <c r="U86" s="212"/>
      <c r="V86" s="212"/>
      <c r="W86" s="212"/>
      <c r="X86" s="212"/>
      <c r="Y86" s="289"/>
      <c r="Z86" s="289"/>
    </row>
    <row r="87" spans="1:26" ht="19.5" customHeight="1">
      <c r="A87" s="230" t="s">
        <v>95</v>
      </c>
      <c r="B87" s="210"/>
      <c r="C87" s="288"/>
      <c r="D87" s="210"/>
      <c r="E87" s="210"/>
      <c r="F87" s="210"/>
      <c r="G87" s="210"/>
      <c r="H87" s="210"/>
      <c r="I87" s="210"/>
      <c r="J87" s="211"/>
      <c r="K87" s="211"/>
      <c r="L87" s="211"/>
      <c r="M87" s="211"/>
      <c r="N87" s="211"/>
      <c r="O87" s="211"/>
      <c r="P87" s="211"/>
      <c r="Q87" s="211"/>
      <c r="R87" s="211"/>
      <c r="S87" s="212"/>
      <c r="T87" s="212"/>
      <c r="U87" s="212"/>
      <c r="V87" s="212"/>
      <c r="W87" s="212"/>
      <c r="X87" s="212"/>
      <c r="Y87" s="289"/>
      <c r="Z87" s="289"/>
    </row>
    <row r="88" spans="1:26" ht="15" customHeight="1">
      <c r="A88" s="293"/>
      <c r="B88" s="600" t="s">
        <v>87</v>
      </c>
      <c r="C88" s="747" t="s">
        <v>145</v>
      </c>
      <c r="D88" s="747"/>
      <c r="E88" s="747"/>
      <c r="F88" s="747"/>
      <c r="G88" s="747"/>
      <c r="H88" s="747"/>
      <c r="I88" s="747"/>
      <c r="J88" s="747"/>
      <c r="K88" s="747"/>
      <c r="L88" s="747"/>
      <c r="M88" s="747"/>
      <c r="N88" s="747"/>
      <c r="O88" s="747"/>
      <c r="P88" s="747"/>
      <c r="Q88" s="747"/>
      <c r="R88" s="747"/>
      <c r="S88" s="747"/>
      <c r="T88" s="747"/>
      <c r="U88" s="747"/>
      <c r="V88" s="747"/>
      <c r="W88" s="747"/>
      <c r="X88" s="747"/>
      <c r="Y88" s="615"/>
      <c r="Z88" s="615"/>
    </row>
    <row r="89" spans="1:26">
      <c r="A89" s="293"/>
      <c r="B89" s="600"/>
      <c r="C89" s="747"/>
      <c r="D89" s="747"/>
      <c r="E89" s="747"/>
      <c r="F89" s="747"/>
      <c r="G89" s="747"/>
      <c r="H89" s="747"/>
      <c r="I89" s="747"/>
      <c r="J89" s="747"/>
      <c r="K89" s="747"/>
      <c r="L89" s="747"/>
      <c r="M89" s="747"/>
      <c r="N89" s="747"/>
      <c r="O89" s="747"/>
      <c r="P89" s="747"/>
      <c r="Q89" s="747"/>
      <c r="R89" s="747"/>
      <c r="S89" s="747"/>
      <c r="T89" s="747"/>
      <c r="U89" s="747"/>
      <c r="V89" s="747"/>
      <c r="W89" s="747"/>
      <c r="X89" s="747"/>
      <c r="Y89" s="615"/>
      <c r="Z89" s="615"/>
    </row>
    <row r="90" spans="1:26" ht="15" customHeight="1">
      <c r="A90" s="293"/>
      <c r="B90" s="600" t="s">
        <v>89</v>
      </c>
      <c r="C90" s="747" t="s">
        <v>288</v>
      </c>
      <c r="D90" s="747"/>
      <c r="E90" s="747"/>
      <c r="F90" s="747"/>
      <c r="G90" s="747"/>
      <c r="H90" s="747"/>
      <c r="I90" s="747"/>
      <c r="J90" s="747"/>
      <c r="K90" s="747"/>
      <c r="L90" s="747"/>
      <c r="M90" s="747"/>
      <c r="N90" s="747"/>
      <c r="O90" s="747"/>
      <c r="P90" s="747"/>
      <c r="Q90" s="747"/>
      <c r="R90" s="747"/>
      <c r="S90" s="747"/>
      <c r="T90" s="747"/>
      <c r="U90" s="747"/>
      <c r="V90" s="747"/>
      <c r="W90" s="747"/>
      <c r="X90" s="747"/>
      <c r="Y90" s="615"/>
      <c r="Z90" s="615"/>
    </row>
    <row r="91" spans="1:26">
      <c r="A91" s="293"/>
      <c r="B91" s="600"/>
      <c r="C91" s="747"/>
      <c r="D91" s="747"/>
      <c r="E91" s="747"/>
      <c r="F91" s="747"/>
      <c r="G91" s="747"/>
      <c r="H91" s="747"/>
      <c r="I91" s="747"/>
      <c r="J91" s="747"/>
      <c r="K91" s="747"/>
      <c r="L91" s="747"/>
      <c r="M91" s="747"/>
      <c r="N91" s="747"/>
      <c r="O91" s="747"/>
      <c r="P91" s="747"/>
      <c r="Q91" s="747"/>
      <c r="R91" s="747"/>
      <c r="S91" s="747"/>
      <c r="T91" s="747"/>
      <c r="U91" s="747"/>
      <c r="V91" s="747"/>
      <c r="W91" s="747"/>
      <c r="X91" s="747"/>
      <c r="Y91" s="615"/>
      <c r="Z91" s="615"/>
    </row>
    <row r="92" spans="1:26" ht="15" customHeight="1">
      <c r="A92" s="293"/>
      <c r="B92" s="600" t="s">
        <v>99</v>
      </c>
      <c r="C92" s="747" t="s">
        <v>166</v>
      </c>
      <c r="D92" s="747"/>
      <c r="E92" s="747"/>
      <c r="F92" s="747"/>
      <c r="G92" s="747"/>
      <c r="H92" s="747"/>
      <c r="I92" s="747"/>
      <c r="J92" s="747"/>
      <c r="K92" s="747"/>
      <c r="L92" s="747"/>
      <c r="M92" s="747"/>
      <c r="N92" s="747"/>
      <c r="O92" s="747"/>
      <c r="P92" s="747"/>
      <c r="Q92" s="747"/>
      <c r="R92" s="747"/>
      <c r="S92" s="747"/>
      <c r="T92" s="747"/>
      <c r="U92" s="747"/>
      <c r="V92" s="747"/>
      <c r="W92" s="747"/>
      <c r="X92" s="747"/>
      <c r="Y92" s="615"/>
      <c r="Z92" s="615"/>
    </row>
    <row r="93" spans="1:26">
      <c r="A93" s="293"/>
      <c r="B93" s="600"/>
      <c r="C93" s="747"/>
      <c r="D93" s="747"/>
      <c r="E93" s="747"/>
      <c r="F93" s="747"/>
      <c r="G93" s="747"/>
      <c r="H93" s="747"/>
      <c r="I93" s="747"/>
      <c r="J93" s="747"/>
      <c r="K93" s="747"/>
      <c r="L93" s="747"/>
      <c r="M93" s="747"/>
      <c r="N93" s="747"/>
      <c r="O93" s="747"/>
      <c r="P93" s="747"/>
      <c r="Q93" s="747"/>
      <c r="R93" s="747"/>
      <c r="S93" s="747"/>
      <c r="T93" s="747"/>
      <c r="U93" s="747"/>
      <c r="V93" s="747"/>
      <c r="W93" s="747"/>
      <c r="X93" s="747"/>
      <c r="Y93" s="615"/>
      <c r="Z93" s="615"/>
    </row>
    <row r="94" spans="1:26" ht="15" customHeight="1">
      <c r="A94" s="293"/>
      <c r="B94" s="600" t="s">
        <v>100</v>
      </c>
      <c r="C94" s="877" t="s">
        <v>146</v>
      </c>
      <c r="D94" s="877"/>
      <c r="E94" s="877"/>
      <c r="F94" s="877"/>
      <c r="G94" s="877"/>
      <c r="H94" s="877"/>
      <c r="I94" s="877"/>
      <c r="J94" s="877"/>
      <c r="K94" s="877"/>
      <c r="L94" s="877"/>
      <c r="M94" s="877"/>
      <c r="N94" s="877"/>
      <c r="O94" s="877"/>
      <c r="P94" s="877"/>
      <c r="Q94" s="877"/>
      <c r="R94" s="877"/>
      <c r="S94" s="877"/>
      <c r="T94" s="877"/>
      <c r="U94" s="877"/>
      <c r="V94" s="877"/>
      <c r="W94" s="877"/>
      <c r="X94" s="877"/>
      <c r="Y94" s="615"/>
      <c r="Z94" s="615"/>
    </row>
    <row r="95" spans="1:26">
      <c r="A95" s="293"/>
      <c r="B95" s="600"/>
      <c r="C95" s="877"/>
      <c r="D95" s="877"/>
      <c r="E95" s="877"/>
      <c r="F95" s="877"/>
      <c r="G95" s="877"/>
      <c r="H95" s="877"/>
      <c r="I95" s="877"/>
      <c r="J95" s="877"/>
      <c r="K95" s="877"/>
      <c r="L95" s="877"/>
      <c r="M95" s="877"/>
      <c r="N95" s="877"/>
      <c r="O95" s="877"/>
      <c r="P95" s="877"/>
      <c r="Q95" s="877"/>
      <c r="R95" s="877"/>
      <c r="S95" s="877"/>
      <c r="T95" s="877"/>
      <c r="U95" s="877"/>
      <c r="V95" s="877"/>
      <c r="W95" s="877"/>
      <c r="X95" s="877"/>
      <c r="Y95" s="615"/>
      <c r="Z95" s="615"/>
    </row>
    <row r="96" spans="1:26" ht="15" customHeight="1">
      <c r="A96" s="370"/>
      <c r="B96" s="210"/>
      <c r="C96" s="368"/>
      <c r="D96" s="368"/>
      <c r="E96" s="368"/>
      <c r="F96" s="368"/>
      <c r="G96" s="368"/>
      <c r="H96" s="368"/>
      <c r="I96" s="368"/>
      <c r="J96" s="368"/>
      <c r="K96" s="368"/>
      <c r="L96" s="368"/>
      <c r="M96" s="368"/>
      <c r="N96" s="368"/>
      <c r="O96" s="368"/>
      <c r="P96" s="368"/>
      <c r="Q96" s="368"/>
      <c r="R96" s="368"/>
      <c r="S96" s="368"/>
      <c r="T96" s="368"/>
      <c r="U96" s="368"/>
      <c r="V96" s="368"/>
      <c r="W96" s="368"/>
      <c r="X96" s="368"/>
      <c r="Y96" s="369"/>
      <c r="Z96" s="369"/>
    </row>
    <row r="97" spans="1:26" ht="15" customHeight="1">
      <c r="A97" s="578"/>
      <c r="B97" s="210"/>
      <c r="C97" s="580"/>
      <c r="D97" s="580"/>
      <c r="E97" s="580"/>
      <c r="F97" s="580"/>
      <c r="G97" s="580"/>
      <c r="H97" s="580"/>
      <c r="I97" s="580"/>
      <c r="J97" s="580"/>
      <c r="K97" s="580"/>
      <c r="L97" s="580"/>
      <c r="M97" s="580"/>
      <c r="N97" s="580"/>
      <c r="O97" s="580"/>
      <c r="P97" s="580"/>
      <c r="Q97" s="580"/>
      <c r="R97" s="580"/>
      <c r="S97" s="580"/>
      <c r="T97" s="580"/>
      <c r="U97" s="580"/>
      <c r="V97" s="580"/>
      <c r="W97" s="580"/>
      <c r="X97" s="580"/>
      <c r="Y97" s="574"/>
      <c r="Z97" s="574"/>
    </row>
    <row r="98" spans="1:26" ht="18.75" customHeight="1">
      <c r="A98" s="293"/>
      <c r="B98" s="290"/>
      <c r="C98" s="199"/>
      <c r="D98" s="290"/>
      <c r="E98" s="290"/>
      <c r="F98" s="290"/>
      <c r="G98" s="290"/>
      <c r="H98" s="290"/>
      <c r="I98" s="290"/>
      <c r="J98" s="198"/>
      <c r="K98" s="198"/>
      <c r="L98" s="198"/>
      <c r="M98" s="198"/>
      <c r="N98" s="198"/>
      <c r="O98" s="198"/>
      <c r="P98" s="198"/>
      <c r="Q98" s="198"/>
      <c r="R98" s="198"/>
      <c r="S98" s="200"/>
      <c r="T98" s="200"/>
      <c r="U98" s="200"/>
      <c r="V98" s="200"/>
      <c r="W98" s="200"/>
      <c r="X98" s="200"/>
      <c r="Y98" s="289"/>
      <c r="Z98" s="289"/>
    </row>
    <row r="99" spans="1:26" ht="12.75" customHeight="1">
      <c r="A99" s="293"/>
      <c r="B99" s="290"/>
      <c r="C99" s="199"/>
      <c r="D99" s="290"/>
      <c r="E99" s="290"/>
      <c r="F99" s="290"/>
      <c r="G99" s="290"/>
      <c r="H99" s="290"/>
      <c r="I99" s="290"/>
      <c r="J99" s="198"/>
      <c r="K99" s="198"/>
      <c r="L99" s="198"/>
      <c r="M99" s="198"/>
      <c r="N99" s="198"/>
      <c r="O99" s="198"/>
      <c r="P99" s="198"/>
      <c r="Q99" s="198"/>
      <c r="R99" s="198"/>
      <c r="S99" s="200"/>
      <c r="T99" s="200"/>
      <c r="U99" s="200"/>
      <c r="V99" s="200"/>
      <c r="W99" s="200"/>
      <c r="X99" s="200"/>
      <c r="Y99" s="289"/>
      <c r="Z99" s="289"/>
    </row>
    <row r="100" spans="1:26" ht="12.75" customHeight="1">
      <c r="A100" s="293"/>
      <c r="B100" s="290"/>
      <c r="C100" s="199"/>
      <c r="D100" s="290"/>
      <c r="E100" s="290"/>
      <c r="F100" s="290"/>
      <c r="G100" s="290"/>
      <c r="H100" s="290"/>
      <c r="I100" s="290"/>
      <c r="J100" s="198"/>
      <c r="K100" s="198"/>
      <c r="L100" s="198"/>
      <c r="M100" s="198"/>
      <c r="N100" s="198"/>
      <c r="O100" s="198"/>
      <c r="P100" s="198"/>
      <c r="Q100" s="198"/>
      <c r="R100" s="198"/>
      <c r="S100" s="200"/>
      <c r="T100" s="200"/>
      <c r="U100" s="200"/>
      <c r="V100" s="200"/>
      <c r="W100" s="200"/>
      <c r="X100" s="200"/>
      <c r="Y100" s="289"/>
      <c r="Z100" s="289"/>
    </row>
    <row r="101" spans="1:26" ht="16.5" customHeight="1">
      <c r="A101" s="293"/>
      <c r="B101" s="290"/>
      <c r="C101" s="199"/>
      <c r="D101" s="290"/>
      <c r="E101" s="290"/>
      <c r="F101" s="290"/>
      <c r="G101" s="290"/>
      <c r="H101" s="290"/>
      <c r="I101" s="290"/>
      <c r="J101" s="198"/>
      <c r="K101" s="198"/>
      <c r="L101" s="198"/>
      <c r="M101" s="198"/>
      <c r="N101" s="198"/>
      <c r="O101" s="198"/>
      <c r="P101" s="198"/>
      <c r="Q101" s="198"/>
      <c r="R101" s="198"/>
      <c r="S101" s="200"/>
      <c r="T101" s="200"/>
      <c r="U101" s="200"/>
      <c r="V101" s="200"/>
      <c r="W101" s="200"/>
      <c r="X101" s="200"/>
      <c r="Y101" s="289"/>
      <c r="Z101" s="289"/>
    </row>
    <row r="102" spans="1:26" ht="24">
      <c r="A102" s="293"/>
      <c r="B102" s="290"/>
      <c r="C102" s="199"/>
      <c r="D102" s="290"/>
      <c r="E102" s="290"/>
      <c r="F102" s="290"/>
      <c r="G102" s="290"/>
      <c r="H102" s="290"/>
      <c r="I102" s="290"/>
      <c r="J102" s="198"/>
      <c r="K102" s="198"/>
      <c r="L102" s="198"/>
      <c r="M102" s="198"/>
      <c r="N102" s="198"/>
      <c r="O102" s="198"/>
      <c r="P102" s="198"/>
      <c r="Q102" s="198"/>
      <c r="R102" s="198"/>
      <c r="S102" s="200"/>
      <c r="T102" s="200"/>
      <c r="U102" s="200"/>
      <c r="V102" s="200"/>
      <c r="W102" s="200"/>
      <c r="X102" s="200"/>
      <c r="Y102" s="289"/>
      <c r="Z102" s="289"/>
    </row>
    <row r="103" spans="1:26" ht="8.25" customHeight="1">
      <c r="A103" s="293"/>
      <c r="B103" s="290"/>
      <c r="C103" s="199"/>
      <c r="D103" s="290"/>
      <c r="E103" s="290"/>
      <c r="F103" s="290"/>
      <c r="G103" s="290"/>
      <c r="H103" s="290"/>
      <c r="I103" s="290"/>
      <c r="J103" s="198"/>
      <c r="K103" s="198"/>
      <c r="L103" s="198"/>
      <c r="M103" s="198"/>
      <c r="N103" s="198"/>
      <c r="O103" s="198"/>
      <c r="P103" s="198"/>
      <c r="Q103" s="198"/>
      <c r="R103" s="198"/>
      <c r="S103" s="200"/>
      <c r="T103" s="200"/>
      <c r="U103" s="200"/>
      <c r="V103" s="200"/>
      <c r="W103" s="200"/>
      <c r="X103" s="200"/>
      <c r="Y103" s="289"/>
      <c r="Z103" s="289"/>
    </row>
    <row r="104" spans="1:26" ht="8.25" customHeight="1">
      <c r="A104" s="293"/>
      <c r="B104" s="290"/>
      <c r="C104" s="199"/>
      <c r="D104" s="290"/>
      <c r="E104" s="290"/>
      <c r="F104" s="290"/>
      <c r="G104" s="290"/>
      <c r="H104" s="290"/>
      <c r="I104" s="290"/>
      <c r="J104" s="198"/>
      <c r="K104" s="198"/>
      <c r="L104" s="198"/>
      <c r="M104" s="198"/>
      <c r="N104" s="198"/>
      <c r="O104" s="198"/>
      <c r="P104" s="198"/>
      <c r="Q104" s="198"/>
      <c r="R104" s="198"/>
      <c r="S104" s="200"/>
      <c r="T104" s="200"/>
      <c r="U104" s="200"/>
      <c r="V104" s="200"/>
      <c r="W104" s="200"/>
      <c r="X104" s="200"/>
      <c r="Y104" s="289"/>
      <c r="Z104" s="289"/>
    </row>
    <row r="105" spans="1:26" ht="19.5" customHeight="1">
      <c r="A105" s="281" t="s">
        <v>96</v>
      </c>
      <c r="B105" s="182"/>
      <c r="C105" s="293"/>
      <c r="D105" s="293"/>
      <c r="E105" s="293"/>
      <c r="F105" s="293"/>
      <c r="G105" s="293"/>
      <c r="H105" s="293"/>
      <c r="I105" s="293"/>
      <c r="U105" s="983"/>
      <c r="V105" s="983"/>
      <c r="W105" s="983"/>
      <c r="X105" s="983"/>
      <c r="Y105" s="983"/>
      <c r="Z105" s="983"/>
    </row>
    <row r="106" spans="1:26" ht="15" customHeight="1">
      <c r="A106" s="293"/>
      <c r="B106" s="600" t="s">
        <v>87</v>
      </c>
      <c r="C106" s="747" t="s">
        <v>167</v>
      </c>
      <c r="D106" s="747"/>
      <c r="E106" s="747"/>
      <c r="F106" s="747"/>
      <c r="G106" s="747"/>
      <c r="H106" s="747"/>
      <c r="I106" s="747"/>
      <c r="J106" s="747"/>
      <c r="K106" s="747"/>
      <c r="L106" s="747"/>
      <c r="M106" s="747"/>
      <c r="N106" s="747"/>
      <c r="O106" s="747"/>
      <c r="P106" s="747"/>
      <c r="Q106" s="747"/>
      <c r="R106" s="747"/>
      <c r="S106" s="747"/>
      <c r="T106" s="747"/>
      <c r="U106" s="747"/>
      <c r="V106" s="747"/>
      <c r="W106" s="747"/>
      <c r="X106" s="747"/>
      <c r="Y106" s="874"/>
      <c r="Z106" s="874"/>
    </row>
    <row r="107" spans="1:26" ht="15" customHeight="1">
      <c r="A107" s="293"/>
      <c r="B107" s="600"/>
      <c r="C107" s="747"/>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874"/>
      <c r="Z107" s="874"/>
    </row>
    <row r="108" spans="1:26" ht="10.5" customHeight="1">
      <c r="A108" s="293"/>
      <c r="B108" s="210"/>
      <c r="C108" s="288"/>
      <c r="D108" s="210"/>
      <c r="E108" s="210"/>
      <c r="F108" s="210"/>
      <c r="G108" s="210"/>
      <c r="H108" s="210"/>
      <c r="I108" s="210"/>
      <c r="J108" s="211"/>
      <c r="K108" s="211"/>
      <c r="L108" s="211"/>
      <c r="M108" s="211"/>
      <c r="N108" s="211"/>
      <c r="O108" s="211"/>
      <c r="P108" s="211"/>
      <c r="Q108" s="211"/>
      <c r="R108" s="211"/>
      <c r="S108" s="212"/>
      <c r="T108" s="212"/>
      <c r="U108" s="212"/>
      <c r="V108" s="212"/>
      <c r="W108" s="212"/>
      <c r="X108" s="212"/>
      <c r="Y108" s="286"/>
      <c r="Z108" s="286"/>
    </row>
    <row r="109" spans="1:26" ht="19.5" customHeight="1">
      <c r="A109" s="281" t="s">
        <v>97</v>
      </c>
      <c r="B109" s="237"/>
      <c r="C109" s="203"/>
      <c r="D109" s="203"/>
      <c r="E109" s="203"/>
      <c r="F109" s="203"/>
      <c r="G109" s="203"/>
      <c r="H109" s="203"/>
      <c r="I109" s="203"/>
      <c r="J109" s="207"/>
      <c r="K109" s="207"/>
      <c r="L109" s="207"/>
      <c r="M109" s="207"/>
      <c r="N109" s="207"/>
      <c r="O109" s="207"/>
      <c r="P109" s="207"/>
      <c r="Q109" s="207"/>
      <c r="R109" s="207"/>
      <c r="S109" s="204"/>
      <c r="T109" s="204"/>
      <c r="U109" s="873"/>
      <c r="V109" s="873"/>
      <c r="W109" s="873"/>
      <c r="X109" s="873"/>
      <c r="Y109" s="873"/>
      <c r="Z109" s="873"/>
    </row>
    <row r="110" spans="1:26" ht="30" customHeight="1">
      <c r="A110" s="293"/>
      <c r="B110" s="600" t="s">
        <v>87</v>
      </c>
      <c r="C110" s="747" t="s">
        <v>258</v>
      </c>
      <c r="D110" s="747"/>
      <c r="E110" s="747"/>
      <c r="F110" s="747"/>
      <c r="G110" s="747"/>
      <c r="H110" s="747"/>
      <c r="I110" s="747"/>
      <c r="J110" s="747"/>
      <c r="K110" s="747"/>
      <c r="L110" s="747"/>
      <c r="M110" s="747"/>
      <c r="N110" s="747"/>
      <c r="O110" s="747"/>
      <c r="P110" s="747"/>
      <c r="Q110" s="747"/>
      <c r="R110" s="747"/>
      <c r="S110" s="747"/>
      <c r="T110" s="747"/>
      <c r="U110" s="747"/>
      <c r="V110" s="747"/>
      <c r="W110" s="747"/>
      <c r="X110" s="747"/>
      <c r="Y110" s="874"/>
      <c r="Z110" s="874"/>
    </row>
    <row r="111" spans="1:26" ht="30" customHeight="1">
      <c r="A111" s="293"/>
      <c r="B111" s="600"/>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874"/>
      <c r="Z111" s="874"/>
    </row>
    <row r="112" spans="1:26" ht="12.75" customHeight="1">
      <c r="A112" s="293"/>
      <c r="B112" s="210"/>
      <c r="C112" s="288"/>
      <c r="D112" s="210"/>
      <c r="E112" s="210"/>
      <c r="F112" s="210"/>
      <c r="G112" s="210"/>
      <c r="H112" s="210"/>
      <c r="I112" s="210"/>
      <c r="J112" s="211"/>
      <c r="K112" s="211"/>
      <c r="L112" s="211"/>
      <c r="M112" s="211"/>
      <c r="N112" s="211"/>
      <c r="O112" s="211"/>
      <c r="P112" s="211"/>
      <c r="Q112" s="211"/>
      <c r="R112" s="211"/>
      <c r="S112" s="212"/>
      <c r="T112" s="212"/>
      <c r="U112" s="212"/>
      <c r="V112" s="212"/>
      <c r="W112" s="212"/>
      <c r="X112" s="212"/>
      <c r="Y112" s="286"/>
      <c r="Z112" s="286"/>
    </row>
    <row r="113" spans="1:26" ht="19.5" customHeight="1">
      <c r="A113" s="281" t="s">
        <v>98</v>
      </c>
      <c r="B113" s="237"/>
      <c r="C113" s="203"/>
      <c r="D113" s="203"/>
      <c r="E113" s="203"/>
      <c r="F113" s="203"/>
      <c r="G113" s="203"/>
      <c r="H113" s="203"/>
      <c r="I113" s="203"/>
      <c r="J113" s="207"/>
      <c r="K113" s="207"/>
      <c r="L113" s="207"/>
      <c r="M113" s="207"/>
      <c r="N113" s="207"/>
      <c r="O113" s="207"/>
      <c r="P113" s="207"/>
      <c r="Q113" s="207"/>
      <c r="R113" s="207"/>
      <c r="S113" s="204"/>
      <c r="T113" s="204"/>
      <c r="U113" s="873"/>
      <c r="V113" s="873"/>
      <c r="W113" s="873"/>
      <c r="X113" s="873"/>
      <c r="Y113" s="862"/>
      <c r="Z113" s="862"/>
    </row>
    <row r="114" spans="1:26" ht="15" customHeight="1">
      <c r="A114" s="293"/>
      <c r="B114" s="600" t="s">
        <v>87</v>
      </c>
      <c r="C114" s="747" t="s">
        <v>168</v>
      </c>
      <c r="D114" s="747"/>
      <c r="E114" s="747"/>
      <c r="F114" s="747"/>
      <c r="G114" s="747"/>
      <c r="H114" s="747"/>
      <c r="I114" s="747"/>
      <c r="J114" s="747"/>
      <c r="K114" s="747"/>
      <c r="L114" s="747"/>
      <c r="M114" s="747"/>
      <c r="N114" s="747"/>
      <c r="O114" s="747"/>
      <c r="P114" s="747"/>
      <c r="Q114" s="747"/>
      <c r="R114" s="747"/>
      <c r="S114" s="747"/>
      <c r="T114" s="747"/>
      <c r="U114" s="747"/>
      <c r="V114" s="747"/>
      <c r="W114" s="747"/>
      <c r="X114" s="747"/>
      <c r="Y114" s="869"/>
      <c r="Z114" s="870"/>
    </row>
    <row r="115" spans="1:26" ht="15" customHeight="1">
      <c r="A115" s="293"/>
      <c r="B115" s="600"/>
      <c r="C115" s="747"/>
      <c r="D115" s="747"/>
      <c r="E115" s="747"/>
      <c r="F115" s="747"/>
      <c r="G115" s="747"/>
      <c r="H115" s="747"/>
      <c r="I115" s="747"/>
      <c r="J115" s="747"/>
      <c r="K115" s="747"/>
      <c r="L115" s="747"/>
      <c r="M115" s="747"/>
      <c r="N115" s="747"/>
      <c r="O115" s="747"/>
      <c r="P115" s="747"/>
      <c r="Q115" s="747"/>
      <c r="R115" s="747"/>
      <c r="S115" s="747"/>
      <c r="T115" s="747"/>
      <c r="U115" s="747"/>
      <c r="V115" s="747"/>
      <c r="W115" s="747"/>
      <c r="X115" s="747"/>
      <c r="Y115" s="871"/>
      <c r="Z115" s="872"/>
    </row>
    <row r="116" spans="1:26" ht="15" customHeight="1">
      <c r="A116" s="293"/>
      <c r="B116" s="976" t="s">
        <v>89</v>
      </c>
      <c r="C116" s="995" t="s">
        <v>147</v>
      </c>
      <c r="D116" s="996"/>
      <c r="E116" s="996"/>
      <c r="F116" s="996"/>
      <c r="G116" s="996"/>
      <c r="H116" s="996"/>
      <c r="I116" s="996"/>
      <c r="J116" s="996"/>
      <c r="K116" s="996"/>
      <c r="L116" s="996"/>
      <c r="M116" s="996"/>
      <c r="N116" s="996"/>
      <c r="O116" s="996"/>
      <c r="P116" s="996"/>
      <c r="Q116" s="996"/>
      <c r="R116" s="996"/>
      <c r="S116" s="996"/>
      <c r="T116" s="996"/>
      <c r="U116" s="996"/>
      <c r="V116" s="996"/>
      <c r="W116" s="996"/>
      <c r="X116" s="997"/>
      <c r="Y116" s="869"/>
      <c r="Z116" s="870"/>
    </row>
    <row r="117" spans="1:26" ht="15" customHeight="1">
      <c r="A117" s="293"/>
      <c r="B117" s="746"/>
      <c r="C117" s="866"/>
      <c r="D117" s="867"/>
      <c r="E117" s="867"/>
      <c r="F117" s="867"/>
      <c r="G117" s="867"/>
      <c r="H117" s="867"/>
      <c r="I117" s="867"/>
      <c r="J117" s="867"/>
      <c r="K117" s="867"/>
      <c r="L117" s="867"/>
      <c r="M117" s="867"/>
      <c r="N117" s="867"/>
      <c r="O117" s="867"/>
      <c r="P117" s="867"/>
      <c r="Q117" s="867"/>
      <c r="R117" s="867"/>
      <c r="S117" s="867"/>
      <c r="T117" s="867"/>
      <c r="U117" s="867"/>
      <c r="V117" s="867"/>
      <c r="W117" s="867"/>
      <c r="X117" s="868"/>
      <c r="Y117" s="871"/>
      <c r="Z117" s="872"/>
    </row>
    <row r="118" spans="1:26" ht="15" customHeight="1">
      <c r="A118" s="293"/>
      <c r="B118" s="745" t="s">
        <v>99</v>
      </c>
      <c r="C118" s="863" t="s">
        <v>148</v>
      </c>
      <c r="D118" s="864"/>
      <c r="E118" s="864"/>
      <c r="F118" s="864"/>
      <c r="G118" s="864"/>
      <c r="H118" s="864"/>
      <c r="I118" s="864"/>
      <c r="J118" s="864"/>
      <c r="K118" s="864"/>
      <c r="L118" s="864"/>
      <c r="M118" s="864"/>
      <c r="N118" s="864"/>
      <c r="O118" s="864"/>
      <c r="P118" s="864"/>
      <c r="Q118" s="864"/>
      <c r="R118" s="864"/>
      <c r="S118" s="864"/>
      <c r="T118" s="864"/>
      <c r="U118" s="864"/>
      <c r="V118" s="864"/>
      <c r="W118" s="864"/>
      <c r="X118" s="865"/>
      <c r="Y118" s="869"/>
      <c r="Z118" s="870"/>
    </row>
    <row r="119" spans="1:26" ht="15" customHeight="1">
      <c r="A119" s="293"/>
      <c r="B119" s="746"/>
      <c r="C119" s="866"/>
      <c r="D119" s="867"/>
      <c r="E119" s="867"/>
      <c r="F119" s="867"/>
      <c r="G119" s="867"/>
      <c r="H119" s="867"/>
      <c r="I119" s="867"/>
      <c r="J119" s="867"/>
      <c r="K119" s="867"/>
      <c r="L119" s="867"/>
      <c r="M119" s="867"/>
      <c r="N119" s="867"/>
      <c r="O119" s="867"/>
      <c r="P119" s="867"/>
      <c r="Q119" s="867"/>
      <c r="R119" s="867"/>
      <c r="S119" s="867"/>
      <c r="T119" s="867"/>
      <c r="U119" s="867"/>
      <c r="V119" s="867"/>
      <c r="W119" s="867"/>
      <c r="X119" s="868"/>
      <c r="Y119" s="871"/>
      <c r="Z119" s="872"/>
    </row>
    <row r="120" spans="1:26" ht="15" customHeight="1">
      <c r="A120" s="293"/>
      <c r="B120" s="745" t="s">
        <v>100</v>
      </c>
      <c r="C120" s="863" t="s">
        <v>149</v>
      </c>
      <c r="D120" s="864"/>
      <c r="E120" s="864"/>
      <c r="F120" s="864"/>
      <c r="G120" s="864"/>
      <c r="H120" s="864"/>
      <c r="I120" s="864"/>
      <c r="J120" s="864"/>
      <c r="K120" s="864"/>
      <c r="L120" s="864"/>
      <c r="M120" s="864"/>
      <c r="N120" s="864"/>
      <c r="O120" s="864"/>
      <c r="P120" s="864"/>
      <c r="Q120" s="864"/>
      <c r="R120" s="864"/>
      <c r="S120" s="864"/>
      <c r="T120" s="864"/>
      <c r="U120" s="864"/>
      <c r="V120" s="864"/>
      <c r="W120" s="864"/>
      <c r="X120" s="865"/>
      <c r="Y120" s="869"/>
      <c r="Z120" s="870"/>
    </row>
    <row r="121" spans="1:26" ht="15" customHeight="1">
      <c r="A121" s="293"/>
      <c r="B121" s="746"/>
      <c r="C121" s="866"/>
      <c r="D121" s="867"/>
      <c r="E121" s="867"/>
      <c r="F121" s="867"/>
      <c r="G121" s="867"/>
      <c r="H121" s="867"/>
      <c r="I121" s="867"/>
      <c r="J121" s="867"/>
      <c r="K121" s="867"/>
      <c r="L121" s="867"/>
      <c r="M121" s="867"/>
      <c r="N121" s="867"/>
      <c r="O121" s="867"/>
      <c r="P121" s="867"/>
      <c r="Q121" s="867"/>
      <c r="R121" s="867"/>
      <c r="S121" s="867"/>
      <c r="T121" s="867"/>
      <c r="U121" s="867"/>
      <c r="V121" s="867"/>
      <c r="W121" s="867"/>
      <c r="X121" s="868"/>
      <c r="Y121" s="871"/>
      <c r="Z121" s="872"/>
    </row>
    <row r="122" spans="1:26" ht="10.5" customHeight="1">
      <c r="A122" s="293"/>
      <c r="B122" s="210"/>
      <c r="C122" s="288"/>
      <c r="D122" s="210"/>
      <c r="E122" s="210"/>
      <c r="F122" s="210"/>
      <c r="G122" s="210"/>
      <c r="H122" s="210"/>
      <c r="I122" s="210"/>
      <c r="J122" s="211"/>
      <c r="K122" s="211"/>
      <c r="L122" s="211"/>
      <c r="M122" s="211"/>
      <c r="N122" s="211"/>
      <c r="O122" s="211"/>
      <c r="P122" s="211"/>
      <c r="Q122" s="211"/>
      <c r="R122" s="211"/>
      <c r="S122" s="212"/>
      <c r="T122" s="212"/>
      <c r="U122" s="212"/>
      <c r="V122" s="212"/>
      <c r="W122" s="212"/>
      <c r="X122" s="212"/>
      <c r="Y122" s="286"/>
      <c r="Z122" s="286"/>
    </row>
    <row r="123" spans="1:26" ht="19.5" customHeight="1">
      <c r="A123" s="281" t="s">
        <v>101</v>
      </c>
      <c r="B123" s="237"/>
      <c r="C123" s="203"/>
      <c r="D123" s="203"/>
      <c r="E123" s="203"/>
      <c r="F123" s="203"/>
      <c r="G123" s="203"/>
      <c r="H123" s="203"/>
      <c r="I123" s="203"/>
      <c r="J123" s="207"/>
      <c r="K123" s="207"/>
      <c r="L123" s="207"/>
      <c r="M123" s="207"/>
      <c r="N123" s="207"/>
      <c r="O123" s="207"/>
      <c r="P123" s="207"/>
      <c r="Q123" s="207"/>
      <c r="R123" s="207"/>
      <c r="S123" s="204"/>
      <c r="T123" s="204"/>
      <c r="U123" s="873"/>
      <c r="V123" s="873"/>
      <c r="W123" s="873"/>
      <c r="X123" s="873"/>
      <c r="Y123" s="862"/>
      <c r="Z123" s="862"/>
    </row>
    <row r="124" spans="1:26" ht="15" customHeight="1">
      <c r="A124" s="293"/>
      <c r="B124" s="600" t="s">
        <v>87</v>
      </c>
      <c r="C124" s="747" t="s">
        <v>169</v>
      </c>
      <c r="D124" s="747"/>
      <c r="E124" s="747"/>
      <c r="F124" s="747"/>
      <c r="G124" s="747"/>
      <c r="H124" s="747"/>
      <c r="I124" s="747"/>
      <c r="J124" s="747"/>
      <c r="K124" s="747"/>
      <c r="L124" s="747"/>
      <c r="M124" s="747"/>
      <c r="N124" s="747"/>
      <c r="O124" s="747"/>
      <c r="P124" s="747"/>
      <c r="Q124" s="747"/>
      <c r="R124" s="747"/>
      <c r="S124" s="747"/>
      <c r="T124" s="747"/>
      <c r="U124" s="747"/>
      <c r="V124" s="747"/>
      <c r="W124" s="747"/>
      <c r="X124" s="747"/>
      <c r="Y124" s="869"/>
      <c r="Z124" s="870"/>
    </row>
    <row r="125" spans="1:26" ht="15" customHeight="1">
      <c r="A125" s="293"/>
      <c r="B125" s="600"/>
      <c r="C125" s="747"/>
      <c r="D125" s="747"/>
      <c r="E125" s="747"/>
      <c r="F125" s="747"/>
      <c r="G125" s="747"/>
      <c r="H125" s="747"/>
      <c r="I125" s="747"/>
      <c r="J125" s="747"/>
      <c r="K125" s="747"/>
      <c r="L125" s="747"/>
      <c r="M125" s="747"/>
      <c r="N125" s="747"/>
      <c r="O125" s="747"/>
      <c r="P125" s="747"/>
      <c r="Q125" s="747"/>
      <c r="R125" s="747"/>
      <c r="S125" s="747"/>
      <c r="T125" s="747"/>
      <c r="U125" s="747"/>
      <c r="V125" s="747"/>
      <c r="W125" s="747"/>
      <c r="X125" s="747"/>
      <c r="Y125" s="871"/>
      <c r="Z125" s="872"/>
    </row>
    <row r="126" spans="1:26" ht="10.5" customHeight="1">
      <c r="A126" s="293"/>
      <c r="B126" s="210"/>
      <c r="C126" s="288"/>
      <c r="D126" s="210"/>
      <c r="E126" s="210"/>
      <c r="F126" s="210"/>
      <c r="G126" s="210"/>
      <c r="H126" s="210"/>
      <c r="I126" s="210"/>
      <c r="J126" s="211"/>
      <c r="K126" s="211"/>
      <c r="L126" s="211"/>
      <c r="M126" s="211"/>
      <c r="N126" s="211"/>
      <c r="O126" s="211"/>
      <c r="P126" s="211"/>
      <c r="Q126" s="211"/>
      <c r="R126" s="211"/>
      <c r="S126" s="212"/>
      <c r="T126" s="212"/>
      <c r="U126" s="212"/>
      <c r="V126" s="212"/>
      <c r="W126" s="212"/>
      <c r="X126" s="212"/>
      <c r="Y126" s="286"/>
      <c r="Z126" s="286"/>
    </row>
    <row r="127" spans="1:26" ht="19.5" customHeight="1">
      <c r="A127" s="281" t="s">
        <v>102</v>
      </c>
      <c r="B127" s="237"/>
      <c r="C127" s="203"/>
      <c r="D127" s="203"/>
      <c r="E127" s="203"/>
      <c r="F127" s="203"/>
      <c r="G127" s="203"/>
      <c r="H127" s="203"/>
      <c r="I127" s="203"/>
      <c r="J127" s="207"/>
      <c r="K127" s="207"/>
      <c r="L127" s="207"/>
      <c r="M127" s="207"/>
      <c r="N127" s="207"/>
      <c r="O127" s="207"/>
      <c r="P127" s="207"/>
      <c r="Q127" s="207"/>
      <c r="R127" s="207"/>
      <c r="S127" s="204"/>
      <c r="T127" s="204"/>
      <c r="U127" s="862"/>
      <c r="V127" s="862"/>
      <c r="W127" s="862"/>
      <c r="X127" s="862"/>
      <c r="Y127" s="862"/>
      <c r="Z127" s="862"/>
    </row>
    <row r="128" spans="1:26" ht="13.5" customHeight="1">
      <c r="A128" s="293"/>
      <c r="B128" s="600" t="s">
        <v>87</v>
      </c>
      <c r="C128" s="747" t="s">
        <v>150</v>
      </c>
      <c r="D128" s="747"/>
      <c r="E128" s="747"/>
      <c r="F128" s="747"/>
      <c r="G128" s="747"/>
      <c r="H128" s="747"/>
      <c r="I128" s="747"/>
      <c r="J128" s="747"/>
      <c r="K128" s="747"/>
      <c r="L128" s="747"/>
      <c r="M128" s="747"/>
      <c r="N128" s="747"/>
      <c r="O128" s="747"/>
      <c r="P128" s="747"/>
      <c r="Q128" s="747"/>
      <c r="R128" s="747"/>
      <c r="S128" s="747"/>
      <c r="T128" s="747"/>
      <c r="U128" s="747"/>
      <c r="V128" s="747"/>
      <c r="W128" s="747"/>
      <c r="X128" s="747"/>
      <c r="Y128" s="874"/>
      <c r="Z128" s="874"/>
    </row>
    <row r="129" spans="1:26" ht="13.5" customHeight="1">
      <c r="A129" s="293"/>
      <c r="B129" s="600"/>
      <c r="C129" s="747"/>
      <c r="D129" s="747"/>
      <c r="E129" s="747"/>
      <c r="F129" s="747"/>
      <c r="G129" s="747"/>
      <c r="H129" s="747"/>
      <c r="I129" s="747"/>
      <c r="J129" s="747"/>
      <c r="K129" s="747"/>
      <c r="L129" s="747"/>
      <c r="M129" s="747"/>
      <c r="N129" s="747"/>
      <c r="O129" s="747"/>
      <c r="P129" s="747"/>
      <c r="Q129" s="747"/>
      <c r="R129" s="747"/>
      <c r="S129" s="747"/>
      <c r="T129" s="747"/>
      <c r="U129" s="747"/>
      <c r="V129" s="747"/>
      <c r="W129" s="747"/>
      <c r="X129" s="747"/>
      <c r="Y129" s="874"/>
      <c r="Z129" s="874"/>
    </row>
    <row r="130" spans="1:26" ht="11.25" customHeight="1">
      <c r="A130" s="293"/>
      <c r="B130" s="210"/>
      <c r="C130" s="288"/>
      <c r="D130" s="210"/>
      <c r="E130" s="210"/>
      <c r="F130" s="210"/>
      <c r="G130" s="210"/>
      <c r="H130" s="210"/>
      <c r="I130" s="210"/>
      <c r="J130" s="211"/>
      <c r="K130" s="211"/>
      <c r="L130" s="211"/>
      <c r="M130" s="211"/>
      <c r="N130" s="211"/>
      <c r="O130" s="211"/>
      <c r="P130" s="211"/>
      <c r="Q130" s="211"/>
      <c r="R130" s="211"/>
      <c r="S130" s="212"/>
      <c r="T130" s="212"/>
      <c r="U130" s="212"/>
      <c r="V130" s="212"/>
      <c r="W130" s="212"/>
      <c r="X130" s="212"/>
      <c r="Y130" s="286"/>
      <c r="Z130" s="286"/>
    </row>
    <row r="131" spans="1:26" ht="19.5" customHeight="1">
      <c r="A131" s="281" t="s">
        <v>103</v>
      </c>
      <c r="B131" s="237"/>
      <c r="C131" s="203"/>
      <c r="D131" s="203"/>
      <c r="E131" s="203"/>
      <c r="F131" s="203"/>
      <c r="G131" s="203"/>
      <c r="H131" s="203"/>
      <c r="I131" s="203"/>
      <c r="J131" s="207"/>
      <c r="K131" s="207"/>
      <c r="L131" s="207"/>
      <c r="M131" s="207"/>
      <c r="N131" s="207"/>
      <c r="O131" s="207"/>
      <c r="P131" s="207"/>
      <c r="Q131" s="207"/>
      <c r="R131" s="207"/>
      <c r="S131" s="204"/>
      <c r="T131" s="204"/>
      <c r="U131" s="862"/>
      <c r="V131" s="862"/>
      <c r="W131" s="862"/>
      <c r="X131" s="862"/>
      <c r="Y131" s="862"/>
      <c r="Z131" s="862"/>
    </row>
    <row r="132" spans="1:26" ht="13.5" customHeight="1">
      <c r="A132" s="293"/>
      <c r="B132" s="600" t="s">
        <v>87</v>
      </c>
      <c r="C132" s="747" t="s">
        <v>151</v>
      </c>
      <c r="D132" s="747"/>
      <c r="E132" s="747"/>
      <c r="F132" s="747"/>
      <c r="G132" s="747"/>
      <c r="H132" s="747"/>
      <c r="I132" s="747"/>
      <c r="J132" s="747"/>
      <c r="K132" s="747"/>
      <c r="L132" s="747"/>
      <c r="M132" s="747"/>
      <c r="N132" s="747"/>
      <c r="O132" s="747"/>
      <c r="P132" s="747"/>
      <c r="Q132" s="747"/>
      <c r="R132" s="747"/>
      <c r="S132" s="747"/>
      <c r="T132" s="747"/>
      <c r="U132" s="747"/>
      <c r="V132" s="747"/>
      <c r="W132" s="747"/>
      <c r="X132" s="747"/>
      <c r="Y132" s="874"/>
      <c r="Z132" s="874"/>
    </row>
    <row r="133" spans="1:26" ht="13.5" customHeight="1">
      <c r="A133" s="293"/>
      <c r="B133" s="600"/>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874"/>
      <c r="Z133" s="874"/>
    </row>
    <row r="134" spans="1:26" ht="9.75" customHeight="1">
      <c r="A134" s="293"/>
      <c r="B134" s="210"/>
      <c r="C134" s="288"/>
      <c r="D134" s="210"/>
      <c r="E134" s="210"/>
      <c r="F134" s="210"/>
      <c r="G134" s="210"/>
      <c r="H134" s="210"/>
      <c r="I134" s="210"/>
      <c r="J134" s="211"/>
      <c r="K134" s="211"/>
      <c r="L134" s="211"/>
      <c r="M134" s="211"/>
      <c r="N134" s="211"/>
      <c r="O134" s="211"/>
      <c r="P134" s="211"/>
      <c r="Q134" s="211"/>
      <c r="R134" s="211"/>
      <c r="S134" s="212"/>
      <c r="T134" s="212"/>
      <c r="U134" s="212"/>
      <c r="V134" s="212"/>
      <c r="W134" s="212"/>
      <c r="X134" s="212"/>
      <c r="Y134" s="286"/>
      <c r="Z134" s="286"/>
    </row>
    <row r="135" spans="1:26" ht="19.5" customHeight="1">
      <c r="A135" s="281" t="s">
        <v>104</v>
      </c>
      <c r="B135" s="237"/>
      <c r="C135" s="203"/>
      <c r="D135" s="203"/>
      <c r="E135" s="203"/>
      <c r="F135" s="203"/>
      <c r="G135" s="203"/>
      <c r="H135" s="203"/>
      <c r="I135" s="203"/>
      <c r="J135" s="207"/>
      <c r="K135" s="207"/>
      <c r="L135" s="207"/>
      <c r="M135" s="207"/>
      <c r="N135" s="207"/>
      <c r="O135" s="207"/>
      <c r="P135" s="207"/>
      <c r="Q135" s="207"/>
      <c r="R135" s="207"/>
      <c r="S135" s="204"/>
      <c r="T135" s="204"/>
      <c r="U135" s="862"/>
      <c r="V135" s="862"/>
      <c r="W135" s="862"/>
      <c r="X135" s="862"/>
      <c r="Y135" s="862"/>
      <c r="Z135" s="862"/>
    </row>
    <row r="136" spans="1:26" ht="13.5" customHeight="1">
      <c r="A136" s="293"/>
      <c r="B136" s="600" t="s">
        <v>87</v>
      </c>
      <c r="C136" s="747" t="s">
        <v>152</v>
      </c>
      <c r="D136" s="747"/>
      <c r="E136" s="747"/>
      <c r="F136" s="747"/>
      <c r="G136" s="747"/>
      <c r="H136" s="747"/>
      <c r="I136" s="747"/>
      <c r="J136" s="747"/>
      <c r="K136" s="747"/>
      <c r="L136" s="747"/>
      <c r="M136" s="747"/>
      <c r="N136" s="747"/>
      <c r="O136" s="747"/>
      <c r="P136" s="747"/>
      <c r="Q136" s="747"/>
      <c r="R136" s="747"/>
      <c r="S136" s="747"/>
      <c r="T136" s="747"/>
      <c r="U136" s="747"/>
      <c r="V136" s="747"/>
      <c r="W136" s="747"/>
      <c r="X136" s="747"/>
      <c r="Y136" s="874"/>
      <c r="Z136" s="874"/>
    </row>
    <row r="137" spans="1:26" ht="13.5" customHeight="1">
      <c r="A137" s="293"/>
      <c r="B137" s="600"/>
      <c r="C137" s="747"/>
      <c r="D137" s="747"/>
      <c r="E137" s="747"/>
      <c r="F137" s="747"/>
      <c r="G137" s="747"/>
      <c r="H137" s="747"/>
      <c r="I137" s="747"/>
      <c r="J137" s="747"/>
      <c r="K137" s="747"/>
      <c r="L137" s="747"/>
      <c r="M137" s="747"/>
      <c r="N137" s="747"/>
      <c r="O137" s="747"/>
      <c r="P137" s="747"/>
      <c r="Q137" s="747"/>
      <c r="R137" s="747"/>
      <c r="S137" s="747"/>
      <c r="T137" s="747"/>
      <c r="U137" s="747"/>
      <c r="V137" s="747"/>
      <c r="W137" s="747"/>
      <c r="X137" s="747"/>
      <c r="Y137" s="874"/>
      <c r="Z137" s="874"/>
    </row>
    <row r="138" spans="1:26" ht="10.5" customHeight="1">
      <c r="A138" s="293"/>
      <c r="B138" s="210"/>
      <c r="C138" s="288"/>
      <c r="D138" s="210"/>
      <c r="E138" s="210"/>
      <c r="F138" s="210"/>
      <c r="G138" s="210"/>
      <c r="H138" s="210"/>
      <c r="I138" s="210"/>
      <c r="J138" s="211"/>
      <c r="K138" s="211"/>
      <c r="L138" s="211"/>
      <c r="M138" s="211"/>
      <c r="N138" s="211"/>
      <c r="O138" s="211"/>
      <c r="P138" s="211"/>
      <c r="Q138" s="211"/>
      <c r="R138" s="211"/>
      <c r="S138" s="212"/>
      <c r="T138" s="212"/>
      <c r="U138" s="212"/>
      <c r="V138" s="212"/>
      <c r="W138" s="212"/>
      <c r="X138" s="212"/>
      <c r="Y138" s="286"/>
      <c r="Z138" s="286"/>
    </row>
    <row r="139" spans="1:26" ht="19.5" customHeight="1">
      <c r="A139" s="281" t="s">
        <v>105</v>
      </c>
      <c r="B139" s="237"/>
      <c r="C139" s="203"/>
      <c r="D139" s="203"/>
      <c r="E139" s="203"/>
      <c r="F139" s="203"/>
      <c r="G139" s="203"/>
      <c r="H139" s="203"/>
      <c r="I139" s="203"/>
      <c r="J139" s="207"/>
      <c r="K139" s="207"/>
      <c r="L139" s="207"/>
      <c r="M139" s="207"/>
      <c r="N139" s="207"/>
      <c r="O139" s="207"/>
      <c r="P139" s="207"/>
      <c r="Q139" s="207"/>
      <c r="R139" s="207"/>
      <c r="S139" s="204"/>
      <c r="T139" s="204"/>
      <c r="U139" s="862"/>
      <c r="V139" s="862"/>
      <c r="W139" s="862"/>
      <c r="X139" s="862"/>
      <c r="Y139" s="862"/>
      <c r="Z139" s="862"/>
    </row>
    <row r="140" spans="1:26" ht="13.5" customHeight="1">
      <c r="A140" s="293"/>
      <c r="B140" s="600" t="s">
        <v>87</v>
      </c>
      <c r="C140" s="877" t="s">
        <v>152</v>
      </c>
      <c r="D140" s="877"/>
      <c r="E140" s="877"/>
      <c r="F140" s="877"/>
      <c r="G140" s="877"/>
      <c r="H140" s="877"/>
      <c r="I140" s="877"/>
      <c r="J140" s="877"/>
      <c r="K140" s="877"/>
      <c r="L140" s="877"/>
      <c r="M140" s="877"/>
      <c r="N140" s="877"/>
      <c r="O140" s="877"/>
      <c r="P140" s="877"/>
      <c r="Q140" s="877"/>
      <c r="R140" s="877"/>
      <c r="S140" s="877"/>
      <c r="T140" s="877"/>
      <c r="U140" s="877"/>
      <c r="V140" s="877"/>
      <c r="W140" s="877"/>
      <c r="X140" s="877"/>
      <c r="Y140" s="874"/>
      <c r="Z140" s="874"/>
    </row>
    <row r="141" spans="1:26" ht="13.5" customHeight="1">
      <c r="A141" s="293"/>
      <c r="B141" s="600"/>
      <c r="C141" s="877"/>
      <c r="D141" s="877"/>
      <c r="E141" s="877"/>
      <c r="F141" s="877"/>
      <c r="G141" s="877"/>
      <c r="H141" s="877"/>
      <c r="I141" s="877"/>
      <c r="J141" s="877"/>
      <c r="K141" s="877"/>
      <c r="L141" s="877"/>
      <c r="M141" s="877"/>
      <c r="N141" s="877"/>
      <c r="O141" s="877"/>
      <c r="P141" s="877"/>
      <c r="Q141" s="877"/>
      <c r="R141" s="877"/>
      <c r="S141" s="877"/>
      <c r="T141" s="877"/>
      <c r="U141" s="877"/>
      <c r="V141" s="877"/>
      <c r="W141" s="877"/>
      <c r="X141" s="877"/>
      <c r="Y141" s="874"/>
      <c r="Z141" s="874"/>
    </row>
    <row r="142" spans="1:26" ht="9.75" customHeight="1">
      <c r="A142" s="293"/>
      <c r="B142" s="210"/>
      <c r="C142" s="288"/>
      <c r="D142" s="210"/>
      <c r="E142" s="210"/>
      <c r="F142" s="210"/>
      <c r="G142" s="210"/>
      <c r="H142" s="210"/>
      <c r="I142" s="210"/>
      <c r="J142" s="211"/>
      <c r="K142" s="211"/>
      <c r="L142" s="211"/>
      <c r="M142" s="211"/>
      <c r="N142" s="211"/>
      <c r="O142" s="211"/>
      <c r="P142" s="211"/>
      <c r="Q142" s="211"/>
      <c r="R142" s="211"/>
      <c r="S142" s="212"/>
      <c r="T142" s="212"/>
      <c r="U142" s="212"/>
      <c r="V142" s="212"/>
      <c r="W142" s="212"/>
      <c r="X142" s="212"/>
      <c r="Y142" s="286"/>
      <c r="Z142" s="286"/>
    </row>
    <row r="143" spans="1:26" ht="19.5" customHeight="1">
      <c r="A143" s="281" t="s">
        <v>106</v>
      </c>
      <c r="B143" s="237"/>
      <c r="C143" s="203"/>
      <c r="D143" s="203"/>
      <c r="E143" s="203"/>
      <c r="F143" s="203"/>
      <c r="G143" s="203"/>
      <c r="H143" s="203"/>
      <c r="I143" s="203"/>
      <c r="J143" s="207"/>
      <c r="K143" s="207"/>
      <c r="L143" s="207"/>
      <c r="M143" s="207"/>
      <c r="N143" s="207"/>
      <c r="O143" s="207"/>
      <c r="P143" s="207"/>
      <c r="Q143" s="207"/>
      <c r="R143" s="207"/>
      <c r="S143" s="204"/>
      <c r="T143" s="204"/>
      <c r="U143" s="862"/>
      <c r="V143" s="862"/>
      <c r="W143" s="862"/>
      <c r="X143" s="862"/>
      <c r="Y143" s="862"/>
      <c r="Z143" s="862"/>
    </row>
    <row r="144" spans="1:26" ht="13.5" customHeight="1">
      <c r="A144" s="293"/>
      <c r="B144" s="600" t="s">
        <v>122</v>
      </c>
      <c r="C144" s="747" t="s">
        <v>153</v>
      </c>
      <c r="D144" s="747"/>
      <c r="E144" s="747"/>
      <c r="F144" s="747"/>
      <c r="G144" s="747"/>
      <c r="H144" s="747"/>
      <c r="I144" s="747"/>
      <c r="J144" s="747"/>
      <c r="K144" s="747"/>
      <c r="L144" s="747"/>
      <c r="M144" s="747"/>
      <c r="N144" s="747"/>
      <c r="O144" s="747"/>
      <c r="P144" s="747"/>
      <c r="Q144" s="747"/>
      <c r="R144" s="747"/>
      <c r="S144" s="747"/>
      <c r="T144" s="747"/>
      <c r="U144" s="747"/>
      <c r="V144" s="747"/>
      <c r="W144" s="747"/>
      <c r="X144" s="747"/>
      <c r="Y144" s="874"/>
      <c r="Z144" s="874"/>
    </row>
    <row r="145" spans="1:26" ht="13.5" customHeight="1">
      <c r="A145" s="293"/>
      <c r="B145" s="600"/>
      <c r="C145" s="747"/>
      <c r="D145" s="747"/>
      <c r="E145" s="747"/>
      <c r="F145" s="747"/>
      <c r="G145" s="747"/>
      <c r="H145" s="747"/>
      <c r="I145" s="747"/>
      <c r="J145" s="747"/>
      <c r="K145" s="747"/>
      <c r="L145" s="747"/>
      <c r="M145" s="747"/>
      <c r="N145" s="747"/>
      <c r="O145" s="747"/>
      <c r="P145" s="747"/>
      <c r="Q145" s="747"/>
      <c r="R145" s="747"/>
      <c r="S145" s="747"/>
      <c r="T145" s="747"/>
      <c r="U145" s="747"/>
      <c r="V145" s="747"/>
      <c r="W145" s="747"/>
      <c r="X145" s="747"/>
      <c r="Y145" s="874"/>
      <c r="Z145" s="874"/>
    </row>
    <row r="146" spans="1:26" ht="9.75" customHeight="1">
      <c r="A146" s="293"/>
      <c r="B146" s="210"/>
      <c r="C146" s="288"/>
      <c r="D146" s="210"/>
      <c r="E146" s="210"/>
      <c r="F146" s="210"/>
      <c r="G146" s="210"/>
      <c r="H146" s="210"/>
      <c r="I146" s="210"/>
      <c r="J146" s="211"/>
      <c r="K146" s="211"/>
      <c r="L146" s="211"/>
      <c r="M146" s="211"/>
      <c r="N146" s="211"/>
      <c r="O146" s="211"/>
      <c r="P146" s="211"/>
      <c r="Q146" s="211"/>
      <c r="R146" s="211"/>
      <c r="S146" s="212"/>
      <c r="T146" s="212"/>
      <c r="U146" s="212"/>
      <c r="V146" s="212"/>
      <c r="W146" s="212"/>
      <c r="X146" s="212"/>
      <c r="Y146" s="286"/>
      <c r="Z146" s="286"/>
    </row>
    <row r="147" spans="1:26" ht="19.5" customHeight="1">
      <c r="A147" s="281" t="s">
        <v>183</v>
      </c>
      <c r="B147" s="237"/>
      <c r="C147" s="203"/>
      <c r="D147" s="203"/>
      <c r="E147" s="203"/>
      <c r="F147" s="203"/>
      <c r="G147" s="203"/>
      <c r="H147" s="203"/>
      <c r="I147" s="203"/>
      <c r="J147" s="207"/>
      <c r="K147" s="207"/>
      <c r="L147" s="207"/>
      <c r="M147" s="207"/>
      <c r="N147" s="207"/>
      <c r="O147" s="207"/>
      <c r="P147" s="207"/>
      <c r="Q147" s="207"/>
      <c r="R147" s="207"/>
      <c r="S147" s="204"/>
      <c r="T147" s="204"/>
      <c r="U147" s="862"/>
      <c r="V147" s="862"/>
      <c r="W147" s="862"/>
      <c r="X147" s="862"/>
      <c r="Y147" s="862"/>
      <c r="Z147" s="862"/>
    </row>
    <row r="148" spans="1:26" ht="13.5" customHeight="1">
      <c r="A148" s="293"/>
      <c r="B148" s="600" t="s">
        <v>122</v>
      </c>
      <c r="C148" s="863" t="s">
        <v>184</v>
      </c>
      <c r="D148" s="864"/>
      <c r="E148" s="864"/>
      <c r="F148" s="864"/>
      <c r="G148" s="864"/>
      <c r="H148" s="864"/>
      <c r="I148" s="864"/>
      <c r="J148" s="864"/>
      <c r="K148" s="864"/>
      <c r="L148" s="864"/>
      <c r="M148" s="864"/>
      <c r="N148" s="864"/>
      <c r="O148" s="864"/>
      <c r="P148" s="864"/>
      <c r="Q148" s="864"/>
      <c r="R148" s="864"/>
      <c r="S148" s="864"/>
      <c r="T148" s="864"/>
      <c r="U148" s="864"/>
      <c r="V148" s="864"/>
      <c r="W148" s="864"/>
      <c r="X148" s="865"/>
      <c r="Y148" s="874"/>
      <c r="Z148" s="874"/>
    </row>
    <row r="149" spans="1:26" ht="13.5" customHeight="1">
      <c r="A149" s="293"/>
      <c r="B149" s="600"/>
      <c r="C149" s="866"/>
      <c r="D149" s="867"/>
      <c r="E149" s="867"/>
      <c r="F149" s="867"/>
      <c r="G149" s="867"/>
      <c r="H149" s="867"/>
      <c r="I149" s="867"/>
      <c r="J149" s="867"/>
      <c r="K149" s="867"/>
      <c r="L149" s="867"/>
      <c r="M149" s="867"/>
      <c r="N149" s="867"/>
      <c r="O149" s="867"/>
      <c r="P149" s="867"/>
      <c r="Q149" s="867"/>
      <c r="R149" s="867"/>
      <c r="S149" s="867"/>
      <c r="T149" s="867"/>
      <c r="U149" s="867"/>
      <c r="V149" s="867"/>
      <c r="W149" s="867"/>
      <c r="X149" s="868"/>
      <c r="Y149" s="874"/>
      <c r="Z149" s="874"/>
    </row>
    <row r="150" spans="1:26" ht="13.5" customHeight="1">
      <c r="A150" s="293"/>
      <c r="B150" s="600" t="s">
        <v>186</v>
      </c>
      <c r="C150" s="863" t="s">
        <v>185</v>
      </c>
      <c r="D150" s="864"/>
      <c r="E150" s="864"/>
      <c r="F150" s="864"/>
      <c r="G150" s="864"/>
      <c r="H150" s="864"/>
      <c r="I150" s="864"/>
      <c r="J150" s="864"/>
      <c r="K150" s="864"/>
      <c r="L150" s="864"/>
      <c r="M150" s="864"/>
      <c r="N150" s="864"/>
      <c r="O150" s="864"/>
      <c r="P150" s="864"/>
      <c r="Q150" s="864"/>
      <c r="R150" s="864"/>
      <c r="S150" s="864"/>
      <c r="T150" s="864"/>
      <c r="U150" s="864"/>
      <c r="V150" s="864"/>
      <c r="W150" s="864"/>
      <c r="X150" s="865"/>
      <c r="Y150" s="874"/>
      <c r="Z150" s="874"/>
    </row>
    <row r="151" spans="1:26" ht="13.5" customHeight="1">
      <c r="A151" s="293"/>
      <c r="B151" s="600"/>
      <c r="C151" s="866"/>
      <c r="D151" s="867"/>
      <c r="E151" s="867"/>
      <c r="F151" s="867"/>
      <c r="G151" s="867"/>
      <c r="H151" s="867"/>
      <c r="I151" s="867"/>
      <c r="J151" s="867"/>
      <c r="K151" s="867"/>
      <c r="L151" s="867"/>
      <c r="M151" s="867"/>
      <c r="N151" s="867"/>
      <c r="O151" s="867"/>
      <c r="P151" s="867"/>
      <c r="Q151" s="867"/>
      <c r="R151" s="867"/>
      <c r="S151" s="867"/>
      <c r="T151" s="867"/>
      <c r="U151" s="867"/>
      <c r="V151" s="867"/>
      <c r="W151" s="867"/>
      <c r="X151" s="868"/>
      <c r="Y151" s="874"/>
      <c r="Z151" s="874"/>
    </row>
    <row r="152" spans="1:26" ht="13.5" customHeight="1">
      <c r="A152" s="554"/>
      <c r="B152" s="210"/>
      <c r="C152" s="555"/>
      <c r="D152" s="555"/>
      <c r="E152" s="555"/>
      <c r="F152" s="555"/>
      <c r="G152" s="555"/>
      <c r="H152" s="555"/>
      <c r="I152" s="555"/>
      <c r="J152" s="555"/>
      <c r="K152" s="555"/>
      <c r="L152" s="555"/>
      <c r="M152" s="555"/>
      <c r="N152" s="555"/>
      <c r="O152" s="555"/>
      <c r="P152" s="555"/>
      <c r="Q152" s="555"/>
      <c r="R152" s="555"/>
      <c r="S152" s="555"/>
      <c r="T152" s="555"/>
      <c r="U152" s="555"/>
      <c r="V152" s="555"/>
      <c r="W152" s="555"/>
      <c r="X152" s="555"/>
      <c r="Y152" s="553"/>
      <c r="Z152" s="553"/>
    </row>
    <row r="153" spans="1:26" ht="12.75" customHeight="1">
      <c r="A153" s="293"/>
      <c r="B153" s="290"/>
      <c r="C153" s="199"/>
      <c r="D153" s="290"/>
      <c r="E153" s="290"/>
      <c r="F153" s="290"/>
      <c r="G153" s="290"/>
      <c r="H153" s="290"/>
      <c r="I153" s="290"/>
      <c r="J153" s="198"/>
      <c r="K153" s="198"/>
      <c r="L153" s="198"/>
      <c r="M153" s="198"/>
      <c r="N153" s="198"/>
      <c r="O153" s="198"/>
      <c r="P153" s="198"/>
      <c r="Q153" s="198"/>
      <c r="R153" s="198"/>
      <c r="S153" s="200"/>
      <c r="T153" s="200"/>
      <c r="U153" s="200"/>
      <c r="V153" s="200"/>
      <c r="W153" s="200"/>
      <c r="X153" s="200"/>
      <c r="Y153" s="289"/>
      <c r="Z153" s="289"/>
    </row>
    <row r="154" spans="1:26" ht="12.75" customHeight="1">
      <c r="A154" s="293"/>
      <c r="B154" s="290"/>
      <c r="C154" s="199"/>
      <c r="D154" s="290"/>
      <c r="E154" s="290"/>
      <c r="F154" s="290"/>
      <c r="G154" s="290"/>
      <c r="H154" s="290"/>
      <c r="I154" s="290"/>
      <c r="J154" s="198"/>
      <c r="K154" s="198"/>
      <c r="L154" s="198"/>
      <c r="M154" s="198"/>
      <c r="N154" s="198"/>
      <c r="O154" s="198"/>
      <c r="P154" s="198"/>
      <c r="Q154" s="198"/>
      <c r="R154" s="198"/>
      <c r="S154" s="200"/>
      <c r="T154" s="200"/>
      <c r="U154" s="200"/>
      <c r="V154" s="200"/>
      <c r="W154" s="200"/>
      <c r="X154" s="200"/>
      <c r="Y154" s="289"/>
      <c r="Z154" s="289"/>
    </row>
    <row r="155" spans="1:26" ht="12.75" customHeight="1">
      <c r="A155" s="293"/>
      <c r="B155" s="290"/>
      <c r="C155" s="199"/>
      <c r="D155" s="290"/>
      <c r="E155" s="290"/>
      <c r="F155" s="290"/>
      <c r="G155" s="290"/>
      <c r="H155" s="290"/>
      <c r="I155" s="290"/>
      <c r="J155" s="198"/>
      <c r="K155" s="198"/>
      <c r="L155" s="198"/>
      <c r="M155" s="198"/>
      <c r="N155" s="198"/>
      <c r="O155" s="198"/>
      <c r="P155" s="198"/>
      <c r="Q155" s="198"/>
      <c r="R155" s="198"/>
      <c r="S155" s="200"/>
      <c r="T155" s="200"/>
      <c r="U155" s="200"/>
      <c r="V155" s="200"/>
      <c r="W155" s="200"/>
      <c r="X155" s="200"/>
      <c r="Y155" s="289"/>
      <c r="Z155" s="289"/>
    </row>
    <row r="156" spans="1:26" ht="16.5" customHeight="1">
      <c r="A156" s="293"/>
      <c r="B156" s="290"/>
      <c r="C156" s="199"/>
      <c r="D156" s="290"/>
      <c r="E156" s="290"/>
      <c r="F156" s="290"/>
      <c r="G156" s="290"/>
      <c r="H156" s="290"/>
      <c r="I156" s="290"/>
      <c r="J156" s="198"/>
      <c r="K156" s="198"/>
      <c r="L156" s="198"/>
      <c r="M156" s="198"/>
      <c r="N156" s="198"/>
      <c r="O156" s="198"/>
      <c r="P156" s="198"/>
      <c r="Q156" s="198"/>
      <c r="R156" s="198"/>
      <c r="S156" s="200"/>
      <c r="T156" s="200"/>
      <c r="U156" s="200"/>
      <c r="V156" s="200"/>
      <c r="W156" s="200"/>
      <c r="X156" s="200"/>
      <c r="Y156" s="289"/>
      <c r="Z156" s="289"/>
    </row>
    <row r="157" spans="1:26" ht="20.100000000000001" customHeight="1">
      <c r="A157" s="281" t="s">
        <v>208</v>
      </c>
      <c r="B157" s="182"/>
      <c r="C157" s="293"/>
      <c r="D157" s="293"/>
      <c r="E157" s="293"/>
      <c r="F157" s="293"/>
      <c r="G157" s="293"/>
      <c r="H157" s="293"/>
      <c r="I157" s="293"/>
      <c r="Y157" s="209"/>
      <c r="Z157" s="209"/>
    </row>
    <row r="158" spans="1:26" ht="30" customHeight="1">
      <c r="A158" s="293"/>
      <c r="B158" s="600" t="s">
        <v>87</v>
      </c>
      <c r="C158" s="747" t="s">
        <v>175</v>
      </c>
      <c r="D158" s="747"/>
      <c r="E158" s="747"/>
      <c r="F158" s="747"/>
      <c r="G158" s="747"/>
      <c r="H158" s="747"/>
      <c r="I158" s="747"/>
      <c r="J158" s="747"/>
      <c r="K158" s="747"/>
      <c r="L158" s="747"/>
      <c r="M158" s="747"/>
      <c r="N158" s="747"/>
      <c r="O158" s="747"/>
      <c r="P158" s="747"/>
      <c r="Q158" s="747"/>
      <c r="R158" s="747"/>
      <c r="S158" s="747"/>
      <c r="T158" s="747"/>
      <c r="U158" s="747"/>
      <c r="V158" s="747"/>
      <c r="W158" s="747"/>
      <c r="X158" s="747"/>
      <c r="Y158" s="615"/>
      <c r="Z158" s="615"/>
    </row>
    <row r="159" spans="1:26" ht="30" customHeight="1">
      <c r="A159" s="293"/>
      <c r="B159" s="600"/>
      <c r="C159" s="747"/>
      <c r="D159" s="747"/>
      <c r="E159" s="747"/>
      <c r="F159" s="747"/>
      <c r="G159" s="747"/>
      <c r="H159" s="747"/>
      <c r="I159" s="747"/>
      <c r="J159" s="747"/>
      <c r="K159" s="747"/>
      <c r="L159" s="747"/>
      <c r="M159" s="747"/>
      <c r="N159" s="747"/>
      <c r="O159" s="747"/>
      <c r="P159" s="747"/>
      <c r="Q159" s="747"/>
      <c r="R159" s="747"/>
      <c r="S159" s="747"/>
      <c r="T159" s="747"/>
      <c r="U159" s="747"/>
      <c r="V159" s="747"/>
      <c r="W159" s="747"/>
      <c r="X159" s="747"/>
      <c r="Y159" s="615"/>
      <c r="Z159" s="615"/>
    </row>
    <row r="160" spans="1:26" ht="15" customHeight="1">
      <c r="A160" s="174"/>
      <c r="B160" s="745" t="s">
        <v>89</v>
      </c>
      <c r="C160" s="845" t="s">
        <v>176</v>
      </c>
      <c r="D160" s="846"/>
      <c r="E160" s="846"/>
      <c r="F160" s="846"/>
      <c r="G160" s="846"/>
      <c r="H160" s="846"/>
      <c r="I160" s="846"/>
      <c r="J160" s="846"/>
      <c r="K160" s="846"/>
      <c r="L160" s="846"/>
      <c r="M160" s="846"/>
      <c r="N160" s="846"/>
      <c r="O160" s="846"/>
      <c r="P160" s="846"/>
      <c r="Q160" s="846"/>
      <c r="R160" s="846"/>
      <c r="S160" s="846"/>
      <c r="T160" s="846"/>
      <c r="U160" s="846"/>
      <c r="V160" s="846"/>
      <c r="W160" s="846"/>
      <c r="X160" s="847"/>
      <c r="Y160" s="671"/>
      <c r="Z160" s="672"/>
    </row>
    <row r="161" spans="1:26" ht="15" customHeight="1">
      <c r="A161" s="174"/>
      <c r="B161" s="746"/>
      <c r="C161" s="848"/>
      <c r="D161" s="849"/>
      <c r="E161" s="849"/>
      <c r="F161" s="849"/>
      <c r="G161" s="849"/>
      <c r="H161" s="849"/>
      <c r="I161" s="849"/>
      <c r="J161" s="849"/>
      <c r="K161" s="849"/>
      <c r="L161" s="849"/>
      <c r="M161" s="849"/>
      <c r="N161" s="849"/>
      <c r="O161" s="849"/>
      <c r="P161" s="849"/>
      <c r="Q161" s="849"/>
      <c r="R161" s="849"/>
      <c r="S161" s="849"/>
      <c r="T161" s="849"/>
      <c r="U161" s="849"/>
      <c r="V161" s="849"/>
      <c r="W161" s="849"/>
      <c r="X161" s="850"/>
      <c r="Y161" s="661"/>
      <c r="Z161" s="662"/>
    </row>
    <row r="162" spans="1:26" ht="22.5" customHeight="1">
      <c r="A162" s="174"/>
      <c r="B162" s="600" t="s">
        <v>99</v>
      </c>
      <c r="C162" s="801" t="s">
        <v>177</v>
      </c>
      <c r="D162" s="801"/>
      <c r="E162" s="801"/>
      <c r="F162" s="801"/>
      <c r="G162" s="801"/>
      <c r="H162" s="801"/>
      <c r="I162" s="801"/>
      <c r="J162" s="801"/>
      <c r="K162" s="801"/>
      <c r="L162" s="801"/>
      <c r="M162" s="801"/>
      <c r="N162" s="801"/>
      <c r="O162" s="801"/>
      <c r="P162" s="801"/>
      <c r="Q162" s="801"/>
      <c r="R162" s="801"/>
      <c r="S162" s="801"/>
      <c r="T162" s="801"/>
      <c r="U162" s="801"/>
      <c r="V162" s="801"/>
      <c r="W162" s="801"/>
      <c r="X162" s="801"/>
      <c r="Y162" s="615"/>
      <c r="Z162" s="615"/>
    </row>
    <row r="163" spans="1:26" ht="22.5" customHeight="1">
      <c r="A163" s="174"/>
      <c r="B163" s="600"/>
      <c r="C163" s="801"/>
      <c r="D163" s="801"/>
      <c r="E163" s="801"/>
      <c r="F163" s="801"/>
      <c r="G163" s="801"/>
      <c r="H163" s="801"/>
      <c r="I163" s="801"/>
      <c r="J163" s="801"/>
      <c r="K163" s="801"/>
      <c r="L163" s="801"/>
      <c r="M163" s="801"/>
      <c r="N163" s="801"/>
      <c r="O163" s="801"/>
      <c r="P163" s="801"/>
      <c r="Q163" s="801"/>
      <c r="R163" s="801"/>
      <c r="S163" s="801"/>
      <c r="T163" s="801"/>
      <c r="U163" s="801"/>
      <c r="V163" s="801"/>
      <c r="W163" s="801"/>
      <c r="X163" s="801"/>
      <c r="Y163" s="615"/>
      <c r="Z163" s="615"/>
    </row>
    <row r="164" spans="1:26" ht="12.95" customHeight="1">
      <c r="A164" s="174"/>
      <c r="B164" s="212"/>
      <c r="C164" s="212"/>
      <c r="D164" s="212"/>
      <c r="E164" s="212"/>
      <c r="F164" s="212"/>
      <c r="G164" s="212"/>
      <c r="H164" s="212"/>
      <c r="I164" s="212"/>
      <c r="J164" s="212"/>
      <c r="K164" s="212"/>
      <c r="L164" s="212"/>
      <c r="M164" s="212"/>
      <c r="N164" s="212"/>
      <c r="O164" s="212"/>
      <c r="P164" s="212"/>
      <c r="Q164" s="212"/>
      <c r="R164" s="212"/>
      <c r="S164" s="212"/>
      <c r="T164" s="212"/>
      <c r="U164" s="212"/>
      <c r="V164" s="212"/>
      <c r="W164" s="212"/>
      <c r="X164" s="212"/>
      <c r="Y164" s="289"/>
      <c r="Z164" s="289"/>
    </row>
    <row r="165" spans="1:26" ht="19.5" customHeight="1">
      <c r="A165" s="281" t="s">
        <v>107</v>
      </c>
      <c r="B165" s="237"/>
      <c r="C165" s="203"/>
      <c r="D165" s="203"/>
      <c r="E165" s="203"/>
      <c r="F165" s="203"/>
      <c r="G165" s="203"/>
      <c r="H165" s="203"/>
      <c r="I165" s="203"/>
      <c r="J165" s="207"/>
      <c r="K165" s="207"/>
      <c r="L165" s="207"/>
      <c r="M165" s="207"/>
      <c r="N165" s="207"/>
      <c r="O165" s="207"/>
      <c r="P165" s="207"/>
      <c r="Q165" s="207"/>
      <c r="R165" s="207"/>
      <c r="S165" s="204"/>
      <c r="T165" s="204"/>
      <c r="U165" s="204"/>
      <c r="V165" s="204"/>
      <c r="W165" s="204"/>
      <c r="X165" s="204"/>
      <c r="Y165" s="209"/>
      <c r="Z165" s="209"/>
    </row>
    <row r="166" spans="1:26" ht="12.95" customHeight="1">
      <c r="A166" s="293"/>
      <c r="B166" s="745" t="s">
        <v>87</v>
      </c>
      <c r="C166" s="863" t="s">
        <v>154</v>
      </c>
      <c r="D166" s="864"/>
      <c r="E166" s="864"/>
      <c r="F166" s="864"/>
      <c r="G166" s="864"/>
      <c r="H166" s="864"/>
      <c r="I166" s="864"/>
      <c r="J166" s="864"/>
      <c r="K166" s="864"/>
      <c r="L166" s="864"/>
      <c r="M166" s="864"/>
      <c r="N166" s="864"/>
      <c r="O166" s="864"/>
      <c r="P166" s="864"/>
      <c r="Q166" s="864"/>
      <c r="R166" s="864"/>
      <c r="S166" s="864"/>
      <c r="T166" s="864"/>
      <c r="U166" s="864"/>
      <c r="V166" s="864"/>
      <c r="W166" s="864"/>
      <c r="X166" s="865"/>
      <c r="Y166" s="615"/>
      <c r="Z166" s="615"/>
    </row>
    <row r="167" spans="1:26" ht="12.95" customHeight="1">
      <c r="A167" s="293"/>
      <c r="B167" s="746"/>
      <c r="C167" s="866"/>
      <c r="D167" s="867"/>
      <c r="E167" s="867"/>
      <c r="F167" s="867"/>
      <c r="G167" s="867"/>
      <c r="H167" s="867"/>
      <c r="I167" s="867"/>
      <c r="J167" s="867"/>
      <c r="K167" s="867"/>
      <c r="L167" s="867"/>
      <c r="M167" s="867"/>
      <c r="N167" s="867"/>
      <c r="O167" s="867"/>
      <c r="P167" s="867"/>
      <c r="Q167" s="867"/>
      <c r="R167" s="867"/>
      <c r="S167" s="867"/>
      <c r="T167" s="867"/>
      <c r="U167" s="867"/>
      <c r="V167" s="867"/>
      <c r="W167" s="867"/>
      <c r="X167" s="868"/>
      <c r="Y167" s="615"/>
      <c r="Z167" s="615"/>
    </row>
    <row r="168" spans="1:26" ht="15" customHeight="1">
      <c r="A168" s="174"/>
      <c r="B168" s="976" t="s">
        <v>89</v>
      </c>
      <c r="C168" s="845" t="s">
        <v>268</v>
      </c>
      <c r="D168" s="846"/>
      <c r="E168" s="846"/>
      <c r="F168" s="846"/>
      <c r="G168" s="846"/>
      <c r="H168" s="846"/>
      <c r="I168" s="846"/>
      <c r="J168" s="846"/>
      <c r="K168" s="846"/>
      <c r="L168" s="846"/>
      <c r="M168" s="846"/>
      <c r="N168" s="846"/>
      <c r="O168" s="846"/>
      <c r="P168" s="846"/>
      <c r="Q168" s="846"/>
      <c r="R168" s="846"/>
      <c r="S168" s="846"/>
      <c r="T168" s="846"/>
      <c r="U168" s="846"/>
      <c r="V168" s="846"/>
      <c r="W168" s="846"/>
      <c r="X168" s="847"/>
      <c r="Y168" s="615"/>
      <c r="Z168" s="615"/>
    </row>
    <row r="169" spans="1:26" ht="15" customHeight="1">
      <c r="A169" s="174"/>
      <c r="B169" s="746"/>
      <c r="C169" s="848"/>
      <c r="D169" s="849"/>
      <c r="E169" s="849"/>
      <c r="F169" s="849"/>
      <c r="G169" s="849"/>
      <c r="H169" s="849"/>
      <c r="I169" s="849"/>
      <c r="J169" s="849"/>
      <c r="K169" s="849"/>
      <c r="L169" s="849"/>
      <c r="M169" s="849"/>
      <c r="N169" s="849"/>
      <c r="O169" s="849"/>
      <c r="P169" s="849"/>
      <c r="Q169" s="849"/>
      <c r="R169" s="849"/>
      <c r="S169" s="849"/>
      <c r="T169" s="849"/>
      <c r="U169" s="849"/>
      <c r="V169" s="849"/>
      <c r="W169" s="849"/>
      <c r="X169" s="850"/>
      <c r="Y169" s="615"/>
      <c r="Z169" s="615"/>
    </row>
    <row r="170" spans="1:26" ht="22.5" customHeight="1">
      <c r="A170" s="174"/>
      <c r="B170" s="600" t="s">
        <v>99</v>
      </c>
      <c r="C170" s="801" t="s">
        <v>269</v>
      </c>
      <c r="D170" s="801"/>
      <c r="E170" s="801"/>
      <c r="F170" s="801"/>
      <c r="G170" s="801"/>
      <c r="H170" s="801"/>
      <c r="I170" s="801"/>
      <c r="J170" s="801"/>
      <c r="K170" s="801"/>
      <c r="L170" s="801"/>
      <c r="M170" s="801"/>
      <c r="N170" s="801"/>
      <c r="O170" s="801"/>
      <c r="P170" s="801"/>
      <c r="Q170" s="801"/>
      <c r="R170" s="801"/>
      <c r="S170" s="801"/>
      <c r="T170" s="801"/>
      <c r="U170" s="801"/>
      <c r="V170" s="801"/>
      <c r="W170" s="801"/>
      <c r="X170" s="801"/>
      <c r="Y170" s="615"/>
      <c r="Z170" s="615"/>
    </row>
    <row r="171" spans="1:26" ht="22.5" customHeight="1">
      <c r="A171" s="174"/>
      <c r="B171" s="600"/>
      <c r="C171" s="801"/>
      <c r="D171" s="801"/>
      <c r="E171" s="801"/>
      <c r="F171" s="801"/>
      <c r="G171" s="801"/>
      <c r="H171" s="801"/>
      <c r="I171" s="801"/>
      <c r="J171" s="801"/>
      <c r="K171" s="801"/>
      <c r="L171" s="801"/>
      <c r="M171" s="801"/>
      <c r="N171" s="801"/>
      <c r="O171" s="801"/>
      <c r="P171" s="801"/>
      <c r="Q171" s="801"/>
      <c r="R171" s="801"/>
      <c r="S171" s="801"/>
      <c r="T171" s="801"/>
      <c r="U171" s="801"/>
      <c r="V171" s="801"/>
      <c r="W171" s="801"/>
      <c r="X171" s="801"/>
      <c r="Y171" s="615"/>
      <c r="Z171" s="615"/>
    </row>
    <row r="172" spans="1:26" ht="15" customHeight="1">
      <c r="A172" s="174"/>
      <c r="B172" s="745" t="s">
        <v>100</v>
      </c>
      <c r="C172" s="973" t="s">
        <v>270</v>
      </c>
      <c r="D172" s="974"/>
      <c r="E172" s="974"/>
      <c r="F172" s="974"/>
      <c r="G172" s="974"/>
      <c r="H172" s="974"/>
      <c r="I172" s="974"/>
      <c r="J172" s="974"/>
      <c r="K172" s="974"/>
      <c r="L172" s="974"/>
      <c r="M172" s="974"/>
      <c r="N172" s="974"/>
      <c r="O172" s="974"/>
      <c r="P172" s="974"/>
      <c r="Q172" s="974"/>
      <c r="R172" s="974"/>
      <c r="S172" s="974"/>
      <c r="T172" s="974"/>
      <c r="U172" s="974"/>
      <c r="V172" s="974"/>
      <c r="W172" s="974"/>
      <c r="X172" s="975"/>
      <c r="Y172" s="615"/>
      <c r="Z172" s="615"/>
    </row>
    <row r="173" spans="1:26" ht="15" customHeight="1">
      <c r="A173" s="174"/>
      <c r="B173" s="746"/>
      <c r="C173" s="848"/>
      <c r="D173" s="849"/>
      <c r="E173" s="849"/>
      <c r="F173" s="849"/>
      <c r="G173" s="849"/>
      <c r="H173" s="849"/>
      <c r="I173" s="849"/>
      <c r="J173" s="849"/>
      <c r="K173" s="849"/>
      <c r="L173" s="849"/>
      <c r="M173" s="849"/>
      <c r="N173" s="849"/>
      <c r="O173" s="849"/>
      <c r="P173" s="849"/>
      <c r="Q173" s="849"/>
      <c r="R173" s="849"/>
      <c r="S173" s="849"/>
      <c r="T173" s="849"/>
      <c r="U173" s="849"/>
      <c r="V173" s="849"/>
      <c r="W173" s="849"/>
      <c r="X173" s="850"/>
      <c r="Y173" s="615"/>
      <c r="Z173" s="615"/>
    </row>
    <row r="174" spans="1:26" ht="12.95" customHeight="1">
      <c r="A174" s="174"/>
      <c r="B174" s="212"/>
      <c r="C174" s="212"/>
      <c r="D174" s="212"/>
      <c r="E174" s="212"/>
      <c r="F174" s="212"/>
      <c r="G174" s="212"/>
      <c r="H174" s="212"/>
      <c r="I174" s="212"/>
      <c r="J174" s="212"/>
      <c r="K174" s="212"/>
      <c r="L174" s="212"/>
      <c r="M174" s="212"/>
      <c r="N174" s="212"/>
      <c r="O174" s="212"/>
      <c r="P174" s="212"/>
      <c r="Q174" s="212"/>
      <c r="R174" s="212"/>
      <c r="S174" s="212"/>
      <c r="T174" s="212"/>
      <c r="U174" s="212"/>
      <c r="V174" s="212"/>
      <c r="W174" s="212"/>
      <c r="X174" s="212"/>
      <c r="Y174" s="289"/>
      <c r="Z174" s="289"/>
    </row>
    <row r="175" spans="1:26" ht="20.100000000000001" customHeight="1">
      <c r="A175" s="281" t="s">
        <v>291</v>
      </c>
      <c r="B175" s="237"/>
      <c r="C175" s="203"/>
      <c r="D175" s="203"/>
      <c r="E175" s="203"/>
      <c r="F175" s="203"/>
      <c r="G175" s="203"/>
      <c r="H175" s="203"/>
      <c r="I175" s="203"/>
      <c r="J175" s="207"/>
      <c r="K175" s="207"/>
      <c r="L175" s="207"/>
      <c r="M175" s="207"/>
      <c r="N175" s="207"/>
      <c r="O175" s="207"/>
      <c r="P175" s="207"/>
      <c r="Q175" s="207"/>
      <c r="R175" s="207"/>
      <c r="S175" s="204"/>
      <c r="T175" s="204"/>
      <c r="U175" s="204"/>
      <c r="V175" s="204"/>
      <c r="W175" s="204"/>
      <c r="X175" s="204"/>
      <c r="Y175" s="209"/>
      <c r="Z175" s="209"/>
    </row>
    <row r="176" spans="1:26" ht="15" customHeight="1">
      <c r="A176" s="293"/>
      <c r="B176" s="600" t="s">
        <v>87</v>
      </c>
      <c r="C176" s="845" t="s">
        <v>179</v>
      </c>
      <c r="D176" s="846"/>
      <c r="E176" s="846"/>
      <c r="F176" s="846"/>
      <c r="G176" s="846"/>
      <c r="H176" s="846"/>
      <c r="I176" s="846"/>
      <c r="J176" s="846"/>
      <c r="K176" s="846"/>
      <c r="L176" s="846"/>
      <c r="M176" s="846"/>
      <c r="N176" s="846"/>
      <c r="O176" s="846"/>
      <c r="P176" s="846"/>
      <c r="Q176" s="846"/>
      <c r="R176" s="846"/>
      <c r="S176" s="846"/>
      <c r="T176" s="846"/>
      <c r="U176" s="846"/>
      <c r="V176" s="846"/>
      <c r="W176" s="846"/>
      <c r="X176" s="847"/>
      <c r="Y176" s="615"/>
      <c r="Z176" s="615"/>
    </row>
    <row r="177" spans="1:28" ht="15" customHeight="1">
      <c r="A177" s="293"/>
      <c r="B177" s="600"/>
      <c r="C177" s="848"/>
      <c r="D177" s="849"/>
      <c r="E177" s="849"/>
      <c r="F177" s="849"/>
      <c r="G177" s="849"/>
      <c r="H177" s="849"/>
      <c r="I177" s="849"/>
      <c r="J177" s="849"/>
      <c r="K177" s="849"/>
      <c r="L177" s="849"/>
      <c r="M177" s="849"/>
      <c r="N177" s="849"/>
      <c r="O177" s="849"/>
      <c r="P177" s="849"/>
      <c r="Q177" s="849"/>
      <c r="R177" s="849"/>
      <c r="S177" s="849"/>
      <c r="T177" s="849"/>
      <c r="U177" s="849"/>
      <c r="V177" s="849"/>
      <c r="W177" s="849"/>
      <c r="X177" s="850"/>
      <c r="Y177" s="615"/>
      <c r="Z177" s="615"/>
    </row>
    <row r="178" spans="1:28" ht="15" customHeight="1">
      <c r="A178" s="293"/>
      <c r="B178" s="600" t="s">
        <v>89</v>
      </c>
      <c r="C178" s="747" t="s">
        <v>178</v>
      </c>
      <c r="D178" s="747"/>
      <c r="E178" s="747"/>
      <c r="F178" s="747"/>
      <c r="G178" s="747"/>
      <c r="H178" s="747"/>
      <c r="I178" s="747"/>
      <c r="J178" s="747"/>
      <c r="K178" s="747"/>
      <c r="L178" s="747"/>
      <c r="M178" s="747"/>
      <c r="N178" s="747"/>
      <c r="O178" s="747"/>
      <c r="P178" s="747"/>
      <c r="Q178" s="747"/>
      <c r="R178" s="747"/>
      <c r="S178" s="747"/>
      <c r="T178" s="747"/>
      <c r="U178" s="747"/>
      <c r="V178" s="747"/>
      <c r="W178" s="747"/>
      <c r="X178" s="747"/>
      <c r="Y178" s="671"/>
      <c r="Z178" s="672"/>
    </row>
    <row r="179" spans="1:28" ht="15" customHeight="1">
      <c r="A179" s="293"/>
      <c r="B179" s="600"/>
      <c r="C179" s="747"/>
      <c r="D179" s="747"/>
      <c r="E179" s="747"/>
      <c r="F179" s="747"/>
      <c r="G179" s="747"/>
      <c r="H179" s="747"/>
      <c r="I179" s="747"/>
      <c r="J179" s="747"/>
      <c r="K179" s="747"/>
      <c r="L179" s="747"/>
      <c r="M179" s="747"/>
      <c r="N179" s="747"/>
      <c r="O179" s="747"/>
      <c r="P179" s="747"/>
      <c r="Q179" s="747"/>
      <c r="R179" s="747"/>
      <c r="S179" s="747"/>
      <c r="T179" s="747"/>
      <c r="U179" s="747"/>
      <c r="V179" s="747"/>
      <c r="W179" s="747"/>
      <c r="X179" s="747"/>
      <c r="Y179" s="661"/>
      <c r="Z179" s="662"/>
    </row>
    <row r="180" spans="1:28" ht="22.5" customHeight="1">
      <c r="A180" s="293"/>
      <c r="B180" s="600" t="s">
        <v>99</v>
      </c>
      <c r="C180" s="823" t="s">
        <v>180</v>
      </c>
      <c r="D180" s="824"/>
      <c r="E180" s="824"/>
      <c r="F180" s="824"/>
      <c r="G180" s="824"/>
      <c r="H180" s="824"/>
      <c r="I180" s="824"/>
      <c r="J180" s="824"/>
      <c r="K180" s="824"/>
      <c r="L180" s="824"/>
      <c r="M180" s="824"/>
      <c r="N180" s="824"/>
      <c r="O180" s="824"/>
      <c r="P180" s="824"/>
      <c r="Q180" s="824"/>
      <c r="R180" s="824"/>
      <c r="S180" s="824"/>
      <c r="T180" s="824"/>
      <c r="U180" s="824"/>
      <c r="V180" s="824"/>
      <c r="W180" s="824"/>
      <c r="X180" s="825"/>
      <c r="Y180" s="671"/>
      <c r="Z180" s="672"/>
    </row>
    <row r="181" spans="1:28" ht="22.5" customHeight="1">
      <c r="A181" s="293"/>
      <c r="B181" s="600"/>
      <c r="C181" s="826"/>
      <c r="D181" s="827"/>
      <c r="E181" s="827"/>
      <c r="F181" s="827"/>
      <c r="G181" s="827"/>
      <c r="H181" s="827"/>
      <c r="I181" s="827"/>
      <c r="J181" s="827"/>
      <c r="K181" s="827"/>
      <c r="L181" s="827"/>
      <c r="M181" s="827"/>
      <c r="N181" s="827"/>
      <c r="O181" s="827"/>
      <c r="P181" s="827"/>
      <c r="Q181" s="827"/>
      <c r="R181" s="827"/>
      <c r="S181" s="827"/>
      <c r="T181" s="827"/>
      <c r="U181" s="827"/>
      <c r="V181" s="827"/>
      <c r="W181" s="827"/>
      <c r="X181" s="828"/>
      <c r="Y181" s="661"/>
      <c r="Z181" s="662"/>
    </row>
    <row r="182" spans="1:28" ht="12.75" customHeight="1">
      <c r="A182" s="17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c r="X182" s="204"/>
      <c r="Y182" s="209"/>
      <c r="Z182" s="209"/>
    </row>
    <row r="183" spans="1:28" ht="20.100000000000001" customHeight="1">
      <c r="A183" s="281" t="s">
        <v>292</v>
      </c>
      <c r="B183" s="237"/>
      <c r="C183" s="203"/>
      <c r="D183" s="203"/>
      <c r="E183" s="203"/>
      <c r="F183" s="203"/>
      <c r="G183" s="203"/>
      <c r="H183" s="203"/>
      <c r="I183" s="203"/>
      <c r="J183" s="207"/>
      <c r="K183" s="207"/>
      <c r="L183" s="207"/>
      <c r="M183" s="207"/>
      <c r="N183" s="207"/>
      <c r="O183" s="207"/>
      <c r="P183" s="207"/>
      <c r="Q183" s="207"/>
      <c r="R183" s="207"/>
      <c r="S183" s="204"/>
      <c r="T183" s="204"/>
      <c r="U183" s="204"/>
      <c r="V183" s="204"/>
      <c r="W183" s="204"/>
      <c r="X183" s="204"/>
      <c r="Y183" s="209"/>
      <c r="Z183" s="209"/>
    </row>
    <row r="184" spans="1:28" ht="30" customHeight="1">
      <c r="A184" s="174"/>
      <c r="B184" s="818" t="s">
        <v>87</v>
      </c>
      <c r="C184" s="823" t="s">
        <v>181</v>
      </c>
      <c r="D184" s="824"/>
      <c r="E184" s="824"/>
      <c r="F184" s="824"/>
      <c r="G184" s="824"/>
      <c r="H184" s="824"/>
      <c r="I184" s="824"/>
      <c r="J184" s="824"/>
      <c r="K184" s="824"/>
      <c r="L184" s="824"/>
      <c r="M184" s="824"/>
      <c r="N184" s="824"/>
      <c r="O184" s="824"/>
      <c r="P184" s="824"/>
      <c r="Q184" s="824"/>
      <c r="R184" s="824"/>
      <c r="S184" s="824"/>
      <c r="T184" s="824"/>
      <c r="U184" s="824"/>
      <c r="V184" s="824"/>
      <c r="W184" s="824"/>
      <c r="X184" s="825"/>
      <c r="Y184" s="659"/>
      <c r="Z184" s="660"/>
    </row>
    <row r="185" spans="1:28" ht="30" customHeight="1">
      <c r="A185" s="174"/>
      <c r="B185" s="1012"/>
      <c r="C185" s="1013"/>
      <c r="D185" s="853"/>
      <c r="E185" s="853"/>
      <c r="F185" s="853"/>
      <c r="G185" s="853"/>
      <c r="H185" s="853"/>
      <c r="I185" s="853"/>
      <c r="J185" s="853"/>
      <c r="K185" s="853"/>
      <c r="L185" s="853"/>
      <c r="M185" s="853"/>
      <c r="N185" s="853"/>
      <c r="O185" s="853"/>
      <c r="P185" s="853"/>
      <c r="Q185" s="853"/>
      <c r="R185" s="853"/>
      <c r="S185" s="853"/>
      <c r="T185" s="853"/>
      <c r="U185" s="853"/>
      <c r="V185" s="853"/>
      <c r="W185" s="853"/>
      <c r="X185" s="854"/>
      <c r="Y185" s="661"/>
      <c r="Z185" s="662"/>
    </row>
    <row r="186" spans="1:28" ht="26.85" customHeight="1">
      <c r="A186" s="174"/>
      <c r="B186" s="818" t="s">
        <v>89</v>
      </c>
      <c r="C186" s="823" t="s">
        <v>182</v>
      </c>
      <c r="D186" s="824"/>
      <c r="E186" s="824"/>
      <c r="F186" s="824"/>
      <c r="G186" s="824"/>
      <c r="H186" s="824"/>
      <c r="I186" s="824"/>
      <c r="J186" s="824"/>
      <c r="K186" s="824"/>
      <c r="L186" s="824"/>
      <c r="M186" s="824"/>
      <c r="N186" s="824"/>
      <c r="O186" s="824"/>
      <c r="P186" s="824"/>
      <c r="Q186" s="824"/>
      <c r="R186" s="824"/>
      <c r="S186" s="824"/>
      <c r="T186" s="824"/>
      <c r="U186" s="824"/>
      <c r="V186" s="824"/>
      <c r="W186" s="824"/>
      <c r="X186" s="825"/>
      <c r="Y186" s="659"/>
      <c r="Z186" s="660"/>
    </row>
    <row r="187" spans="1:28" ht="26.85" customHeight="1">
      <c r="A187" s="174"/>
      <c r="B187" s="819"/>
      <c r="C187" s="826"/>
      <c r="D187" s="827"/>
      <c r="E187" s="827"/>
      <c r="F187" s="827"/>
      <c r="G187" s="827"/>
      <c r="H187" s="827"/>
      <c r="I187" s="827"/>
      <c r="J187" s="827"/>
      <c r="K187" s="827"/>
      <c r="L187" s="827"/>
      <c r="M187" s="827"/>
      <c r="N187" s="827"/>
      <c r="O187" s="827"/>
      <c r="P187" s="827"/>
      <c r="Q187" s="827"/>
      <c r="R187" s="827"/>
      <c r="S187" s="827"/>
      <c r="T187" s="827"/>
      <c r="U187" s="827"/>
      <c r="V187" s="827"/>
      <c r="W187" s="827"/>
      <c r="X187" s="828"/>
      <c r="Y187" s="661"/>
      <c r="Z187" s="662"/>
    </row>
    <row r="188" spans="1:28" ht="52.5" customHeight="1">
      <c r="A188" s="174"/>
      <c r="B188" s="815" t="s">
        <v>99</v>
      </c>
      <c r="C188" s="823" t="s">
        <v>316</v>
      </c>
      <c r="D188" s="824"/>
      <c r="E188" s="824"/>
      <c r="F188" s="824"/>
      <c r="G188" s="824"/>
      <c r="H188" s="824"/>
      <c r="I188" s="824"/>
      <c r="J188" s="824"/>
      <c r="K188" s="824"/>
      <c r="L188" s="824"/>
      <c r="M188" s="824"/>
      <c r="N188" s="824"/>
      <c r="O188" s="824"/>
      <c r="P188" s="824"/>
      <c r="Q188" s="824"/>
      <c r="R188" s="824"/>
      <c r="S188" s="824"/>
      <c r="T188" s="824"/>
      <c r="U188" s="824"/>
      <c r="V188" s="824"/>
      <c r="W188" s="824"/>
      <c r="X188" s="825"/>
      <c r="Y188" s="659"/>
      <c r="Z188" s="660"/>
    </row>
    <row r="189" spans="1:28" ht="52.5" customHeight="1">
      <c r="A189" s="174"/>
      <c r="B189" s="815"/>
      <c r="C189" s="826"/>
      <c r="D189" s="827"/>
      <c r="E189" s="827"/>
      <c r="F189" s="827"/>
      <c r="G189" s="827"/>
      <c r="H189" s="827"/>
      <c r="I189" s="827"/>
      <c r="J189" s="827"/>
      <c r="K189" s="827"/>
      <c r="L189" s="827"/>
      <c r="M189" s="827"/>
      <c r="N189" s="827"/>
      <c r="O189" s="827"/>
      <c r="P189" s="827"/>
      <c r="Q189" s="827"/>
      <c r="R189" s="827"/>
      <c r="S189" s="827"/>
      <c r="T189" s="827"/>
      <c r="U189" s="827"/>
      <c r="V189" s="827"/>
      <c r="W189" s="827"/>
      <c r="X189" s="828"/>
      <c r="Y189" s="661"/>
      <c r="Z189" s="662"/>
    </row>
    <row r="190" spans="1:28" ht="15" customHeight="1">
      <c r="A190" s="174"/>
      <c r="B190" s="815" t="s">
        <v>100</v>
      </c>
      <c r="C190" s="823" t="s">
        <v>289</v>
      </c>
      <c r="D190" s="824"/>
      <c r="E190" s="824"/>
      <c r="F190" s="824"/>
      <c r="G190" s="824"/>
      <c r="H190" s="824"/>
      <c r="I190" s="824"/>
      <c r="J190" s="824"/>
      <c r="K190" s="824"/>
      <c r="L190" s="824"/>
      <c r="M190" s="824"/>
      <c r="N190" s="824"/>
      <c r="O190" s="824"/>
      <c r="P190" s="824"/>
      <c r="Q190" s="824"/>
      <c r="R190" s="824"/>
      <c r="S190" s="824"/>
      <c r="T190" s="824"/>
      <c r="U190" s="824"/>
      <c r="V190" s="824"/>
      <c r="W190" s="824"/>
      <c r="X190" s="825"/>
      <c r="Y190" s="659"/>
      <c r="Z190" s="660"/>
    </row>
    <row r="191" spans="1:28" ht="15" customHeight="1">
      <c r="A191" s="174"/>
      <c r="B191" s="815"/>
      <c r="C191" s="826"/>
      <c r="D191" s="827"/>
      <c r="E191" s="827"/>
      <c r="F191" s="827"/>
      <c r="G191" s="827"/>
      <c r="H191" s="827"/>
      <c r="I191" s="827"/>
      <c r="J191" s="827"/>
      <c r="K191" s="827"/>
      <c r="L191" s="827"/>
      <c r="M191" s="827"/>
      <c r="N191" s="827"/>
      <c r="O191" s="827"/>
      <c r="P191" s="827"/>
      <c r="Q191" s="827"/>
      <c r="R191" s="827"/>
      <c r="S191" s="827"/>
      <c r="T191" s="827"/>
      <c r="U191" s="827"/>
      <c r="V191" s="827"/>
      <c r="W191" s="827"/>
      <c r="X191" s="828"/>
      <c r="Y191" s="661"/>
      <c r="Z191" s="662"/>
    </row>
    <row r="192" spans="1:28" ht="15" customHeight="1">
      <c r="A192" s="174"/>
      <c r="B192" s="818" t="s">
        <v>108</v>
      </c>
      <c r="C192" s="820" t="s">
        <v>349</v>
      </c>
      <c r="D192" s="820"/>
      <c r="E192" s="820"/>
      <c r="F192" s="820"/>
      <c r="G192" s="820"/>
      <c r="H192" s="820"/>
      <c r="I192" s="820"/>
      <c r="J192" s="820"/>
      <c r="K192" s="820"/>
      <c r="L192" s="820"/>
      <c r="M192" s="820"/>
      <c r="N192" s="820"/>
      <c r="O192" s="820"/>
      <c r="P192" s="820"/>
      <c r="Q192" s="820"/>
      <c r="R192" s="820"/>
      <c r="S192" s="820"/>
      <c r="T192" s="820"/>
      <c r="U192" s="820"/>
      <c r="V192" s="820"/>
      <c r="W192" s="820"/>
      <c r="X192" s="820"/>
      <c r="Y192" s="659"/>
      <c r="Z192" s="660"/>
      <c r="AB192" s="174" t="s">
        <v>300</v>
      </c>
    </row>
    <row r="193" spans="1:26" ht="15" customHeight="1">
      <c r="A193" s="174"/>
      <c r="B193" s="819"/>
      <c r="C193" s="820"/>
      <c r="D193" s="820"/>
      <c r="E193" s="820"/>
      <c r="F193" s="820"/>
      <c r="G193" s="820"/>
      <c r="H193" s="820"/>
      <c r="I193" s="820"/>
      <c r="J193" s="820"/>
      <c r="K193" s="820"/>
      <c r="L193" s="820"/>
      <c r="M193" s="820"/>
      <c r="N193" s="820"/>
      <c r="O193" s="820"/>
      <c r="P193" s="820"/>
      <c r="Q193" s="820"/>
      <c r="R193" s="820"/>
      <c r="S193" s="820"/>
      <c r="T193" s="820"/>
      <c r="U193" s="820"/>
      <c r="V193" s="820"/>
      <c r="W193" s="820"/>
      <c r="X193" s="820"/>
      <c r="Y193" s="661"/>
      <c r="Z193" s="662"/>
    </row>
    <row r="194" spans="1:26" ht="12.75" customHeight="1">
      <c r="A194" s="174"/>
      <c r="B194" s="818" t="s">
        <v>109</v>
      </c>
      <c r="C194" s="820" t="s">
        <v>301</v>
      </c>
      <c r="D194" s="820"/>
      <c r="E194" s="820"/>
      <c r="F194" s="820"/>
      <c r="G194" s="820"/>
      <c r="H194" s="820"/>
      <c r="I194" s="820"/>
      <c r="J194" s="820"/>
      <c r="K194" s="820"/>
      <c r="L194" s="820"/>
      <c r="M194" s="820"/>
      <c r="N194" s="820"/>
      <c r="O194" s="820"/>
      <c r="P194" s="820"/>
      <c r="Q194" s="820"/>
      <c r="R194" s="820"/>
      <c r="S194" s="820"/>
      <c r="T194" s="820"/>
      <c r="U194" s="820"/>
      <c r="V194" s="820"/>
      <c r="W194" s="820"/>
      <c r="X194" s="820"/>
      <c r="Y194" s="659"/>
      <c r="Z194" s="660"/>
    </row>
    <row r="195" spans="1:26" ht="12.75" customHeight="1">
      <c r="A195" s="174"/>
      <c r="B195" s="819"/>
      <c r="C195" s="820"/>
      <c r="D195" s="820"/>
      <c r="E195" s="820"/>
      <c r="F195" s="820"/>
      <c r="G195" s="820"/>
      <c r="H195" s="820"/>
      <c r="I195" s="820"/>
      <c r="J195" s="820"/>
      <c r="K195" s="820"/>
      <c r="L195" s="820"/>
      <c r="M195" s="820"/>
      <c r="N195" s="820"/>
      <c r="O195" s="820"/>
      <c r="P195" s="820"/>
      <c r="Q195" s="820"/>
      <c r="R195" s="820"/>
      <c r="S195" s="820"/>
      <c r="T195" s="820"/>
      <c r="U195" s="820"/>
      <c r="V195" s="820"/>
      <c r="W195" s="820"/>
      <c r="X195" s="820"/>
      <c r="Y195" s="661"/>
      <c r="Z195" s="662"/>
    </row>
    <row r="196" spans="1:26" ht="13.5" customHeight="1">
      <c r="A196" s="174"/>
      <c r="B196" s="818" t="s">
        <v>110</v>
      </c>
      <c r="C196" s="820" t="s">
        <v>318</v>
      </c>
      <c r="D196" s="820"/>
      <c r="E196" s="820"/>
      <c r="F196" s="820"/>
      <c r="G196" s="820"/>
      <c r="H196" s="820"/>
      <c r="I196" s="820"/>
      <c r="J196" s="820"/>
      <c r="K196" s="820"/>
      <c r="L196" s="820"/>
      <c r="M196" s="820"/>
      <c r="N196" s="820"/>
      <c r="O196" s="820"/>
      <c r="P196" s="820"/>
      <c r="Q196" s="820"/>
      <c r="R196" s="820"/>
      <c r="S196" s="820"/>
      <c r="T196" s="820"/>
      <c r="U196" s="820"/>
      <c r="V196" s="820"/>
      <c r="W196" s="820"/>
      <c r="X196" s="820"/>
      <c r="Y196" s="659"/>
      <c r="Z196" s="660"/>
    </row>
    <row r="197" spans="1:26" ht="13.5" customHeight="1">
      <c r="A197" s="174"/>
      <c r="B197" s="819"/>
      <c r="C197" s="820"/>
      <c r="D197" s="820"/>
      <c r="E197" s="820"/>
      <c r="F197" s="820"/>
      <c r="G197" s="820"/>
      <c r="H197" s="820"/>
      <c r="I197" s="820"/>
      <c r="J197" s="820"/>
      <c r="K197" s="820"/>
      <c r="L197" s="820"/>
      <c r="M197" s="820"/>
      <c r="N197" s="820"/>
      <c r="O197" s="820"/>
      <c r="P197" s="820"/>
      <c r="Q197" s="820"/>
      <c r="R197" s="820"/>
      <c r="S197" s="820"/>
      <c r="T197" s="820"/>
      <c r="U197" s="820"/>
      <c r="V197" s="820"/>
      <c r="W197" s="820"/>
      <c r="X197" s="820"/>
      <c r="Y197" s="661"/>
      <c r="Z197" s="662"/>
    </row>
    <row r="198" spans="1:26" ht="26.1" customHeight="1">
      <c r="A198" s="174"/>
      <c r="B198" s="549" t="s">
        <v>234</v>
      </c>
      <c r="C198" s="1020" t="s">
        <v>340</v>
      </c>
      <c r="D198" s="1021"/>
      <c r="E198" s="1021"/>
      <c r="F198" s="1021"/>
      <c r="G198" s="1021"/>
      <c r="H198" s="1021"/>
      <c r="I198" s="1021"/>
      <c r="J198" s="1021"/>
      <c r="K198" s="1021"/>
      <c r="L198" s="1021"/>
      <c r="M198" s="1021"/>
      <c r="N198" s="1021"/>
      <c r="O198" s="1021"/>
      <c r="P198" s="1021"/>
      <c r="Q198" s="1021"/>
      <c r="R198" s="1021"/>
      <c r="S198" s="1021"/>
      <c r="T198" s="1021"/>
      <c r="U198" s="1021"/>
      <c r="V198" s="1021"/>
      <c r="W198" s="1021"/>
      <c r="X198" s="1022"/>
      <c r="Y198" s="971"/>
      <c r="Z198" s="972"/>
    </row>
    <row r="199" spans="1:26" s="200" customFormat="1" ht="12.95" customHeight="1">
      <c r="B199" s="568"/>
      <c r="C199" s="212"/>
      <c r="D199" s="212"/>
      <c r="E199" s="212"/>
      <c r="F199" s="212"/>
      <c r="G199" s="212"/>
      <c r="H199" s="212"/>
      <c r="I199" s="212"/>
      <c r="J199" s="212"/>
      <c r="K199" s="212"/>
      <c r="L199" s="212"/>
      <c r="M199" s="212"/>
      <c r="N199" s="212"/>
      <c r="O199" s="212"/>
      <c r="P199" s="212"/>
      <c r="Q199" s="212"/>
      <c r="R199" s="212"/>
      <c r="S199" s="212"/>
      <c r="T199" s="212"/>
      <c r="U199" s="212"/>
      <c r="V199" s="212"/>
      <c r="W199" s="212"/>
      <c r="X199" s="212"/>
      <c r="Y199" s="551"/>
      <c r="Z199" s="551"/>
    </row>
    <row r="200" spans="1:26" s="241" customFormat="1" ht="20.100000000000001" customHeight="1">
      <c r="A200" s="367" t="s">
        <v>473</v>
      </c>
      <c r="B200" s="238"/>
      <c r="C200" s="239"/>
      <c r="D200" s="239"/>
      <c r="E200" s="239"/>
      <c r="F200" s="239"/>
      <c r="G200" s="239"/>
      <c r="H200" s="239"/>
      <c r="I200" s="239"/>
      <c r="J200" s="240"/>
      <c r="K200" s="240"/>
      <c r="L200" s="240"/>
      <c r="M200" s="240"/>
      <c r="N200" s="240"/>
      <c r="O200" s="240"/>
      <c r="P200" s="240"/>
      <c r="Q200" s="240"/>
      <c r="R200" s="240"/>
      <c r="Y200" s="242"/>
      <c r="Z200" s="242"/>
    </row>
    <row r="201" spans="1:26" s="206" customFormat="1" ht="22.5" customHeight="1">
      <c r="B201" s="816" t="s">
        <v>87</v>
      </c>
      <c r="C201" s="1014" t="s">
        <v>475</v>
      </c>
      <c r="D201" s="1015"/>
      <c r="E201" s="1015"/>
      <c r="F201" s="1015"/>
      <c r="G201" s="1015"/>
      <c r="H201" s="1015"/>
      <c r="I201" s="1015"/>
      <c r="J201" s="1015"/>
      <c r="K201" s="1015"/>
      <c r="L201" s="1015"/>
      <c r="M201" s="1015"/>
      <c r="N201" s="1015"/>
      <c r="O201" s="1015"/>
      <c r="P201" s="1015"/>
      <c r="Q201" s="1015"/>
      <c r="R201" s="1015"/>
      <c r="S201" s="1015"/>
      <c r="T201" s="1015"/>
      <c r="U201" s="1015"/>
      <c r="V201" s="1015"/>
      <c r="W201" s="1015"/>
      <c r="X201" s="1016"/>
      <c r="Y201" s="764"/>
      <c r="Z201" s="765"/>
    </row>
    <row r="202" spans="1:26" s="206" customFormat="1" ht="22.5" customHeight="1">
      <c r="B202" s="817"/>
      <c r="C202" s="1017"/>
      <c r="D202" s="1018"/>
      <c r="E202" s="1018"/>
      <c r="F202" s="1018"/>
      <c r="G202" s="1018"/>
      <c r="H202" s="1018"/>
      <c r="I202" s="1018"/>
      <c r="J202" s="1018"/>
      <c r="K202" s="1018"/>
      <c r="L202" s="1018"/>
      <c r="M202" s="1018"/>
      <c r="N202" s="1018"/>
      <c r="O202" s="1018"/>
      <c r="P202" s="1018"/>
      <c r="Q202" s="1018"/>
      <c r="R202" s="1018"/>
      <c r="S202" s="1018"/>
      <c r="T202" s="1018"/>
      <c r="U202" s="1018"/>
      <c r="V202" s="1018"/>
      <c r="W202" s="1018"/>
      <c r="X202" s="1019"/>
      <c r="Y202" s="766"/>
      <c r="Z202" s="767"/>
    </row>
    <row r="203" spans="1:26" s="206" customFormat="1" ht="41.25" customHeight="1">
      <c r="B203" s="282" t="s">
        <v>313</v>
      </c>
      <c r="C203" s="1017" t="s">
        <v>476</v>
      </c>
      <c r="D203" s="1018"/>
      <c r="E203" s="1018"/>
      <c r="F203" s="1018"/>
      <c r="G203" s="1018"/>
      <c r="H203" s="1018"/>
      <c r="I203" s="1018"/>
      <c r="J203" s="1018"/>
      <c r="K203" s="1018"/>
      <c r="L203" s="1018"/>
      <c r="M203" s="1018"/>
      <c r="N203" s="1018"/>
      <c r="O203" s="1018"/>
      <c r="P203" s="1018"/>
      <c r="Q203" s="1018"/>
      <c r="R203" s="1018"/>
      <c r="S203" s="1018"/>
      <c r="T203" s="1018"/>
      <c r="U203" s="1018"/>
      <c r="V203" s="1018"/>
      <c r="W203" s="1018"/>
      <c r="X203" s="1019"/>
      <c r="Y203" s="766"/>
      <c r="Z203" s="767"/>
    </row>
    <row r="204" spans="1:26" s="206" customFormat="1" ht="22.5" customHeight="1">
      <c r="B204" s="816" t="s">
        <v>99</v>
      </c>
      <c r="C204" s="1014" t="s">
        <v>477</v>
      </c>
      <c r="D204" s="1015"/>
      <c r="E204" s="1015"/>
      <c r="F204" s="1015"/>
      <c r="G204" s="1015"/>
      <c r="H204" s="1015"/>
      <c r="I204" s="1015"/>
      <c r="J204" s="1015"/>
      <c r="K204" s="1015"/>
      <c r="L204" s="1015"/>
      <c r="M204" s="1015"/>
      <c r="N204" s="1015"/>
      <c r="O204" s="1015"/>
      <c r="P204" s="1015"/>
      <c r="Q204" s="1015"/>
      <c r="R204" s="1015"/>
      <c r="S204" s="1015"/>
      <c r="T204" s="1015"/>
      <c r="U204" s="1015"/>
      <c r="V204" s="1015"/>
      <c r="W204" s="1015"/>
      <c r="X204" s="1016"/>
      <c r="Y204" s="764"/>
      <c r="Z204" s="765"/>
    </row>
    <row r="205" spans="1:26" s="206" customFormat="1" ht="22.5" customHeight="1">
      <c r="B205" s="817"/>
      <c r="C205" s="1017"/>
      <c r="D205" s="1018"/>
      <c r="E205" s="1018"/>
      <c r="F205" s="1018"/>
      <c r="G205" s="1018"/>
      <c r="H205" s="1018"/>
      <c r="I205" s="1018"/>
      <c r="J205" s="1018"/>
      <c r="K205" s="1018"/>
      <c r="L205" s="1018"/>
      <c r="M205" s="1018"/>
      <c r="N205" s="1018"/>
      <c r="O205" s="1018"/>
      <c r="P205" s="1018"/>
      <c r="Q205" s="1018"/>
      <c r="R205" s="1018"/>
      <c r="S205" s="1018"/>
      <c r="T205" s="1018"/>
      <c r="U205" s="1018"/>
      <c r="V205" s="1018"/>
      <c r="W205" s="1018"/>
      <c r="X205" s="1019"/>
      <c r="Y205" s="766"/>
      <c r="Z205" s="767"/>
    </row>
    <row r="206" spans="1:26" s="250" customFormat="1" ht="42" customHeight="1">
      <c r="B206" s="243" t="s">
        <v>100</v>
      </c>
      <c r="C206" s="809" t="s">
        <v>478</v>
      </c>
      <c r="D206" s="821"/>
      <c r="E206" s="821"/>
      <c r="F206" s="821"/>
      <c r="G206" s="821"/>
      <c r="H206" s="821"/>
      <c r="I206" s="821"/>
      <c r="J206" s="821"/>
      <c r="K206" s="821"/>
      <c r="L206" s="821"/>
      <c r="M206" s="821"/>
      <c r="N206" s="821"/>
      <c r="O206" s="821"/>
      <c r="P206" s="821"/>
      <c r="Q206" s="821"/>
      <c r="R206" s="821"/>
      <c r="S206" s="821"/>
      <c r="T206" s="821"/>
      <c r="U206" s="821"/>
      <c r="V206" s="821"/>
      <c r="W206" s="821"/>
      <c r="X206" s="822"/>
      <c r="Y206" s="965"/>
      <c r="Z206" s="966"/>
    </row>
    <row r="207" spans="1:26" s="250" customFormat="1" ht="13.5">
      <c r="B207" s="550" t="s">
        <v>108</v>
      </c>
      <c r="C207" s="809" t="s">
        <v>479</v>
      </c>
      <c r="D207" s="821"/>
      <c r="E207" s="821"/>
      <c r="F207" s="821"/>
      <c r="G207" s="821"/>
      <c r="H207" s="821"/>
      <c r="I207" s="821"/>
      <c r="J207" s="821"/>
      <c r="K207" s="821"/>
      <c r="L207" s="821"/>
      <c r="M207" s="821"/>
      <c r="N207" s="821"/>
      <c r="O207" s="821"/>
      <c r="P207" s="821"/>
      <c r="Q207" s="821"/>
      <c r="R207" s="821"/>
      <c r="S207" s="821"/>
      <c r="T207" s="821"/>
      <c r="U207" s="821"/>
      <c r="V207" s="821"/>
      <c r="W207" s="821"/>
      <c r="X207" s="822"/>
      <c r="Y207" s="965"/>
      <c r="Z207" s="966"/>
    </row>
    <row r="208" spans="1:26" s="250" customFormat="1" ht="13.5">
      <c r="B208" s="550" t="s">
        <v>121</v>
      </c>
      <c r="C208" s="809" t="s">
        <v>480</v>
      </c>
      <c r="D208" s="821"/>
      <c r="E208" s="821"/>
      <c r="F208" s="821"/>
      <c r="G208" s="821"/>
      <c r="H208" s="821"/>
      <c r="I208" s="821"/>
      <c r="J208" s="821"/>
      <c r="K208" s="821"/>
      <c r="L208" s="821"/>
      <c r="M208" s="821"/>
      <c r="N208" s="821"/>
      <c r="O208" s="821"/>
      <c r="P208" s="821"/>
      <c r="Q208" s="821"/>
      <c r="R208" s="821"/>
      <c r="S208" s="821"/>
      <c r="T208" s="821"/>
      <c r="U208" s="821"/>
      <c r="V208" s="821"/>
      <c r="W208" s="821"/>
      <c r="X208" s="822"/>
      <c r="Y208" s="965"/>
      <c r="Z208" s="966"/>
    </row>
    <row r="209" spans="1:26" s="250" customFormat="1" ht="30" customHeight="1">
      <c r="B209" s="550" t="s">
        <v>302</v>
      </c>
      <c r="C209" s="809" t="s">
        <v>481</v>
      </c>
      <c r="D209" s="821"/>
      <c r="E209" s="821"/>
      <c r="F209" s="821"/>
      <c r="G209" s="821"/>
      <c r="H209" s="821"/>
      <c r="I209" s="821"/>
      <c r="J209" s="821"/>
      <c r="K209" s="821"/>
      <c r="L209" s="821"/>
      <c r="M209" s="821"/>
      <c r="N209" s="821"/>
      <c r="O209" s="821"/>
      <c r="P209" s="821"/>
      <c r="Q209" s="821"/>
      <c r="R209" s="821"/>
      <c r="S209" s="821"/>
      <c r="T209" s="821"/>
      <c r="U209" s="821"/>
      <c r="V209" s="821"/>
      <c r="W209" s="821"/>
      <c r="X209" s="822"/>
      <c r="Y209" s="965"/>
      <c r="Z209" s="966"/>
    </row>
    <row r="210" spans="1:26" s="250" customFormat="1" ht="21" customHeight="1">
      <c r="B210" s="243" t="s">
        <v>299</v>
      </c>
      <c r="C210" s="809" t="s">
        <v>482</v>
      </c>
      <c r="D210" s="821"/>
      <c r="E210" s="821"/>
      <c r="F210" s="821"/>
      <c r="G210" s="821"/>
      <c r="H210" s="821"/>
      <c r="I210" s="821"/>
      <c r="J210" s="821"/>
      <c r="K210" s="821"/>
      <c r="L210" s="821"/>
      <c r="M210" s="821"/>
      <c r="N210" s="821"/>
      <c r="O210" s="821"/>
      <c r="P210" s="821"/>
      <c r="Q210" s="821"/>
      <c r="R210" s="821"/>
      <c r="S210" s="821"/>
      <c r="T210" s="821"/>
      <c r="U210" s="821"/>
      <c r="V210" s="821"/>
      <c r="W210" s="821"/>
      <c r="X210" s="822"/>
      <c r="Y210" s="965"/>
      <c r="Z210" s="966"/>
    </row>
    <row r="211" spans="1:26" s="250" customFormat="1" ht="41.25" customHeight="1">
      <c r="B211" s="550" t="s">
        <v>303</v>
      </c>
      <c r="C211" s="809" t="s">
        <v>483</v>
      </c>
      <c r="D211" s="821"/>
      <c r="E211" s="821"/>
      <c r="F211" s="821"/>
      <c r="G211" s="821"/>
      <c r="H211" s="821"/>
      <c r="I211" s="821"/>
      <c r="J211" s="821"/>
      <c r="K211" s="821"/>
      <c r="L211" s="821"/>
      <c r="M211" s="821"/>
      <c r="N211" s="821"/>
      <c r="O211" s="821"/>
      <c r="P211" s="821"/>
      <c r="Q211" s="821"/>
      <c r="R211" s="821"/>
      <c r="S211" s="821"/>
      <c r="T211" s="821"/>
      <c r="U211" s="821"/>
      <c r="V211" s="821"/>
      <c r="W211" s="821"/>
      <c r="X211" s="822"/>
      <c r="Y211" s="965"/>
      <c r="Z211" s="966"/>
    </row>
    <row r="212" spans="1:26" s="244" customFormat="1" ht="48.75" customHeight="1">
      <c r="B212" s="243" t="s">
        <v>304</v>
      </c>
      <c r="C212" s="809" t="s">
        <v>484</v>
      </c>
      <c r="D212" s="810"/>
      <c r="E212" s="810"/>
      <c r="F212" s="810"/>
      <c r="G212" s="810"/>
      <c r="H212" s="810"/>
      <c r="I212" s="810"/>
      <c r="J212" s="810"/>
      <c r="K212" s="810"/>
      <c r="L212" s="810"/>
      <c r="M212" s="810"/>
      <c r="N212" s="810"/>
      <c r="O212" s="810"/>
      <c r="P212" s="810"/>
      <c r="Q212" s="810"/>
      <c r="R212" s="810"/>
      <c r="S212" s="810"/>
      <c r="T212" s="810"/>
      <c r="U212" s="810"/>
      <c r="V212" s="810"/>
      <c r="W212" s="810"/>
      <c r="X212" s="811"/>
      <c r="Y212" s="969"/>
      <c r="Z212" s="970"/>
    </row>
    <row r="213" spans="1:26" s="206" customFormat="1" ht="69" customHeight="1">
      <c r="B213" s="243" t="s">
        <v>305</v>
      </c>
      <c r="C213" s="809" t="s">
        <v>485</v>
      </c>
      <c r="D213" s="810"/>
      <c r="E213" s="810"/>
      <c r="F213" s="810"/>
      <c r="G213" s="810"/>
      <c r="H213" s="810"/>
      <c r="I213" s="810"/>
      <c r="J213" s="810"/>
      <c r="K213" s="810"/>
      <c r="L213" s="810"/>
      <c r="M213" s="810"/>
      <c r="N213" s="810"/>
      <c r="O213" s="810"/>
      <c r="P213" s="810"/>
      <c r="Q213" s="810"/>
      <c r="R213" s="810"/>
      <c r="S213" s="810"/>
      <c r="T213" s="810"/>
      <c r="U213" s="810"/>
      <c r="V213" s="810"/>
      <c r="W213" s="810"/>
      <c r="X213" s="811"/>
      <c r="Y213" s="967"/>
      <c r="Z213" s="968"/>
    </row>
    <row r="214" spans="1:26" s="206" customFormat="1" ht="66.75" customHeight="1">
      <c r="B214" s="243" t="s">
        <v>306</v>
      </c>
      <c r="C214" s="809" t="s">
        <v>486</v>
      </c>
      <c r="D214" s="810"/>
      <c r="E214" s="810"/>
      <c r="F214" s="810"/>
      <c r="G214" s="810"/>
      <c r="H214" s="810"/>
      <c r="I214" s="810"/>
      <c r="J214" s="810"/>
      <c r="K214" s="810"/>
      <c r="L214" s="810"/>
      <c r="M214" s="810"/>
      <c r="N214" s="810"/>
      <c r="O214" s="810"/>
      <c r="P214" s="810"/>
      <c r="Q214" s="810"/>
      <c r="R214" s="810"/>
      <c r="S214" s="810"/>
      <c r="T214" s="810"/>
      <c r="U214" s="810"/>
      <c r="V214" s="810"/>
      <c r="W214" s="810"/>
      <c r="X214" s="811"/>
      <c r="Y214" s="967"/>
      <c r="Z214" s="968"/>
    </row>
    <row r="215" spans="1:26" s="206" customFormat="1" ht="35.25" customHeight="1">
      <c r="B215" s="243" t="s">
        <v>307</v>
      </c>
      <c r="C215" s="809" t="s">
        <v>487</v>
      </c>
      <c r="D215" s="810"/>
      <c r="E215" s="810"/>
      <c r="F215" s="810"/>
      <c r="G215" s="810"/>
      <c r="H215" s="810"/>
      <c r="I215" s="810"/>
      <c r="J215" s="810"/>
      <c r="K215" s="810"/>
      <c r="L215" s="810"/>
      <c r="M215" s="810"/>
      <c r="N215" s="810"/>
      <c r="O215" s="810"/>
      <c r="P215" s="810"/>
      <c r="Q215" s="810"/>
      <c r="R215" s="810"/>
      <c r="S215" s="810"/>
      <c r="T215" s="810"/>
      <c r="U215" s="810"/>
      <c r="V215" s="810"/>
      <c r="W215" s="810"/>
      <c r="X215" s="811"/>
      <c r="Y215" s="967"/>
      <c r="Z215" s="968"/>
    </row>
    <row r="216" spans="1:26" s="206" customFormat="1" ht="41.1" customHeight="1">
      <c r="B216" s="245" t="s">
        <v>308</v>
      </c>
      <c r="C216" s="809" t="s">
        <v>488</v>
      </c>
      <c r="D216" s="810"/>
      <c r="E216" s="810"/>
      <c r="F216" s="810"/>
      <c r="G216" s="810"/>
      <c r="H216" s="810"/>
      <c r="I216" s="810"/>
      <c r="J216" s="810"/>
      <c r="K216" s="810"/>
      <c r="L216" s="810"/>
      <c r="M216" s="810"/>
      <c r="N216" s="810"/>
      <c r="O216" s="810"/>
      <c r="P216" s="810"/>
      <c r="Q216" s="810"/>
      <c r="R216" s="810"/>
      <c r="S216" s="810"/>
      <c r="T216" s="810"/>
      <c r="U216" s="810"/>
      <c r="V216" s="810"/>
      <c r="W216" s="810"/>
      <c r="X216" s="811"/>
      <c r="Y216" s="967"/>
      <c r="Z216" s="968"/>
    </row>
    <row r="217" spans="1:26" s="206" customFormat="1" ht="13.5">
      <c r="B217" s="245" t="s">
        <v>309</v>
      </c>
      <c r="C217" s="809" t="s">
        <v>489</v>
      </c>
      <c r="D217" s="821"/>
      <c r="E217" s="821"/>
      <c r="F217" s="821"/>
      <c r="G217" s="821"/>
      <c r="H217" s="821"/>
      <c r="I217" s="821"/>
      <c r="J217" s="821"/>
      <c r="K217" s="821"/>
      <c r="L217" s="821"/>
      <c r="M217" s="821"/>
      <c r="N217" s="821"/>
      <c r="O217" s="821"/>
      <c r="P217" s="821"/>
      <c r="Q217" s="821"/>
      <c r="R217" s="821"/>
      <c r="S217" s="821"/>
      <c r="T217" s="821"/>
      <c r="U217" s="821"/>
      <c r="V217" s="821"/>
      <c r="W217" s="821"/>
      <c r="X217" s="822"/>
      <c r="Y217" s="967"/>
      <c r="Z217" s="968"/>
    </row>
    <row r="218" spans="1:26" s="206" customFormat="1" ht="45.75" customHeight="1">
      <c r="B218" s="245" t="s">
        <v>310</v>
      </c>
      <c r="C218" s="809" t="s">
        <v>490</v>
      </c>
      <c r="D218" s="810"/>
      <c r="E218" s="810"/>
      <c r="F218" s="810"/>
      <c r="G218" s="810"/>
      <c r="H218" s="810"/>
      <c r="I218" s="810"/>
      <c r="J218" s="810"/>
      <c r="K218" s="810"/>
      <c r="L218" s="810"/>
      <c r="M218" s="810"/>
      <c r="N218" s="810"/>
      <c r="O218" s="810"/>
      <c r="P218" s="810"/>
      <c r="Q218" s="810"/>
      <c r="R218" s="810"/>
      <c r="S218" s="810"/>
      <c r="T218" s="810"/>
      <c r="U218" s="810"/>
      <c r="V218" s="810"/>
      <c r="W218" s="810"/>
      <c r="X218" s="811"/>
      <c r="Y218" s="967"/>
      <c r="Z218" s="968"/>
    </row>
    <row r="219" spans="1:26" s="206" customFormat="1" ht="49.5" customHeight="1">
      <c r="B219" s="245" t="s">
        <v>332</v>
      </c>
      <c r="C219" s="809" t="s">
        <v>491</v>
      </c>
      <c r="D219" s="810"/>
      <c r="E219" s="810"/>
      <c r="F219" s="810"/>
      <c r="G219" s="810"/>
      <c r="H219" s="810"/>
      <c r="I219" s="810"/>
      <c r="J219" s="810"/>
      <c r="K219" s="810"/>
      <c r="L219" s="810"/>
      <c r="M219" s="810"/>
      <c r="N219" s="810"/>
      <c r="O219" s="810"/>
      <c r="P219" s="810"/>
      <c r="Q219" s="810"/>
      <c r="R219" s="810"/>
      <c r="S219" s="810"/>
      <c r="T219" s="810"/>
      <c r="U219" s="810"/>
      <c r="V219" s="810"/>
      <c r="W219" s="810"/>
      <c r="X219" s="811"/>
      <c r="Y219" s="967"/>
      <c r="Z219" s="968"/>
    </row>
    <row r="220" spans="1:26" s="206" customFormat="1" ht="33.75" customHeight="1">
      <c r="B220" s="245" t="s">
        <v>333</v>
      </c>
      <c r="C220" s="809" t="s">
        <v>492</v>
      </c>
      <c r="D220" s="810"/>
      <c r="E220" s="810"/>
      <c r="F220" s="810"/>
      <c r="G220" s="810"/>
      <c r="H220" s="810"/>
      <c r="I220" s="810"/>
      <c r="J220" s="810"/>
      <c r="K220" s="810"/>
      <c r="L220" s="810"/>
      <c r="M220" s="810"/>
      <c r="N220" s="810"/>
      <c r="O220" s="810"/>
      <c r="P220" s="810"/>
      <c r="Q220" s="810"/>
      <c r="R220" s="810"/>
      <c r="S220" s="810"/>
      <c r="T220" s="810"/>
      <c r="U220" s="810"/>
      <c r="V220" s="810"/>
      <c r="W220" s="810"/>
      <c r="X220" s="811"/>
      <c r="Y220" s="967"/>
      <c r="Z220" s="968"/>
    </row>
    <row r="221" spans="1:26" s="206" customFormat="1" ht="27.75" customHeight="1">
      <c r="B221" s="245" t="s">
        <v>334</v>
      </c>
      <c r="C221" s="809" t="s">
        <v>493</v>
      </c>
      <c r="D221" s="810"/>
      <c r="E221" s="810"/>
      <c r="F221" s="810"/>
      <c r="G221" s="810"/>
      <c r="H221" s="810"/>
      <c r="I221" s="810"/>
      <c r="J221" s="810"/>
      <c r="K221" s="810"/>
      <c r="L221" s="810"/>
      <c r="M221" s="810"/>
      <c r="N221" s="810"/>
      <c r="O221" s="810"/>
      <c r="P221" s="810"/>
      <c r="Q221" s="810"/>
      <c r="R221" s="810"/>
      <c r="S221" s="810"/>
      <c r="T221" s="810"/>
      <c r="U221" s="810"/>
      <c r="V221" s="810"/>
      <c r="W221" s="810"/>
      <c r="X221" s="811"/>
      <c r="Y221" s="967"/>
      <c r="Z221" s="968"/>
    </row>
    <row r="222" spans="1:26" s="206" customFormat="1" ht="27" customHeight="1">
      <c r="B222" s="245" t="s">
        <v>335</v>
      </c>
      <c r="C222" s="809" t="s">
        <v>494</v>
      </c>
      <c r="D222" s="810"/>
      <c r="E222" s="810"/>
      <c r="F222" s="810"/>
      <c r="G222" s="810"/>
      <c r="H222" s="810"/>
      <c r="I222" s="810"/>
      <c r="J222" s="810"/>
      <c r="K222" s="810"/>
      <c r="L222" s="810"/>
      <c r="M222" s="810"/>
      <c r="N222" s="810"/>
      <c r="O222" s="810"/>
      <c r="P222" s="810"/>
      <c r="Q222" s="810"/>
      <c r="R222" s="810"/>
      <c r="S222" s="810"/>
      <c r="T222" s="810"/>
      <c r="U222" s="810"/>
      <c r="V222" s="810"/>
      <c r="W222" s="810"/>
      <c r="X222" s="811"/>
      <c r="Y222" s="967"/>
      <c r="Z222" s="968"/>
    </row>
    <row r="223" spans="1:26" s="206" customFormat="1" ht="45" customHeight="1">
      <c r="B223" s="245" t="s">
        <v>336</v>
      </c>
      <c r="C223" s="809" t="s">
        <v>495</v>
      </c>
      <c r="D223" s="810"/>
      <c r="E223" s="810"/>
      <c r="F223" s="810"/>
      <c r="G223" s="810"/>
      <c r="H223" s="810"/>
      <c r="I223" s="810"/>
      <c r="J223" s="810"/>
      <c r="K223" s="810"/>
      <c r="L223" s="810"/>
      <c r="M223" s="810"/>
      <c r="N223" s="810"/>
      <c r="O223" s="810"/>
      <c r="P223" s="810"/>
      <c r="Q223" s="810"/>
      <c r="R223" s="810"/>
      <c r="S223" s="810"/>
      <c r="T223" s="810"/>
      <c r="U223" s="810"/>
      <c r="V223" s="810"/>
      <c r="W223" s="810"/>
      <c r="X223" s="811"/>
      <c r="Y223" s="967"/>
      <c r="Z223" s="968"/>
    </row>
    <row r="224" spans="1:26" ht="20.100000000000001" customHeight="1">
      <c r="A224" s="281" t="s">
        <v>293</v>
      </c>
      <c r="B224" s="237"/>
      <c r="C224" s="203"/>
      <c r="D224" s="203"/>
      <c r="E224" s="203"/>
      <c r="F224" s="203"/>
      <c r="G224" s="203"/>
      <c r="H224" s="203"/>
      <c r="I224" s="203"/>
      <c r="J224" s="207"/>
      <c r="K224" s="207"/>
      <c r="L224" s="207"/>
      <c r="M224" s="207"/>
      <c r="N224" s="207"/>
      <c r="O224" s="207"/>
      <c r="P224" s="207"/>
      <c r="Q224" s="207"/>
      <c r="R224" s="207"/>
      <c r="S224" s="204"/>
      <c r="T224" s="204"/>
      <c r="U224" s="204"/>
      <c r="V224" s="204"/>
      <c r="W224" s="204"/>
      <c r="X224" s="204"/>
      <c r="Y224" s="209"/>
      <c r="Z224" s="209"/>
    </row>
    <row r="225" spans="1:26" ht="15" customHeight="1">
      <c r="A225" s="293"/>
      <c r="B225" s="600" t="s">
        <v>87</v>
      </c>
      <c r="C225" s="1006" t="s">
        <v>155</v>
      </c>
      <c r="D225" s="1007"/>
      <c r="E225" s="1007"/>
      <c r="F225" s="1007"/>
      <c r="G225" s="1007"/>
      <c r="H225" s="1007"/>
      <c r="I225" s="1007"/>
      <c r="J225" s="1007"/>
      <c r="K225" s="1007"/>
      <c r="L225" s="1007"/>
      <c r="M225" s="1007"/>
      <c r="N225" s="1007"/>
      <c r="O225" s="1007"/>
      <c r="P225" s="1007"/>
      <c r="Q225" s="1007"/>
      <c r="R225" s="1007"/>
      <c r="S225" s="1007"/>
      <c r="T225" s="1007"/>
      <c r="U225" s="1007"/>
      <c r="V225" s="1007"/>
      <c r="W225" s="1007"/>
      <c r="X225" s="1008"/>
      <c r="Y225" s="659"/>
      <c r="Z225" s="660"/>
    </row>
    <row r="226" spans="1:26" ht="15" customHeight="1">
      <c r="A226" s="293"/>
      <c r="B226" s="600"/>
      <c r="C226" s="1009"/>
      <c r="D226" s="1010"/>
      <c r="E226" s="1010"/>
      <c r="F226" s="1010"/>
      <c r="G226" s="1010"/>
      <c r="H226" s="1010"/>
      <c r="I226" s="1010"/>
      <c r="J226" s="1010"/>
      <c r="K226" s="1010"/>
      <c r="L226" s="1010"/>
      <c r="M226" s="1010"/>
      <c r="N226" s="1010"/>
      <c r="O226" s="1010"/>
      <c r="P226" s="1010"/>
      <c r="Q226" s="1010"/>
      <c r="R226" s="1010"/>
      <c r="S226" s="1010"/>
      <c r="T226" s="1010"/>
      <c r="U226" s="1010"/>
      <c r="V226" s="1010"/>
      <c r="W226" s="1010"/>
      <c r="X226" s="1011"/>
      <c r="Y226" s="661"/>
      <c r="Z226" s="662"/>
    </row>
    <row r="227" spans="1:26" s="246" customFormat="1" ht="22.5" customHeight="1">
      <c r="B227" s="600" t="s">
        <v>89</v>
      </c>
      <c r="C227" s="801" t="s">
        <v>317</v>
      </c>
      <c r="D227" s="801"/>
      <c r="E227" s="801"/>
      <c r="F227" s="801"/>
      <c r="G227" s="801"/>
      <c r="H227" s="801"/>
      <c r="I227" s="801"/>
      <c r="J227" s="801"/>
      <c r="K227" s="801"/>
      <c r="L227" s="801"/>
      <c r="M227" s="801"/>
      <c r="N227" s="801"/>
      <c r="O227" s="801"/>
      <c r="P227" s="801"/>
      <c r="Q227" s="801"/>
      <c r="R227" s="801"/>
      <c r="S227" s="801"/>
      <c r="T227" s="801"/>
      <c r="U227" s="801"/>
      <c r="V227" s="801"/>
      <c r="W227" s="801"/>
      <c r="X227" s="801"/>
      <c r="Y227" s="659"/>
      <c r="Z227" s="660"/>
    </row>
    <row r="228" spans="1:26" s="246" customFormat="1" ht="22.5" customHeight="1">
      <c r="B228" s="600"/>
      <c r="C228" s="801"/>
      <c r="D228" s="801"/>
      <c r="E228" s="801"/>
      <c r="F228" s="801"/>
      <c r="G228" s="801"/>
      <c r="H228" s="801"/>
      <c r="I228" s="801"/>
      <c r="J228" s="801"/>
      <c r="K228" s="801"/>
      <c r="L228" s="801"/>
      <c r="M228" s="801"/>
      <c r="N228" s="801"/>
      <c r="O228" s="801"/>
      <c r="P228" s="801"/>
      <c r="Q228" s="801"/>
      <c r="R228" s="801"/>
      <c r="S228" s="801"/>
      <c r="T228" s="801"/>
      <c r="U228" s="801"/>
      <c r="V228" s="801"/>
      <c r="W228" s="801"/>
      <c r="X228" s="801"/>
      <c r="Y228" s="661"/>
      <c r="Z228" s="662"/>
    </row>
    <row r="229" spans="1:26" s="246" customFormat="1" ht="27.95" customHeight="1">
      <c r="B229" s="600" t="s">
        <v>99</v>
      </c>
      <c r="C229" s="801" t="s">
        <v>403</v>
      </c>
      <c r="D229" s="801"/>
      <c r="E229" s="801"/>
      <c r="F229" s="801"/>
      <c r="G229" s="801"/>
      <c r="H229" s="801"/>
      <c r="I229" s="801"/>
      <c r="J229" s="801"/>
      <c r="K229" s="801"/>
      <c r="L229" s="801"/>
      <c r="M229" s="801"/>
      <c r="N229" s="801"/>
      <c r="O229" s="801"/>
      <c r="P229" s="801"/>
      <c r="Q229" s="801"/>
      <c r="R229" s="801"/>
      <c r="S229" s="801"/>
      <c r="T229" s="801"/>
      <c r="U229" s="801"/>
      <c r="V229" s="801"/>
      <c r="W229" s="801"/>
      <c r="X229" s="801"/>
      <c r="Y229" s="659"/>
      <c r="Z229" s="660"/>
    </row>
    <row r="230" spans="1:26" s="246" customFormat="1" ht="27.95" customHeight="1">
      <c r="B230" s="600"/>
      <c r="C230" s="801"/>
      <c r="D230" s="801"/>
      <c r="E230" s="801"/>
      <c r="F230" s="801"/>
      <c r="G230" s="801"/>
      <c r="H230" s="801"/>
      <c r="I230" s="801"/>
      <c r="J230" s="801"/>
      <c r="K230" s="801"/>
      <c r="L230" s="801"/>
      <c r="M230" s="801"/>
      <c r="N230" s="801"/>
      <c r="O230" s="801"/>
      <c r="P230" s="801"/>
      <c r="Q230" s="801"/>
      <c r="R230" s="801"/>
      <c r="S230" s="801"/>
      <c r="T230" s="801"/>
      <c r="U230" s="801"/>
      <c r="V230" s="801"/>
      <c r="W230" s="801"/>
      <c r="X230" s="801"/>
      <c r="Y230" s="661"/>
      <c r="Z230" s="662"/>
    </row>
    <row r="231" spans="1:26" s="246" customFormat="1" ht="22.5" customHeight="1">
      <c r="B231" s="600" t="s">
        <v>100</v>
      </c>
      <c r="C231" s="801" t="s">
        <v>271</v>
      </c>
      <c r="D231" s="801"/>
      <c r="E231" s="801"/>
      <c r="F231" s="801"/>
      <c r="G231" s="801"/>
      <c r="H231" s="801"/>
      <c r="I231" s="801"/>
      <c r="J231" s="801"/>
      <c r="K231" s="801"/>
      <c r="L231" s="801"/>
      <c r="M231" s="801"/>
      <c r="N231" s="801"/>
      <c r="O231" s="801"/>
      <c r="P231" s="801"/>
      <c r="Q231" s="801"/>
      <c r="R231" s="801"/>
      <c r="S231" s="801"/>
      <c r="T231" s="801"/>
      <c r="U231" s="801"/>
      <c r="V231" s="801"/>
      <c r="W231" s="801"/>
      <c r="X231" s="801"/>
      <c r="Y231" s="659"/>
      <c r="Z231" s="660"/>
    </row>
    <row r="232" spans="1:26" s="246" customFormat="1" ht="22.5" customHeight="1">
      <c r="B232" s="600"/>
      <c r="C232" s="801"/>
      <c r="D232" s="801"/>
      <c r="E232" s="801"/>
      <c r="F232" s="801"/>
      <c r="G232" s="801"/>
      <c r="H232" s="801"/>
      <c r="I232" s="801"/>
      <c r="J232" s="801"/>
      <c r="K232" s="801"/>
      <c r="L232" s="801"/>
      <c r="M232" s="801"/>
      <c r="N232" s="801"/>
      <c r="O232" s="801"/>
      <c r="P232" s="801"/>
      <c r="Q232" s="801"/>
      <c r="R232" s="801"/>
      <c r="S232" s="801"/>
      <c r="T232" s="801"/>
      <c r="U232" s="801"/>
      <c r="V232" s="801"/>
      <c r="W232" s="801"/>
      <c r="X232" s="801"/>
      <c r="Y232" s="661"/>
      <c r="Z232" s="662"/>
    </row>
    <row r="233" spans="1:26" s="246" customFormat="1" ht="22.5" customHeight="1">
      <c r="B233" s="600" t="s">
        <v>108</v>
      </c>
      <c r="C233" s="801" t="s">
        <v>187</v>
      </c>
      <c r="D233" s="801"/>
      <c r="E233" s="801"/>
      <c r="F233" s="801"/>
      <c r="G233" s="801"/>
      <c r="H233" s="801"/>
      <c r="I233" s="801"/>
      <c r="J233" s="801"/>
      <c r="K233" s="801"/>
      <c r="L233" s="801"/>
      <c r="M233" s="801"/>
      <c r="N233" s="801"/>
      <c r="O233" s="801"/>
      <c r="P233" s="801"/>
      <c r="Q233" s="801"/>
      <c r="R233" s="801"/>
      <c r="S233" s="801"/>
      <c r="T233" s="801"/>
      <c r="U233" s="801"/>
      <c r="V233" s="801"/>
      <c r="W233" s="801"/>
      <c r="X233" s="801"/>
      <c r="Y233" s="659"/>
      <c r="Z233" s="660"/>
    </row>
    <row r="234" spans="1:26" s="246" customFormat="1" ht="22.5" customHeight="1">
      <c r="B234" s="600"/>
      <c r="C234" s="801"/>
      <c r="D234" s="801"/>
      <c r="E234" s="801"/>
      <c r="F234" s="801"/>
      <c r="G234" s="801"/>
      <c r="H234" s="801"/>
      <c r="I234" s="801"/>
      <c r="J234" s="801"/>
      <c r="K234" s="801"/>
      <c r="L234" s="801"/>
      <c r="M234" s="801"/>
      <c r="N234" s="801"/>
      <c r="O234" s="801"/>
      <c r="P234" s="801"/>
      <c r="Q234" s="801"/>
      <c r="R234" s="801"/>
      <c r="S234" s="801"/>
      <c r="T234" s="801"/>
      <c r="U234" s="801"/>
      <c r="V234" s="801"/>
      <c r="W234" s="801"/>
      <c r="X234" s="801"/>
      <c r="Y234" s="661"/>
      <c r="Z234" s="662"/>
    </row>
    <row r="235" spans="1:26" s="246" customFormat="1" ht="12.75" customHeight="1">
      <c r="B235" s="212"/>
      <c r="C235" s="247"/>
      <c r="D235" s="247"/>
      <c r="E235" s="247"/>
      <c r="F235" s="212"/>
      <c r="G235" s="212"/>
      <c r="H235" s="212"/>
      <c r="I235" s="212"/>
      <c r="J235" s="212"/>
      <c r="K235" s="212"/>
      <c r="L235" s="212"/>
      <c r="M235" s="212"/>
      <c r="N235" s="212"/>
      <c r="O235" s="212"/>
      <c r="P235" s="212"/>
      <c r="Q235" s="212"/>
      <c r="R235" s="212"/>
      <c r="S235" s="212"/>
      <c r="T235" s="212"/>
      <c r="U235" s="212"/>
      <c r="V235" s="212"/>
      <c r="W235" s="212"/>
      <c r="X235" s="212"/>
      <c r="Y235" s="202"/>
      <c r="Z235" s="202"/>
    </row>
    <row r="236" spans="1:26" ht="19.5" customHeight="1">
      <c r="A236" s="851" t="s">
        <v>294</v>
      </c>
      <c r="B236" s="851"/>
      <c r="C236" s="851"/>
      <c r="D236" s="851"/>
      <c r="E236" s="203"/>
      <c r="F236" s="203"/>
      <c r="G236" s="203"/>
      <c r="H236" s="203"/>
      <c r="I236" s="203"/>
      <c r="J236" s="207"/>
      <c r="K236" s="207"/>
      <c r="L236" s="207"/>
      <c r="M236" s="207"/>
      <c r="N236" s="207"/>
      <c r="O236" s="207"/>
      <c r="P236" s="207"/>
      <c r="Q236" s="207"/>
      <c r="R236" s="207"/>
      <c r="S236" s="204"/>
      <c r="T236" s="204"/>
      <c r="U236" s="204"/>
      <c r="V236" s="204"/>
      <c r="W236" s="204"/>
      <c r="X236" s="204"/>
      <c r="Y236" s="209"/>
      <c r="Z236" s="209"/>
    </row>
    <row r="237" spans="1:26" s="246" customFormat="1" ht="15" customHeight="1">
      <c r="B237" s="600" t="s">
        <v>87</v>
      </c>
      <c r="C237" s="1006" t="s">
        <v>156</v>
      </c>
      <c r="D237" s="1007"/>
      <c r="E237" s="1007"/>
      <c r="F237" s="1007"/>
      <c r="G237" s="1007"/>
      <c r="H237" s="1007"/>
      <c r="I237" s="1007"/>
      <c r="J237" s="1007"/>
      <c r="K237" s="1007"/>
      <c r="L237" s="1007"/>
      <c r="M237" s="1007"/>
      <c r="N237" s="1007"/>
      <c r="O237" s="1007"/>
      <c r="P237" s="1007"/>
      <c r="Q237" s="1007"/>
      <c r="R237" s="1007"/>
      <c r="S237" s="1007"/>
      <c r="T237" s="1007"/>
      <c r="U237" s="1007"/>
      <c r="V237" s="1007"/>
      <c r="W237" s="1007"/>
      <c r="X237" s="1008"/>
      <c r="Y237" s="659"/>
      <c r="Z237" s="660"/>
    </row>
    <row r="238" spans="1:26" s="246" customFormat="1" ht="15" customHeight="1">
      <c r="B238" s="600"/>
      <c r="C238" s="1009"/>
      <c r="D238" s="1010"/>
      <c r="E238" s="1010"/>
      <c r="F238" s="1010"/>
      <c r="G238" s="1010"/>
      <c r="H238" s="1010"/>
      <c r="I238" s="1010"/>
      <c r="J238" s="1010"/>
      <c r="K238" s="1010"/>
      <c r="L238" s="1010"/>
      <c r="M238" s="1010"/>
      <c r="N238" s="1010"/>
      <c r="O238" s="1010"/>
      <c r="P238" s="1010"/>
      <c r="Q238" s="1010"/>
      <c r="R238" s="1010"/>
      <c r="S238" s="1010"/>
      <c r="T238" s="1010"/>
      <c r="U238" s="1010"/>
      <c r="V238" s="1010"/>
      <c r="W238" s="1010"/>
      <c r="X238" s="1011"/>
      <c r="Y238" s="661"/>
      <c r="Z238" s="662"/>
    </row>
    <row r="239" spans="1:26" s="246" customFormat="1" ht="15" customHeight="1">
      <c r="B239" s="745" t="s">
        <v>313</v>
      </c>
      <c r="C239" s="1074" t="s">
        <v>404</v>
      </c>
      <c r="D239" s="1075"/>
      <c r="E239" s="1075"/>
      <c r="F239" s="1075"/>
      <c r="G239" s="1075"/>
      <c r="H239" s="1075"/>
      <c r="I239" s="1075"/>
      <c r="J239" s="1075"/>
      <c r="K239" s="1075"/>
      <c r="L239" s="1075"/>
      <c r="M239" s="1075"/>
      <c r="N239" s="1075"/>
      <c r="O239" s="1075"/>
      <c r="P239" s="1075"/>
      <c r="Q239" s="1075"/>
      <c r="R239" s="1075"/>
      <c r="S239" s="1075"/>
      <c r="T239" s="1075"/>
      <c r="U239" s="1075"/>
      <c r="V239" s="1075"/>
      <c r="W239" s="1075"/>
      <c r="X239" s="1076"/>
      <c r="Y239" s="659"/>
      <c r="Z239" s="660"/>
    </row>
    <row r="240" spans="1:26" s="246" customFormat="1" ht="15" customHeight="1">
      <c r="B240" s="746"/>
      <c r="C240" s="1077"/>
      <c r="D240" s="1078"/>
      <c r="E240" s="1078"/>
      <c r="F240" s="1078"/>
      <c r="G240" s="1078"/>
      <c r="H240" s="1078"/>
      <c r="I240" s="1078"/>
      <c r="J240" s="1078"/>
      <c r="K240" s="1078"/>
      <c r="L240" s="1078"/>
      <c r="M240" s="1078"/>
      <c r="N240" s="1078"/>
      <c r="O240" s="1078"/>
      <c r="P240" s="1078"/>
      <c r="Q240" s="1078"/>
      <c r="R240" s="1078"/>
      <c r="S240" s="1078"/>
      <c r="T240" s="1078"/>
      <c r="U240" s="1078"/>
      <c r="V240" s="1078"/>
      <c r="W240" s="1078"/>
      <c r="X240" s="1079"/>
      <c r="Y240" s="661"/>
      <c r="Z240" s="662"/>
    </row>
    <row r="241" spans="1:26" s="246" customFormat="1" ht="12.75" customHeight="1">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c r="X241" s="204"/>
      <c r="Y241" s="209"/>
      <c r="Z241" s="209"/>
    </row>
    <row r="242" spans="1:26" ht="19.5" customHeight="1">
      <c r="A242" s="281" t="s">
        <v>295</v>
      </c>
      <c r="B242" s="237"/>
      <c r="C242" s="203"/>
      <c r="D242" s="203"/>
      <c r="E242" s="203"/>
      <c r="F242" s="203"/>
      <c r="G242" s="203"/>
      <c r="H242" s="203"/>
      <c r="I242" s="203"/>
      <c r="J242" s="207"/>
      <c r="K242" s="207"/>
      <c r="L242" s="207"/>
      <c r="M242" s="207"/>
      <c r="N242" s="207"/>
      <c r="O242" s="207"/>
      <c r="P242" s="207"/>
      <c r="Q242" s="207"/>
      <c r="R242" s="207"/>
      <c r="S242" s="204"/>
      <c r="T242" s="204"/>
      <c r="U242" s="204"/>
      <c r="V242" s="204"/>
      <c r="W242" s="204"/>
      <c r="X242" s="204"/>
      <c r="Y242" s="209"/>
      <c r="Z242" s="209"/>
    </row>
    <row r="243" spans="1:26" s="246" customFormat="1" ht="15" customHeight="1">
      <c r="B243" s="600" t="s">
        <v>87</v>
      </c>
      <c r="C243" s="801" t="s">
        <v>206</v>
      </c>
      <c r="D243" s="801"/>
      <c r="E243" s="801"/>
      <c r="F243" s="801"/>
      <c r="G243" s="801"/>
      <c r="H243" s="801"/>
      <c r="I243" s="801"/>
      <c r="J243" s="801"/>
      <c r="K243" s="801"/>
      <c r="L243" s="801"/>
      <c r="M243" s="801"/>
      <c r="N243" s="801"/>
      <c r="O243" s="801"/>
      <c r="P243" s="801"/>
      <c r="Q243" s="801"/>
      <c r="R243" s="801"/>
      <c r="S243" s="801"/>
      <c r="T243" s="801"/>
      <c r="U243" s="801"/>
      <c r="V243" s="801"/>
      <c r="W243" s="801"/>
      <c r="X243" s="801"/>
      <c r="Y243" s="659"/>
      <c r="Z243" s="660"/>
    </row>
    <row r="244" spans="1:26" s="246" customFormat="1" ht="15" customHeight="1">
      <c r="B244" s="600"/>
      <c r="C244" s="801"/>
      <c r="D244" s="801"/>
      <c r="E244" s="801"/>
      <c r="F244" s="801"/>
      <c r="G244" s="801"/>
      <c r="H244" s="801"/>
      <c r="I244" s="801"/>
      <c r="J244" s="801"/>
      <c r="K244" s="801"/>
      <c r="L244" s="801"/>
      <c r="M244" s="801"/>
      <c r="N244" s="801"/>
      <c r="O244" s="801"/>
      <c r="P244" s="801"/>
      <c r="Q244" s="801"/>
      <c r="R244" s="801"/>
      <c r="S244" s="801"/>
      <c r="T244" s="801"/>
      <c r="U244" s="801"/>
      <c r="V244" s="801"/>
      <c r="W244" s="801"/>
      <c r="X244" s="801"/>
      <c r="Y244" s="661"/>
      <c r="Z244" s="662"/>
    </row>
    <row r="245" spans="1:26" s="246" customFormat="1" ht="13.5" customHeight="1">
      <c r="B245" s="204"/>
      <c r="C245" s="204"/>
      <c r="D245" s="204"/>
      <c r="E245" s="204"/>
      <c r="F245" s="204"/>
      <c r="G245" s="204"/>
      <c r="H245" s="204"/>
      <c r="I245" s="204"/>
      <c r="J245" s="204"/>
      <c r="K245" s="204"/>
      <c r="L245" s="204"/>
      <c r="M245" s="204"/>
      <c r="N245" s="204"/>
      <c r="O245" s="204"/>
      <c r="P245" s="204"/>
      <c r="Q245" s="204"/>
      <c r="R245" s="204"/>
      <c r="S245" s="204"/>
      <c r="T245" s="204"/>
      <c r="U245" s="204"/>
      <c r="V245" s="204"/>
      <c r="W245" s="204"/>
      <c r="X245" s="204"/>
      <c r="Y245" s="209"/>
      <c r="Z245" s="209"/>
    </row>
    <row r="246" spans="1:26" ht="19.5" customHeight="1">
      <c r="A246" s="281" t="s">
        <v>296</v>
      </c>
      <c r="B246" s="237"/>
      <c r="C246" s="203"/>
      <c r="D246" s="203"/>
      <c r="E246" s="203"/>
      <c r="F246" s="203"/>
      <c r="G246" s="203"/>
      <c r="H246" s="203"/>
      <c r="I246" s="203"/>
      <c r="J246" s="207"/>
      <c r="K246" s="207"/>
      <c r="L246" s="207"/>
      <c r="M246" s="207"/>
      <c r="N246" s="207"/>
      <c r="O246" s="207"/>
      <c r="P246" s="207"/>
      <c r="Q246" s="207"/>
      <c r="R246" s="207"/>
      <c r="S246" s="204"/>
      <c r="T246" s="204"/>
      <c r="U246" s="204"/>
      <c r="V246" s="204"/>
      <c r="W246" s="204"/>
      <c r="X246" s="204"/>
      <c r="Y246" s="209"/>
      <c r="Z246" s="209"/>
    </row>
    <row r="247" spans="1:26" s="246" customFormat="1" ht="15" customHeight="1">
      <c r="B247" s="600" t="s">
        <v>87</v>
      </c>
      <c r="C247" s="801" t="s">
        <v>209</v>
      </c>
      <c r="D247" s="801"/>
      <c r="E247" s="801"/>
      <c r="F247" s="801"/>
      <c r="G247" s="801"/>
      <c r="H247" s="801"/>
      <c r="I247" s="801"/>
      <c r="J247" s="801"/>
      <c r="K247" s="801"/>
      <c r="L247" s="801"/>
      <c r="M247" s="801"/>
      <c r="N247" s="801"/>
      <c r="O247" s="801"/>
      <c r="P247" s="801"/>
      <c r="Q247" s="801"/>
      <c r="R247" s="801"/>
      <c r="S247" s="801"/>
      <c r="T247" s="801"/>
      <c r="U247" s="801"/>
      <c r="V247" s="801"/>
      <c r="W247" s="801"/>
      <c r="X247" s="801"/>
      <c r="Y247" s="659"/>
      <c r="Z247" s="660"/>
    </row>
    <row r="248" spans="1:26" s="246" customFormat="1" ht="15" customHeight="1">
      <c r="B248" s="600"/>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661"/>
      <c r="Z248" s="662"/>
    </row>
    <row r="249" spans="1:26" s="246" customFormat="1" ht="12.75" customHeight="1">
      <c r="B249" s="204"/>
      <c r="C249" s="204"/>
      <c r="D249" s="204"/>
      <c r="E249" s="204"/>
      <c r="F249" s="204"/>
      <c r="G249" s="204"/>
      <c r="H249" s="204"/>
      <c r="I249" s="204"/>
      <c r="J249" s="204"/>
      <c r="K249" s="204"/>
      <c r="L249" s="204"/>
      <c r="M249" s="204"/>
      <c r="N249" s="204"/>
      <c r="O249" s="204"/>
      <c r="P249" s="204"/>
      <c r="Q249" s="204"/>
      <c r="R249" s="204"/>
      <c r="S249" s="204"/>
      <c r="T249" s="204"/>
      <c r="U249" s="204"/>
      <c r="V249" s="204"/>
      <c r="W249" s="204"/>
      <c r="X249" s="204"/>
      <c r="Y249" s="209"/>
      <c r="Z249" s="209"/>
    </row>
    <row r="250" spans="1:26" ht="20.100000000000001" customHeight="1">
      <c r="A250" s="851" t="s">
        <v>261</v>
      </c>
      <c r="B250" s="851"/>
      <c r="C250" s="851"/>
      <c r="D250" s="851"/>
      <c r="E250" s="851"/>
      <c r="F250" s="851"/>
      <c r="G250" s="851"/>
      <c r="H250" s="203"/>
      <c r="I250" s="203"/>
      <c r="J250" s="207"/>
      <c r="K250" s="207"/>
      <c r="L250" s="207"/>
      <c r="M250" s="207"/>
      <c r="N250" s="207"/>
      <c r="O250" s="207"/>
      <c r="P250" s="207"/>
      <c r="Q250" s="207"/>
      <c r="R250" s="207"/>
      <c r="S250" s="204"/>
      <c r="T250" s="204"/>
      <c r="U250" s="204"/>
      <c r="V250" s="204"/>
      <c r="W250" s="204"/>
      <c r="X250" s="204"/>
      <c r="Y250" s="209"/>
      <c r="Z250" s="209"/>
    </row>
    <row r="251" spans="1:26" s="246" customFormat="1" ht="15" customHeight="1">
      <c r="B251" s="600" t="s">
        <v>87</v>
      </c>
      <c r="C251" s="801" t="s">
        <v>188</v>
      </c>
      <c r="D251" s="801"/>
      <c r="E251" s="801"/>
      <c r="F251" s="801"/>
      <c r="G251" s="801"/>
      <c r="H251" s="801"/>
      <c r="I251" s="801"/>
      <c r="J251" s="801"/>
      <c r="K251" s="801"/>
      <c r="L251" s="801"/>
      <c r="M251" s="801"/>
      <c r="N251" s="801"/>
      <c r="O251" s="801"/>
      <c r="P251" s="801"/>
      <c r="Q251" s="801"/>
      <c r="R251" s="801"/>
      <c r="S251" s="801"/>
      <c r="T251" s="801"/>
      <c r="U251" s="801"/>
      <c r="V251" s="801"/>
      <c r="W251" s="801"/>
      <c r="X251" s="801"/>
      <c r="Y251" s="659"/>
      <c r="Z251" s="660"/>
    </row>
    <row r="252" spans="1:26" s="246" customFormat="1" ht="15" customHeight="1">
      <c r="B252" s="600"/>
      <c r="C252" s="801"/>
      <c r="D252" s="801"/>
      <c r="E252" s="801"/>
      <c r="F252" s="801"/>
      <c r="G252" s="801"/>
      <c r="H252" s="801"/>
      <c r="I252" s="801"/>
      <c r="J252" s="801"/>
      <c r="K252" s="801"/>
      <c r="L252" s="801"/>
      <c r="M252" s="801"/>
      <c r="N252" s="801"/>
      <c r="O252" s="801"/>
      <c r="P252" s="801"/>
      <c r="Q252" s="801"/>
      <c r="R252" s="801"/>
      <c r="S252" s="801"/>
      <c r="T252" s="801"/>
      <c r="U252" s="801"/>
      <c r="V252" s="801"/>
      <c r="W252" s="801"/>
      <c r="X252" s="801"/>
      <c r="Y252" s="661"/>
      <c r="Z252" s="662"/>
    </row>
    <row r="253" spans="1:26" s="246" customFormat="1" ht="17.25" customHeight="1">
      <c r="B253" s="976" t="s">
        <v>89</v>
      </c>
      <c r="C253" s="1023" t="s">
        <v>157</v>
      </c>
      <c r="D253" s="1024"/>
      <c r="E253" s="1024"/>
      <c r="F253" s="1024"/>
      <c r="G253" s="1024"/>
      <c r="H253" s="1024"/>
      <c r="I253" s="1024"/>
      <c r="J253" s="1024"/>
      <c r="K253" s="1024"/>
      <c r="L253" s="1024"/>
      <c r="M253" s="1024"/>
      <c r="N253" s="1024"/>
      <c r="O253" s="1024"/>
      <c r="P253" s="1024"/>
      <c r="Q253" s="1024"/>
      <c r="R253" s="1024"/>
      <c r="S253" s="1024"/>
      <c r="T253" s="1024"/>
      <c r="U253" s="1024"/>
      <c r="V253" s="1024"/>
      <c r="W253" s="1024"/>
      <c r="X253" s="1025"/>
      <c r="Y253" s="659"/>
      <c r="Z253" s="660"/>
    </row>
    <row r="254" spans="1:26" s="246" customFormat="1" ht="15" customHeight="1">
      <c r="B254" s="746"/>
      <c r="C254" s="1026"/>
      <c r="D254" s="1027"/>
      <c r="E254" s="1027"/>
      <c r="F254" s="1027"/>
      <c r="G254" s="1027"/>
      <c r="H254" s="1027"/>
      <c r="I254" s="1027"/>
      <c r="J254" s="1027"/>
      <c r="K254" s="1027"/>
      <c r="L254" s="1027"/>
      <c r="M254" s="1027"/>
      <c r="N254" s="1027"/>
      <c r="O254" s="1027"/>
      <c r="P254" s="1027"/>
      <c r="Q254" s="1027"/>
      <c r="R254" s="1027"/>
      <c r="S254" s="1027"/>
      <c r="T254" s="1027"/>
      <c r="U254" s="1027"/>
      <c r="V254" s="1027"/>
      <c r="W254" s="1027"/>
      <c r="X254" s="1028"/>
      <c r="Y254" s="661"/>
      <c r="Z254" s="662"/>
    </row>
    <row r="255" spans="1:26" s="246" customFormat="1" ht="12.75" customHeight="1">
      <c r="B255" s="204"/>
      <c r="C255" s="204"/>
      <c r="D255" s="204"/>
      <c r="E255" s="204"/>
      <c r="F255" s="204"/>
      <c r="G255" s="204"/>
      <c r="H255" s="204"/>
      <c r="I255" s="204"/>
      <c r="J255" s="204"/>
      <c r="K255" s="204"/>
      <c r="L255" s="204"/>
      <c r="M255" s="204"/>
      <c r="N255" s="204"/>
      <c r="O255" s="204"/>
      <c r="P255" s="204"/>
      <c r="Q255" s="204"/>
      <c r="R255" s="204"/>
      <c r="S255" s="204"/>
      <c r="T255" s="204"/>
      <c r="U255" s="204"/>
      <c r="V255" s="204"/>
      <c r="W255" s="204"/>
      <c r="X255" s="204"/>
      <c r="Y255" s="209"/>
      <c r="Z255" s="209"/>
    </row>
    <row r="256" spans="1:26" s="248" customFormat="1" ht="19.5" customHeight="1">
      <c r="A256" s="852" t="s">
        <v>262</v>
      </c>
      <c r="B256" s="852"/>
      <c r="C256" s="852"/>
      <c r="D256" s="852"/>
      <c r="E256" s="852"/>
      <c r="F256" s="852"/>
      <c r="Y256" s="242"/>
      <c r="Z256" s="242"/>
    </row>
    <row r="257" spans="2:26" s="206" customFormat="1" ht="18" customHeight="1">
      <c r="B257" s="818" t="s">
        <v>87</v>
      </c>
      <c r="C257" s="823" t="s">
        <v>210</v>
      </c>
      <c r="D257" s="824"/>
      <c r="E257" s="824"/>
      <c r="F257" s="824"/>
      <c r="G257" s="824"/>
      <c r="H257" s="824"/>
      <c r="I257" s="824"/>
      <c r="J257" s="824"/>
      <c r="K257" s="824"/>
      <c r="L257" s="824"/>
      <c r="M257" s="824"/>
      <c r="N257" s="824"/>
      <c r="O257" s="824"/>
      <c r="P257" s="824"/>
      <c r="Q257" s="824"/>
      <c r="R257" s="824"/>
      <c r="S257" s="824"/>
      <c r="T257" s="824"/>
      <c r="U257" s="824"/>
      <c r="V257" s="824"/>
      <c r="W257" s="824"/>
      <c r="X257" s="825"/>
      <c r="Y257" s="764"/>
      <c r="Z257" s="765"/>
    </row>
    <row r="258" spans="2:26" s="248" customFormat="1" ht="13.5" customHeight="1">
      <c r="B258" s="1012"/>
      <c r="C258" s="557"/>
      <c r="D258" s="558" t="s">
        <v>496</v>
      </c>
      <c r="E258" s="558"/>
      <c r="F258" s="558"/>
      <c r="G258" s="558"/>
      <c r="H258" s="558"/>
      <c r="I258" s="558"/>
      <c r="J258" s="558"/>
      <c r="K258" s="558"/>
      <c r="L258" s="558"/>
      <c r="M258" s="558"/>
      <c r="N258" s="558"/>
      <c r="O258" s="558"/>
      <c r="P258" s="558"/>
      <c r="Q258" s="558"/>
      <c r="R258" s="558"/>
      <c r="S258" s="558"/>
      <c r="T258" s="558"/>
      <c r="U258" s="558"/>
      <c r="V258" s="558"/>
      <c r="W258" s="558"/>
      <c r="X258" s="559"/>
      <c r="Y258" s="875"/>
      <c r="Z258" s="876"/>
    </row>
    <row r="259" spans="2:26" s="248" customFormat="1" ht="13.5" customHeight="1">
      <c r="B259" s="1012"/>
      <c r="C259" s="557"/>
      <c r="D259" s="558" t="s">
        <v>497</v>
      </c>
      <c r="E259" s="558"/>
      <c r="F259" s="558"/>
      <c r="G259" s="558"/>
      <c r="H259" s="558"/>
      <c r="I259" s="558"/>
      <c r="J259" s="558"/>
      <c r="K259" s="558"/>
      <c r="L259" s="558"/>
      <c r="M259" s="558"/>
      <c r="N259" s="558"/>
      <c r="O259" s="558"/>
      <c r="P259" s="558"/>
      <c r="Q259" s="558"/>
      <c r="R259" s="558"/>
      <c r="S259" s="558"/>
      <c r="T259" s="558"/>
      <c r="U259" s="558"/>
      <c r="V259" s="558"/>
      <c r="W259" s="558"/>
      <c r="X259" s="559"/>
      <c r="Y259" s="875"/>
      <c r="Z259" s="876"/>
    </row>
    <row r="260" spans="2:26" s="248" customFormat="1" ht="13.5" customHeight="1">
      <c r="B260" s="1012"/>
      <c r="C260" s="557"/>
      <c r="D260" s="558" t="s">
        <v>498</v>
      </c>
      <c r="E260" s="558"/>
      <c r="F260" s="558"/>
      <c r="G260" s="558"/>
      <c r="H260" s="558"/>
      <c r="I260" s="558"/>
      <c r="J260" s="558"/>
      <c r="K260" s="558"/>
      <c r="L260" s="558"/>
      <c r="M260" s="558"/>
      <c r="N260" s="558"/>
      <c r="O260" s="558"/>
      <c r="P260" s="558"/>
      <c r="Q260" s="558"/>
      <c r="R260" s="558"/>
      <c r="S260" s="558"/>
      <c r="T260" s="558"/>
      <c r="U260" s="558"/>
      <c r="V260" s="558"/>
      <c r="W260" s="558"/>
      <c r="X260" s="559"/>
      <c r="Y260" s="875"/>
      <c r="Z260" s="876"/>
    </row>
    <row r="261" spans="2:26" s="248" customFormat="1" ht="13.5" customHeight="1">
      <c r="B261" s="1012"/>
      <c r="C261" s="557"/>
      <c r="D261" s="558" t="s">
        <v>499</v>
      </c>
      <c r="E261" s="558"/>
      <c r="F261" s="558"/>
      <c r="G261" s="558"/>
      <c r="H261" s="558"/>
      <c r="I261" s="558"/>
      <c r="J261" s="558"/>
      <c r="K261" s="558"/>
      <c r="L261" s="558"/>
      <c r="M261" s="558"/>
      <c r="N261" s="558"/>
      <c r="O261" s="558"/>
      <c r="P261" s="558"/>
      <c r="Q261" s="558"/>
      <c r="R261" s="558"/>
      <c r="S261" s="558"/>
      <c r="T261" s="558"/>
      <c r="U261" s="558"/>
      <c r="V261" s="558"/>
      <c r="W261" s="558"/>
      <c r="X261" s="559"/>
      <c r="Y261" s="875"/>
      <c r="Z261" s="876"/>
    </row>
    <row r="262" spans="2:26" s="248" customFormat="1" ht="13.5" customHeight="1">
      <c r="B262" s="1012"/>
      <c r="C262" s="557"/>
      <c r="D262" s="558" t="s">
        <v>500</v>
      </c>
      <c r="E262" s="558"/>
      <c r="F262" s="558"/>
      <c r="G262" s="558"/>
      <c r="H262" s="558"/>
      <c r="I262" s="558"/>
      <c r="J262" s="558"/>
      <c r="K262" s="558"/>
      <c r="L262" s="558"/>
      <c r="M262" s="558"/>
      <c r="N262" s="558"/>
      <c r="O262" s="558"/>
      <c r="P262" s="558"/>
      <c r="Q262" s="558"/>
      <c r="R262" s="558"/>
      <c r="S262" s="558"/>
      <c r="T262" s="558"/>
      <c r="U262" s="558"/>
      <c r="V262" s="558"/>
      <c r="W262" s="558"/>
      <c r="X262" s="559"/>
      <c r="Y262" s="875"/>
      <c r="Z262" s="876"/>
    </row>
    <row r="263" spans="2:26" s="248" customFormat="1" ht="13.5" customHeight="1">
      <c r="B263" s="1012"/>
      <c r="C263" s="557"/>
      <c r="D263" s="206" t="s">
        <v>501</v>
      </c>
      <c r="E263" s="558"/>
      <c r="F263" s="558"/>
      <c r="G263" s="558"/>
      <c r="H263" s="558"/>
      <c r="I263" s="558"/>
      <c r="J263" s="558"/>
      <c r="K263" s="558"/>
      <c r="L263" s="558"/>
      <c r="M263" s="558"/>
      <c r="N263" s="558"/>
      <c r="O263" s="558"/>
      <c r="P263" s="558"/>
      <c r="Q263" s="558"/>
      <c r="R263" s="558"/>
      <c r="S263" s="558"/>
      <c r="T263" s="558"/>
      <c r="U263" s="558"/>
      <c r="V263" s="558"/>
      <c r="W263" s="558"/>
      <c r="X263" s="559"/>
      <c r="Y263" s="875"/>
      <c r="Z263" s="876"/>
    </row>
    <row r="264" spans="2:26" s="248" customFormat="1" ht="13.5" customHeight="1">
      <c r="B264" s="1012"/>
      <c r="C264" s="557"/>
      <c r="D264" s="206" t="s">
        <v>502</v>
      </c>
      <c r="E264" s="558"/>
      <c r="F264" s="558"/>
      <c r="G264" s="558"/>
      <c r="H264" s="558"/>
      <c r="I264" s="558"/>
      <c r="J264" s="558"/>
      <c r="K264" s="558"/>
      <c r="L264" s="558"/>
      <c r="M264" s="558"/>
      <c r="N264" s="558"/>
      <c r="O264" s="558"/>
      <c r="P264" s="558"/>
      <c r="Q264" s="558"/>
      <c r="R264" s="558"/>
      <c r="S264" s="558"/>
      <c r="T264" s="558"/>
      <c r="U264" s="558"/>
      <c r="V264" s="558"/>
      <c r="W264" s="558"/>
      <c r="X264" s="559"/>
      <c r="Y264" s="875"/>
      <c r="Z264" s="876"/>
    </row>
    <row r="265" spans="2:26" s="248" customFormat="1" ht="13.5" customHeight="1">
      <c r="B265" s="1012"/>
      <c r="C265" s="557"/>
      <c r="D265" s="558" t="s">
        <v>503</v>
      </c>
      <c r="E265" s="558"/>
      <c r="F265" s="558"/>
      <c r="G265" s="558"/>
      <c r="H265" s="558"/>
      <c r="I265" s="558"/>
      <c r="J265" s="558"/>
      <c r="K265" s="558"/>
      <c r="L265" s="558"/>
      <c r="M265" s="558"/>
      <c r="N265" s="558"/>
      <c r="O265" s="558"/>
      <c r="P265" s="558"/>
      <c r="Q265" s="558"/>
      <c r="R265" s="558"/>
      <c r="S265" s="558"/>
      <c r="T265" s="558"/>
      <c r="U265" s="558"/>
      <c r="V265" s="558"/>
      <c r="W265" s="558"/>
      <c r="X265" s="559"/>
      <c r="Y265" s="875"/>
      <c r="Z265" s="876"/>
    </row>
    <row r="266" spans="2:26" s="248" customFormat="1" ht="13.5" customHeight="1">
      <c r="B266" s="1012"/>
      <c r="C266" s="557"/>
      <c r="D266" s="560" t="s">
        <v>504</v>
      </c>
      <c r="E266" s="560"/>
      <c r="F266" s="560"/>
      <c r="G266" s="560"/>
      <c r="H266" s="560"/>
      <c r="I266" s="560"/>
      <c r="J266" s="560"/>
      <c r="K266" s="560"/>
      <c r="L266" s="560"/>
      <c r="M266" s="560"/>
      <c r="N266" s="558"/>
      <c r="O266" s="558"/>
      <c r="P266" s="558"/>
      <c r="Q266" s="558"/>
      <c r="R266" s="558"/>
      <c r="S266" s="558"/>
      <c r="T266" s="558"/>
      <c r="U266" s="558"/>
      <c r="V266" s="558"/>
      <c r="W266" s="558"/>
      <c r="X266" s="559"/>
      <c r="Y266" s="875"/>
      <c r="Z266" s="876"/>
    </row>
    <row r="267" spans="2:26" s="248" customFormat="1" ht="13.5" customHeight="1">
      <c r="B267" s="1012"/>
      <c r="C267" s="557"/>
      <c r="D267" s="558" t="s">
        <v>505</v>
      </c>
      <c r="E267" s="558"/>
      <c r="F267" s="558"/>
      <c r="G267" s="558"/>
      <c r="H267" s="558"/>
      <c r="I267" s="558"/>
      <c r="J267" s="558"/>
      <c r="K267" s="558"/>
      <c r="L267" s="558"/>
      <c r="M267" s="558"/>
      <c r="N267" s="558"/>
      <c r="O267" s="558"/>
      <c r="P267" s="558"/>
      <c r="Q267" s="558"/>
      <c r="R267" s="558"/>
      <c r="S267" s="558"/>
      <c r="T267" s="558"/>
      <c r="U267" s="558"/>
      <c r="V267" s="558"/>
      <c r="W267" s="558"/>
      <c r="X267" s="559"/>
      <c r="Y267" s="875"/>
      <c r="Z267" s="876"/>
    </row>
    <row r="268" spans="2:26" s="248" customFormat="1" ht="13.5" customHeight="1">
      <c r="B268" s="1012"/>
      <c r="C268" s="557"/>
      <c r="D268" s="558" t="s">
        <v>506</v>
      </c>
      <c r="E268" s="558"/>
      <c r="F268" s="558"/>
      <c r="G268" s="558"/>
      <c r="H268" s="558"/>
      <c r="I268" s="558"/>
      <c r="J268" s="558"/>
      <c r="K268" s="558"/>
      <c r="L268" s="558"/>
      <c r="M268" s="558"/>
      <c r="N268" s="558"/>
      <c r="O268" s="558"/>
      <c r="P268" s="558"/>
      <c r="Q268" s="558"/>
      <c r="R268" s="558"/>
      <c r="S268" s="558"/>
      <c r="T268" s="558"/>
      <c r="U268" s="558"/>
      <c r="V268" s="558"/>
      <c r="W268" s="558"/>
      <c r="X268" s="559"/>
      <c r="Y268" s="875"/>
      <c r="Z268" s="876"/>
    </row>
    <row r="269" spans="2:26" s="248" customFormat="1" ht="13.5" customHeight="1">
      <c r="B269" s="1012"/>
      <c r="C269" s="557"/>
      <c r="D269" s="558" t="s">
        <v>507</v>
      </c>
      <c r="E269" s="558"/>
      <c r="F269" s="558"/>
      <c r="G269" s="558"/>
      <c r="H269" s="558"/>
      <c r="I269" s="558"/>
      <c r="J269" s="558"/>
      <c r="K269" s="558"/>
      <c r="L269" s="558"/>
      <c r="M269" s="558"/>
      <c r="N269" s="558"/>
      <c r="O269" s="558"/>
      <c r="P269" s="558"/>
      <c r="Q269" s="558"/>
      <c r="R269" s="558"/>
      <c r="S269" s="558"/>
      <c r="T269" s="558"/>
      <c r="U269" s="558"/>
      <c r="V269" s="558"/>
      <c r="W269" s="558"/>
      <c r="X269" s="559"/>
      <c r="Y269" s="875"/>
      <c r="Z269" s="876"/>
    </row>
    <row r="270" spans="2:26" s="248" customFormat="1" ht="13.5" customHeight="1">
      <c r="B270" s="1012"/>
      <c r="C270" s="557"/>
      <c r="D270" s="558" t="s">
        <v>508</v>
      </c>
      <c r="E270" s="558"/>
      <c r="F270" s="558"/>
      <c r="G270" s="558"/>
      <c r="H270" s="558"/>
      <c r="I270" s="558"/>
      <c r="J270" s="558"/>
      <c r="K270" s="558"/>
      <c r="L270" s="558"/>
      <c r="M270" s="558"/>
      <c r="N270" s="558"/>
      <c r="O270" s="558"/>
      <c r="P270" s="558"/>
      <c r="Q270" s="558"/>
      <c r="R270" s="558"/>
      <c r="S270" s="558"/>
      <c r="T270" s="558"/>
      <c r="U270" s="558"/>
      <c r="V270" s="558"/>
      <c r="W270" s="558"/>
      <c r="X270" s="559"/>
      <c r="Y270" s="875"/>
      <c r="Z270" s="876"/>
    </row>
    <row r="271" spans="2:26" s="248" customFormat="1" ht="13.5" customHeight="1">
      <c r="B271" s="1012"/>
      <c r="C271" s="557"/>
      <c r="D271" s="558" t="s">
        <v>509</v>
      </c>
      <c r="E271" s="558"/>
      <c r="F271" s="558"/>
      <c r="G271" s="558"/>
      <c r="H271" s="558"/>
      <c r="I271" s="558"/>
      <c r="J271" s="558"/>
      <c r="K271" s="558"/>
      <c r="L271" s="558"/>
      <c r="M271" s="558"/>
      <c r="N271" s="558"/>
      <c r="O271" s="558"/>
      <c r="P271" s="558"/>
      <c r="Q271" s="558"/>
      <c r="R271" s="558"/>
      <c r="S271" s="558"/>
      <c r="T271" s="558"/>
      <c r="U271" s="558"/>
      <c r="V271" s="558"/>
      <c r="W271" s="558"/>
      <c r="X271" s="559"/>
      <c r="Y271" s="875"/>
      <c r="Z271" s="876"/>
    </row>
    <row r="272" spans="2:26" s="248" customFormat="1" ht="13.5" customHeight="1">
      <c r="B272" s="819"/>
      <c r="C272" s="561"/>
      <c r="D272" s="562" t="s">
        <v>510</v>
      </c>
      <c r="E272" s="562"/>
      <c r="F272" s="562"/>
      <c r="G272" s="562"/>
      <c r="H272" s="562"/>
      <c r="I272" s="562"/>
      <c r="J272" s="562"/>
      <c r="K272" s="562"/>
      <c r="L272" s="562"/>
      <c r="M272" s="562"/>
      <c r="N272" s="562"/>
      <c r="O272" s="562"/>
      <c r="P272" s="562"/>
      <c r="Q272" s="562"/>
      <c r="R272" s="562"/>
      <c r="S272" s="562"/>
      <c r="T272" s="562"/>
      <c r="U272" s="562"/>
      <c r="V272" s="562"/>
      <c r="W272" s="562"/>
      <c r="X272" s="563"/>
      <c r="Y272" s="766"/>
      <c r="Z272" s="767"/>
    </row>
    <row r="273" spans="1:31" s="248" customFormat="1" ht="12.95" customHeight="1">
      <c r="Y273" s="242"/>
      <c r="Z273" s="242"/>
    </row>
    <row r="274" spans="1:31" s="248" customFormat="1" ht="19.5" customHeight="1">
      <c r="A274" s="852" t="s">
        <v>263</v>
      </c>
      <c r="B274" s="852"/>
      <c r="C274" s="852"/>
      <c r="D274" s="852"/>
      <c r="E274" s="852"/>
      <c r="F274" s="852"/>
      <c r="G274" s="852"/>
      <c r="H274" s="852"/>
      <c r="I274" s="239"/>
      <c r="J274" s="240"/>
      <c r="K274" s="240"/>
      <c r="L274" s="240"/>
      <c r="M274" s="240"/>
      <c r="N274" s="240"/>
      <c r="O274" s="240"/>
      <c r="P274" s="240"/>
      <c r="Q274" s="240"/>
      <c r="R274" s="240"/>
      <c r="S274" s="241"/>
      <c r="T274" s="241"/>
      <c r="U274" s="241"/>
      <c r="V274" s="241"/>
      <c r="W274" s="241"/>
      <c r="X274" s="241"/>
      <c r="Y274" s="242"/>
      <c r="Z274" s="242"/>
      <c r="AA274" s="241"/>
    </row>
    <row r="275" spans="1:31" s="206" customFormat="1" ht="21" customHeight="1">
      <c r="B275" s="818" t="s">
        <v>87</v>
      </c>
      <c r="C275" s="823" t="s">
        <v>211</v>
      </c>
      <c r="D275" s="824"/>
      <c r="E275" s="824"/>
      <c r="F275" s="824"/>
      <c r="G275" s="824"/>
      <c r="H275" s="824"/>
      <c r="I275" s="824"/>
      <c r="J275" s="824"/>
      <c r="K275" s="824"/>
      <c r="L275" s="824"/>
      <c r="M275" s="824"/>
      <c r="N275" s="824"/>
      <c r="O275" s="824"/>
      <c r="P275" s="824"/>
      <c r="Q275" s="824"/>
      <c r="R275" s="824"/>
      <c r="S275" s="824"/>
      <c r="T275" s="824"/>
      <c r="U275" s="824"/>
      <c r="V275" s="824"/>
      <c r="W275" s="824"/>
      <c r="X275" s="825"/>
      <c r="Y275" s="764"/>
      <c r="Z275" s="765"/>
    </row>
    <row r="276" spans="1:31" s="206" customFormat="1" ht="21" customHeight="1">
      <c r="B276" s="819"/>
      <c r="C276" s="826"/>
      <c r="D276" s="827"/>
      <c r="E276" s="827"/>
      <c r="F276" s="827"/>
      <c r="G276" s="827"/>
      <c r="H276" s="827"/>
      <c r="I276" s="827"/>
      <c r="J276" s="827"/>
      <c r="K276" s="827"/>
      <c r="L276" s="827"/>
      <c r="M276" s="827"/>
      <c r="N276" s="827"/>
      <c r="O276" s="827"/>
      <c r="P276" s="827"/>
      <c r="Q276" s="827"/>
      <c r="R276" s="827"/>
      <c r="S276" s="827"/>
      <c r="T276" s="827"/>
      <c r="U276" s="827"/>
      <c r="V276" s="827"/>
      <c r="W276" s="827"/>
      <c r="X276" s="828"/>
      <c r="Y276" s="766"/>
      <c r="Z276" s="767"/>
    </row>
    <row r="277" spans="1:31" s="206" customFormat="1" ht="15" customHeight="1">
      <c r="A277" s="249"/>
      <c r="B277" s="818" t="s">
        <v>89</v>
      </c>
      <c r="C277" s="823" t="s">
        <v>214</v>
      </c>
      <c r="D277" s="824"/>
      <c r="E277" s="824"/>
      <c r="F277" s="824"/>
      <c r="G277" s="824"/>
      <c r="H277" s="824"/>
      <c r="I277" s="824"/>
      <c r="J277" s="824"/>
      <c r="K277" s="824"/>
      <c r="L277" s="824"/>
      <c r="M277" s="824"/>
      <c r="N277" s="824"/>
      <c r="O277" s="824"/>
      <c r="P277" s="824"/>
      <c r="Q277" s="824"/>
      <c r="R277" s="824"/>
      <c r="S277" s="824"/>
      <c r="T277" s="824"/>
      <c r="U277" s="824"/>
      <c r="V277" s="824"/>
      <c r="W277" s="824"/>
      <c r="X277" s="825"/>
      <c r="Y277" s="764"/>
      <c r="Z277" s="765"/>
      <c r="AE277" s="250" t="s">
        <v>297</v>
      </c>
    </row>
    <row r="278" spans="1:31" s="206" customFormat="1" ht="15" customHeight="1">
      <c r="B278" s="1012"/>
      <c r="C278" s="1013"/>
      <c r="D278" s="853"/>
      <c r="E278" s="853"/>
      <c r="F278" s="853"/>
      <c r="G278" s="853"/>
      <c r="H278" s="853"/>
      <c r="I278" s="853"/>
      <c r="J278" s="853"/>
      <c r="K278" s="853"/>
      <c r="L278" s="853"/>
      <c r="M278" s="853"/>
      <c r="N278" s="853"/>
      <c r="O278" s="853"/>
      <c r="P278" s="853"/>
      <c r="Q278" s="853"/>
      <c r="R278" s="853"/>
      <c r="S278" s="853"/>
      <c r="T278" s="853"/>
      <c r="U278" s="853"/>
      <c r="V278" s="853"/>
      <c r="W278" s="853"/>
      <c r="X278" s="854"/>
      <c r="Y278" s="875"/>
      <c r="Z278" s="876"/>
    </row>
    <row r="279" spans="1:31" s="206" customFormat="1" ht="18" customHeight="1">
      <c r="B279" s="1012"/>
      <c r="C279" s="564" t="s">
        <v>273</v>
      </c>
      <c r="D279" s="853" t="s">
        <v>215</v>
      </c>
      <c r="E279" s="853"/>
      <c r="F279" s="853"/>
      <c r="G279" s="853"/>
      <c r="H279" s="853"/>
      <c r="I279" s="853"/>
      <c r="J279" s="853"/>
      <c r="K279" s="853"/>
      <c r="L279" s="853"/>
      <c r="M279" s="853"/>
      <c r="N279" s="853"/>
      <c r="O279" s="853"/>
      <c r="P279" s="853"/>
      <c r="Q279" s="853"/>
      <c r="R279" s="853"/>
      <c r="S279" s="853"/>
      <c r="T279" s="853"/>
      <c r="U279" s="853"/>
      <c r="V279" s="853"/>
      <c r="W279" s="853"/>
      <c r="X279" s="854"/>
      <c r="Y279" s="875"/>
      <c r="Z279" s="876"/>
    </row>
    <row r="280" spans="1:31" s="206" customFormat="1" ht="18" customHeight="1">
      <c r="B280" s="1012"/>
      <c r="C280" s="564" t="s">
        <v>274</v>
      </c>
      <c r="D280" s="853" t="s">
        <v>216</v>
      </c>
      <c r="E280" s="853"/>
      <c r="F280" s="853"/>
      <c r="G280" s="853"/>
      <c r="H280" s="853"/>
      <c r="I280" s="853"/>
      <c r="J280" s="853"/>
      <c r="K280" s="853"/>
      <c r="L280" s="853"/>
      <c r="M280" s="853"/>
      <c r="N280" s="853"/>
      <c r="O280" s="853"/>
      <c r="P280" s="853"/>
      <c r="Q280" s="853"/>
      <c r="R280" s="853"/>
      <c r="S280" s="853"/>
      <c r="T280" s="853"/>
      <c r="U280" s="853"/>
      <c r="V280" s="853"/>
      <c r="W280" s="853"/>
      <c r="X280" s="854"/>
      <c r="Y280" s="875"/>
      <c r="Z280" s="876"/>
    </row>
    <row r="281" spans="1:31" s="206" customFormat="1" ht="31.5" customHeight="1">
      <c r="B281" s="1012"/>
      <c r="C281" s="564" t="s">
        <v>276</v>
      </c>
      <c r="D281" s="853" t="s">
        <v>217</v>
      </c>
      <c r="E281" s="853"/>
      <c r="F281" s="853"/>
      <c r="G281" s="853"/>
      <c r="H281" s="853"/>
      <c r="I281" s="853"/>
      <c r="J281" s="853"/>
      <c r="K281" s="853"/>
      <c r="L281" s="853"/>
      <c r="M281" s="853"/>
      <c r="N281" s="853"/>
      <c r="O281" s="853"/>
      <c r="P281" s="853"/>
      <c r="Q281" s="853"/>
      <c r="R281" s="853"/>
      <c r="S281" s="853"/>
      <c r="T281" s="853"/>
      <c r="U281" s="853"/>
      <c r="V281" s="853"/>
      <c r="W281" s="853"/>
      <c r="X281" s="854"/>
      <c r="Y281" s="875"/>
      <c r="Z281" s="876"/>
    </row>
    <row r="282" spans="1:31" s="206" customFormat="1" ht="15" customHeight="1">
      <c r="B282" s="1012"/>
      <c r="C282" s="564" t="s">
        <v>275</v>
      </c>
      <c r="D282" s="853" t="s">
        <v>218</v>
      </c>
      <c r="E282" s="853"/>
      <c r="F282" s="853"/>
      <c r="G282" s="853"/>
      <c r="H282" s="853"/>
      <c r="I282" s="853"/>
      <c r="J282" s="853"/>
      <c r="K282" s="853"/>
      <c r="L282" s="853"/>
      <c r="M282" s="853"/>
      <c r="N282" s="853"/>
      <c r="O282" s="853"/>
      <c r="P282" s="853"/>
      <c r="Q282" s="853"/>
      <c r="R282" s="853"/>
      <c r="S282" s="853"/>
      <c r="T282" s="853"/>
      <c r="U282" s="853"/>
      <c r="V282" s="853"/>
      <c r="W282" s="853"/>
      <c r="X282" s="854"/>
      <c r="Y282" s="875"/>
      <c r="Z282" s="876"/>
    </row>
    <row r="283" spans="1:31" s="206" customFormat="1" ht="39" customHeight="1">
      <c r="B283" s="1012"/>
      <c r="C283" s="564" t="s">
        <v>277</v>
      </c>
      <c r="D283" s="853" t="s">
        <v>219</v>
      </c>
      <c r="E283" s="853"/>
      <c r="F283" s="853"/>
      <c r="G283" s="853"/>
      <c r="H283" s="853"/>
      <c r="I283" s="853"/>
      <c r="J283" s="853"/>
      <c r="K283" s="853"/>
      <c r="L283" s="853"/>
      <c r="M283" s="853"/>
      <c r="N283" s="853"/>
      <c r="O283" s="853"/>
      <c r="P283" s="853"/>
      <c r="Q283" s="853"/>
      <c r="R283" s="853"/>
      <c r="S283" s="853"/>
      <c r="T283" s="853"/>
      <c r="U283" s="853"/>
      <c r="V283" s="853"/>
      <c r="W283" s="853"/>
      <c r="X283" s="854"/>
      <c r="Y283" s="875"/>
      <c r="Z283" s="876"/>
    </row>
    <row r="284" spans="1:31" s="206" customFormat="1" ht="31.5" customHeight="1">
      <c r="B284" s="1012"/>
      <c r="C284" s="564" t="s">
        <v>278</v>
      </c>
      <c r="D284" s="853" t="s">
        <v>220</v>
      </c>
      <c r="E284" s="853"/>
      <c r="F284" s="853"/>
      <c r="G284" s="853"/>
      <c r="H284" s="853"/>
      <c r="I284" s="853"/>
      <c r="J284" s="853"/>
      <c r="K284" s="853"/>
      <c r="L284" s="853"/>
      <c r="M284" s="853"/>
      <c r="N284" s="853"/>
      <c r="O284" s="853"/>
      <c r="P284" s="853"/>
      <c r="Q284" s="853"/>
      <c r="R284" s="853"/>
      <c r="S284" s="853"/>
      <c r="T284" s="853"/>
      <c r="U284" s="853"/>
      <c r="V284" s="853"/>
      <c r="W284" s="853"/>
      <c r="X284" s="854"/>
      <c r="Y284" s="875"/>
      <c r="Z284" s="876"/>
    </row>
    <row r="285" spans="1:31" s="206" customFormat="1" ht="20.25" customHeight="1">
      <c r="B285" s="819"/>
      <c r="C285" s="565" t="s">
        <v>279</v>
      </c>
      <c r="D285" s="827" t="s">
        <v>221</v>
      </c>
      <c r="E285" s="827"/>
      <c r="F285" s="827"/>
      <c r="G285" s="827"/>
      <c r="H285" s="827"/>
      <c r="I285" s="827"/>
      <c r="J285" s="827"/>
      <c r="K285" s="827"/>
      <c r="L285" s="827"/>
      <c r="M285" s="827"/>
      <c r="N285" s="827"/>
      <c r="O285" s="827"/>
      <c r="P285" s="827"/>
      <c r="Q285" s="827"/>
      <c r="R285" s="827"/>
      <c r="S285" s="827"/>
      <c r="T285" s="827"/>
      <c r="U285" s="827"/>
      <c r="V285" s="827"/>
      <c r="W285" s="827"/>
      <c r="X285" s="828"/>
      <c r="Y285" s="766"/>
      <c r="Z285" s="767"/>
    </row>
    <row r="286" spans="1:31" s="206" customFormat="1" ht="15" customHeight="1">
      <c r="B286" s="818" t="s">
        <v>99</v>
      </c>
      <c r="C286" s="1029" t="s">
        <v>311</v>
      </c>
      <c r="D286" s="1030"/>
      <c r="E286" s="1030"/>
      <c r="F286" s="1030"/>
      <c r="G286" s="1030"/>
      <c r="H286" s="1030"/>
      <c r="I286" s="1030"/>
      <c r="J286" s="1030"/>
      <c r="K286" s="1030"/>
      <c r="L286" s="1030"/>
      <c r="M286" s="1030"/>
      <c r="N286" s="1030"/>
      <c r="O286" s="1030"/>
      <c r="P286" s="1030"/>
      <c r="Q286" s="1030"/>
      <c r="R286" s="1030"/>
      <c r="S286" s="1030"/>
      <c r="T286" s="1030"/>
      <c r="U286" s="1030"/>
      <c r="V286" s="1030"/>
      <c r="W286" s="1030"/>
      <c r="X286" s="1031"/>
      <c r="Y286" s="764"/>
      <c r="Z286" s="765"/>
    </row>
    <row r="287" spans="1:31" s="206" customFormat="1" ht="15" customHeight="1">
      <c r="B287" s="819"/>
      <c r="C287" s="1032"/>
      <c r="D287" s="1033"/>
      <c r="E287" s="1033"/>
      <c r="F287" s="1033"/>
      <c r="G287" s="1033"/>
      <c r="H287" s="1033"/>
      <c r="I287" s="1033"/>
      <c r="J287" s="1033"/>
      <c r="K287" s="1033"/>
      <c r="L287" s="1033"/>
      <c r="M287" s="1033"/>
      <c r="N287" s="1033"/>
      <c r="O287" s="1033"/>
      <c r="P287" s="1033"/>
      <c r="Q287" s="1033"/>
      <c r="R287" s="1033"/>
      <c r="S287" s="1033"/>
      <c r="T287" s="1033"/>
      <c r="U287" s="1033"/>
      <c r="V287" s="1033"/>
      <c r="W287" s="1033"/>
      <c r="X287" s="1034"/>
      <c r="Y287" s="766"/>
      <c r="Z287" s="767"/>
    </row>
    <row r="288" spans="1:31" s="206" customFormat="1" ht="15" customHeight="1">
      <c r="B288" s="818" t="s">
        <v>222</v>
      </c>
      <c r="C288" s="823" t="s">
        <v>312</v>
      </c>
      <c r="D288" s="824"/>
      <c r="E288" s="824"/>
      <c r="F288" s="824"/>
      <c r="G288" s="824"/>
      <c r="H288" s="824"/>
      <c r="I288" s="824"/>
      <c r="J288" s="824"/>
      <c r="K288" s="824"/>
      <c r="L288" s="824"/>
      <c r="M288" s="824"/>
      <c r="N288" s="824"/>
      <c r="O288" s="824"/>
      <c r="P288" s="824"/>
      <c r="Q288" s="824"/>
      <c r="R288" s="824"/>
      <c r="S288" s="824"/>
      <c r="T288" s="824"/>
      <c r="U288" s="824"/>
      <c r="V288" s="824"/>
      <c r="W288" s="824"/>
      <c r="X288" s="825"/>
      <c r="Y288" s="764"/>
      <c r="Z288" s="765"/>
    </row>
    <row r="289" spans="1:26" s="206" customFormat="1" ht="13.5">
      <c r="B289" s="819"/>
      <c r="C289" s="826"/>
      <c r="D289" s="827"/>
      <c r="E289" s="827"/>
      <c r="F289" s="827"/>
      <c r="G289" s="827"/>
      <c r="H289" s="827"/>
      <c r="I289" s="827"/>
      <c r="J289" s="827"/>
      <c r="K289" s="827"/>
      <c r="L289" s="827"/>
      <c r="M289" s="827"/>
      <c r="N289" s="827"/>
      <c r="O289" s="827"/>
      <c r="P289" s="827"/>
      <c r="Q289" s="827"/>
      <c r="R289" s="827"/>
      <c r="S289" s="827"/>
      <c r="T289" s="827"/>
      <c r="U289" s="827"/>
      <c r="V289" s="827"/>
      <c r="W289" s="827"/>
      <c r="X289" s="828"/>
      <c r="Y289" s="766"/>
      <c r="Z289" s="767"/>
    </row>
    <row r="290" spans="1:26" s="206" customFormat="1" ht="15" customHeight="1">
      <c r="A290" s="249"/>
      <c r="B290" s="818" t="s">
        <v>108</v>
      </c>
      <c r="C290" s="823" t="s">
        <v>213</v>
      </c>
      <c r="D290" s="824"/>
      <c r="E290" s="824"/>
      <c r="F290" s="824"/>
      <c r="G290" s="824"/>
      <c r="H290" s="824"/>
      <c r="I290" s="824"/>
      <c r="J290" s="824"/>
      <c r="K290" s="824"/>
      <c r="L290" s="824"/>
      <c r="M290" s="824"/>
      <c r="N290" s="824"/>
      <c r="O290" s="824"/>
      <c r="P290" s="824"/>
      <c r="Q290" s="824"/>
      <c r="R290" s="824"/>
      <c r="S290" s="824"/>
      <c r="T290" s="824"/>
      <c r="U290" s="824"/>
      <c r="V290" s="824"/>
      <c r="W290" s="824"/>
      <c r="X290" s="825"/>
      <c r="Y290" s="764"/>
      <c r="Z290" s="765"/>
    </row>
    <row r="291" spans="1:26" s="206" customFormat="1" ht="13.5">
      <c r="B291" s="819"/>
      <c r="C291" s="826"/>
      <c r="D291" s="827"/>
      <c r="E291" s="827"/>
      <c r="F291" s="827"/>
      <c r="G291" s="827"/>
      <c r="H291" s="827"/>
      <c r="I291" s="827"/>
      <c r="J291" s="827"/>
      <c r="K291" s="827"/>
      <c r="L291" s="827"/>
      <c r="M291" s="827"/>
      <c r="N291" s="827"/>
      <c r="O291" s="827"/>
      <c r="P291" s="827"/>
      <c r="Q291" s="827"/>
      <c r="R291" s="827"/>
      <c r="S291" s="827"/>
      <c r="T291" s="827"/>
      <c r="U291" s="827"/>
      <c r="V291" s="827"/>
      <c r="W291" s="827"/>
      <c r="X291" s="828"/>
      <c r="Y291" s="766"/>
      <c r="Z291" s="767"/>
    </row>
    <row r="292" spans="1:26" s="206" customFormat="1" ht="13.5" customHeight="1">
      <c r="A292" s="249"/>
      <c r="B292" s="818" t="s">
        <v>121</v>
      </c>
      <c r="C292" s="823" t="s">
        <v>212</v>
      </c>
      <c r="D292" s="824"/>
      <c r="E292" s="824"/>
      <c r="F292" s="824"/>
      <c r="G292" s="824"/>
      <c r="H292" s="824"/>
      <c r="I292" s="824"/>
      <c r="J292" s="824"/>
      <c r="K292" s="824"/>
      <c r="L292" s="824"/>
      <c r="M292" s="824"/>
      <c r="N292" s="824"/>
      <c r="O292" s="824"/>
      <c r="P292" s="824"/>
      <c r="Q292" s="824"/>
      <c r="R292" s="824"/>
      <c r="S292" s="824"/>
      <c r="T292" s="824"/>
      <c r="U292" s="824"/>
      <c r="V292" s="824"/>
      <c r="W292" s="824"/>
      <c r="X292" s="825"/>
      <c r="Y292" s="764"/>
      <c r="Z292" s="765"/>
    </row>
    <row r="293" spans="1:26" s="206" customFormat="1" ht="13.5" customHeight="1">
      <c r="B293" s="819"/>
      <c r="C293" s="826"/>
      <c r="D293" s="827"/>
      <c r="E293" s="827"/>
      <c r="F293" s="827"/>
      <c r="G293" s="827"/>
      <c r="H293" s="827"/>
      <c r="I293" s="827"/>
      <c r="J293" s="827"/>
      <c r="K293" s="827"/>
      <c r="L293" s="827"/>
      <c r="M293" s="827"/>
      <c r="N293" s="827"/>
      <c r="O293" s="827"/>
      <c r="P293" s="827"/>
      <c r="Q293" s="827"/>
      <c r="R293" s="827"/>
      <c r="S293" s="827"/>
      <c r="T293" s="827"/>
      <c r="U293" s="827"/>
      <c r="V293" s="827"/>
      <c r="W293" s="827"/>
      <c r="X293" s="828"/>
      <c r="Y293" s="766"/>
      <c r="Z293" s="767"/>
    </row>
    <row r="294" spans="1:26" s="206" customFormat="1" ht="15" customHeight="1">
      <c r="B294" s="818" t="s">
        <v>302</v>
      </c>
      <c r="C294" s="823" t="s">
        <v>350</v>
      </c>
      <c r="D294" s="824"/>
      <c r="E294" s="824"/>
      <c r="F294" s="824"/>
      <c r="G294" s="824"/>
      <c r="H294" s="824"/>
      <c r="I294" s="824"/>
      <c r="J294" s="824"/>
      <c r="K294" s="824"/>
      <c r="L294" s="824"/>
      <c r="M294" s="824"/>
      <c r="N294" s="824"/>
      <c r="O294" s="824"/>
      <c r="P294" s="824"/>
      <c r="Q294" s="824"/>
      <c r="R294" s="824"/>
      <c r="S294" s="824"/>
      <c r="T294" s="824"/>
      <c r="U294" s="824"/>
      <c r="V294" s="824"/>
      <c r="W294" s="824"/>
      <c r="X294" s="825"/>
      <c r="Y294" s="1065"/>
      <c r="Z294" s="1066"/>
    </row>
    <row r="295" spans="1:26" s="206" customFormat="1" ht="15" customHeight="1">
      <c r="B295" s="819"/>
      <c r="C295" s="826"/>
      <c r="D295" s="827"/>
      <c r="E295" s="827"/>
      <c r="F295" s="827"/>
      <c r="G295" s="827"/>
      <c r="H295" s="827"/>
      <c r="I295" s="827"/>
      <c r="J295" s="827"/>
      <c r="K295" s="827"/>
      <c r="L295" s="827"/>
      <c r="M295" s="827"/>
      <c r="N295" s="827"/>
      <c r="O295" s="827"/>
      <c r="P295" s="827"/>
      <c r="Q295" s="827"/>
      <c r="R295" s="827"/>
      <c r="S295" s="827"/>
      <c r="T295" s="827"/>
      <c r="U295" s="827"/>
      <c r="V295" s="827"/>
      <c r="W295" s="827"/>
      <c r="X295" s="828"/>
      <c r="Y295" s="1067"/>
      <c r="Z295" s="1068"/>
    </row>
    <row r="296" spans="1:26" s="206" customFormat="1" ht="22.5" customHeight="1">
      <c r="B296" s="818" t="s">
        <v>299</v>
      </c>
      <c r="C296" s="823" t="s">
        <v>351</v>
      </c>
      <c r="D296" s="824"/>
      <c r="E296" s="824"/>
      <c r="F296" s="824"/>
      <c r="G296" s="824"/>
      <c r="H296" s="824"/>
      <c r="I296" s="824"/>
      <c r="J296" s="824"/>
      <c r="K296" s="824"/>
      <c r="L296" s="824"/>
      <c r="M296" s="824"/>
      <c r="N296" s="824"/>
      <c r="O296" s="824"/>
      <c r="P296" s="824"/>
      <c r="Q296" s="824"/>
      <c r="R296" s="824"/>
      <c r="S296" s="824"/>
      <c r="T296" s="824"/>
      <c r="U296" s="824"/>
      <c r="V296" s="824"/>
      <c r="W296" s="824"/>
      <c r="X296" s="825"/>
      <c r="Y296" s="764"/>
      <c r="Z296" s="765"/>
    </row>
    <row r="297" spans="1:26" s="206" customFormat="1" ht="22.5" customHeight="1">
      <c r="B297" s="819"/>
      <c r="C297" s="826"/>
      <c r="D297" s="827"/>
      <c r="E297" s="827"/>
      <c r="F297" s="827"/>
      <c r="G297" s="827"/>
      <c r="H297" s="827"/>
      <c r="I297" s="827"/>
      <c r="J297" s="827"/>
      <c r="K297" s="827"/>
      <c r="L297" s="827"/>
      <c r="M297" s="827"/>
      <c r="N297" s="827"/>
      <c r="O297" s="827"/>
      <c r="P297" s="827"/>
      <c r="Q297" s="827"/>
      <c r="R297" s="827"/>
      <c r="S297" s="827"/>
      <c r="T297" s="827"/>
      <c r="U297" s="827"/>
      <c r="V297" s="827"/>
      <c r="W297" s="827"/>
      <c r="X297" s="828"/>
      <c r="Y297" s="766"/>
      <c r="Z297" s="767"/>
    </row>
    <row r="298" spans="1:26" s="206" customFormat="1" ht="15" customHeight="1">
      <c r="B298" s="818" t="s">
        <v>303</v>
      </c>
      <c r="C298" s="823" t="s">
        <v>405</v>
      </c>
      <c r="D298" s="824"/>
      <c r="E298" s="824"/>
      <c r="F298" s="824"/>
      <c r="G298" s="824"/>
      <c r="H298" s="824"/>
      <c r="I298" s="824"/>
      <c r="J298" s="824"/>
      <c r="K298" s="824"/>
      <c r="L298" s="824"/>
      <c r="M298" s="824"/>
      <c r="N298" s="824"/>
      <c r="O298" s="824"/>
      <c r="P298" s="824"/>
      <c r="Q298" s="824"/>
      <c r="R298" s="824"/>
      <c r="S298" s="824"/>
      <c r="T298" s="824"/>
      <c r="U298" s="824"/>
      <c r="V298" s="824"/>
      <c r="W298" s="824"/>
      <c r="X298" s="825"/>
      <c r="Y298" s="764"/>
      <c r="Z298" s="765"/>
    </row>
    <row r="299" spans="1:26" s="206" customFormat="1" ht="15" customHeight="1">
      <c r="B299" s="819"/>
      <c r="C299" s="826"/>
      <c r="D299" s="827"/>
      <c r="E299" s="827"/>
      <c r="F299" s="827"/>
      <c r="G299" s="827"/>
      <c r="H299" s="827"/>
      <c r="I299" s="827"/>
      <c r="J299" s="827"/>
      <c r="K299" s="827"/>
      <c r="L299" s="827"/>
      <c r="M299" s="827"/>
      <c r="N299" s="827"/>
      <c r="O299" s="827"/>
      <c r="P299" s="827"/>
      <c r="Q299" s="827"/>
      <c r="R299" s="827"/>
      <c r="S299" s="827"/>
      <c r="T299" s="827"/>
      <c r="U299" s="827"/>
      <c r="V299" s="827"/>
      <c r="W299" s="827"/>
      <c r="X299" s="828"/>
      <c r="Y299" s="766"/>
      <c r="Z299" s="767"/>
    </row>
    <row r="300" spans="1:26" s="206" customFormat="1" ht="72.75" customHeight="1">
      <c r="B300" s="371" t="s">
        <v>304</v>
      </c>
      <c r="C300" s="1069" t="s">
        <v>854</v>
      </c>
      <c r="D300" s="1069"/>
      <c r="E300" s="1069"/>
      <c r="F300" s="1069"/>
      <c r="G300" s="1069"/>
      <c r="H300" s="1069"/>
      <c r="I300" s="1069"/>
      <c r="J300" s="1069"/>
      <c r="K300" s="1069"/>
      <c r="L300" s="1069"/>
      <c r="M300" s="1069"/>
      <c r="N300" s="1069"/>
      <c r="O300" s="1069"/>
      <c r="P300" s="1069"/>
      <c r="Q300" s="1069"/>
      <c r="R300" s="1069"/>
      <c r="S300" s="1069"/>
      <c r="T300" s="1069"/>
      <c r="U300" s="1069"/>
      <c r="V300" s="1069"/>
      <c r="W300" s="1069"/>
      <c r="X300" s="1069"/>
      <c r="Y300" s="924"/>
      <c r="Z300" s="924"/>
    </row>
    <row r="301" spans="1:26" s="206" customFormat="1" ht="13.5" customHeight="1">
      <c r="A301" s="304" t="s">
        <v>352</v>
      </c>
      <c r="B301" s="304"/>
      <c r="C301" s="304"/>
      <c r="D301" s="304"/>
      <c r="E301" s="304"/>
      <c r="F301" s="304"/>
      <c r="G301" s="304"/>
      <c r="H301" s="304"/>
      <c r="I301" s="296"/>
      <c r="J301" s="296"/>
      <c r="K301" s="296"/>
      <c r="L301" s="296"/>
      <c r="M301" s="296"/>
      <c r="N301" s="296"/>
      <c r="O301" s="296"/>
      <c r="P301" s="296"/>
      <c r="Q301" s="296"/>
      <c r="R301" s="296"/>
      <c r="S301" s="296"/>
      <c r="T301" s="296"/>
      <c r="U301" s="296"/>
      <c r="V301" s="296"/>
      <c r="W301" s="296"/>
      <c r="X301" s="296"/>
      <c r="Y301" s="298"/>
      <c r="Z301" s="298"/>
    </row>
    <row r="302" spans="1:26" s="206" customFormat="1" ht="28.5" customHeight="1">
      <c r="B302" s="818" t="s">
        <v>343</v>
      </c>
      <c r="C302" s="823" t="s">
        <v>353</v>
      </c>
      <c r="D302" s="824"/>
      <c r="E302" s="824"/>
      <c r="F302" s="824"/>
      <c r="G302" s="824"/>
      <c r="H302" s="824"/>
      <c r="I302" s="824"/>
      <c r="J302" s="824"/>
      <c r="K302" s="824"/>
      <c r="L302" s="824"/>
      <c r="M302" s="824"/>
      <c r="N302" s="824"/>
      <c r="O302" s="824"/>
      <c r="P302" s="824"/>
      <c r="Q302" s="824"/>
      <c r="R302" s="824"/>
      <c r="S302" s="824"/>
      <c r="T302" s="824"/>
      <c r="U302" s="824"/>
      <c r="V302" s="824"/>
      <c r="W302" s="824"/>
      <c r="X302" s="825"/>
      <c r="Y302" s="764"/>
      <c r="Z302" s="765"/>
    </row>
    <row r="303" spans="1:26" s="206" customFormat="1" ht="28.5" customHeight="1">
      <c r="B303" s="819"/>
      <c r="C303" s="826"/>
      <c r="D303" s="827"/>
      <c r="E303" s="827"/>
      <c r="F303" s="827"/>
      <c r="G303" s="827"/>
      <c r="H303" s="827"/>
      <c r="I303" s="827"/>
      <c r="J303" s="827"/>
      <c r="K303" s="827"/>
      <c r="L303" s="827"/>
      <c r="M303" s="827"/>
      <c r="N303" s="827"/>
      <c r="O303" s="827"/>
      <c r="P303" s="827"/>
      <c r="Q303" s="827"/>
      <c r="R303" s="827"/>
      <c r="S303" s="827"/>
      <c r="T303" s="827"/>
      <c r="U303" s="827"/>
      <c r="V303" s="827"/>
      <c r="W303" s="827"/>
      <c r="X303" s="828"/>
      <c r="Y303" s="766"/>
      <c r="Z303" s="767"/>
    </row>
    <row r="304" spans="1:26" s="206" customFormat="1" ht="15" customHeight="1">
      <c r="B304" s="818" t="s">
        <v>313</v>
      </c>
      <c r="C304" s="823" t="s">
        <v>354</v>
      </c>
      <c r="D304" s="824"/>
      <c r="E304" s="824"/>
      <c r="F304" s="824"/>
      <c r="G304" s="824"/>
      <c r="H304" s="824"/>
      <c r="I304" s="824"/>
      <c r="J304" s="824"/>
      <c r="K304" s="824"/>
      <c r="L304" s="824"/>
      <c r="M304" s="824"/>
      <c r="N304" s="824"/>
      <c r="O304" s="824"/>
      <c r="P304" s="824"/>
      <c r="Q304" s="824"/>
      <c r="R304" s="824"/>
      <c r="S304" s="824"/>
      <c r="T304" s="824"/>
      <c r="U304" s="824"/>
      <c r="V304" s="824"/>
      <c r="W304" s="824"/>
      <c r="X304" s="825"/>
      <c r="Y304" s="764"/>
      <c r="Z304" s="765"/>
    </row>
    <row r="305" spans="1:26" s="206" customFormat="1" ht="15" customHeight="1">
      <c r="B305" s="819"/>
      <c r="C305" s="826"/>
      <c r="D305" s="827"/>
      <c r="E305" s="827"/>
      <c r="F305" s="827"/>
      <c r="G305" s="827"/>
      <c r="H305" s="827"/>
      <c r="I305" s="827"/>
      <c r="J305" s="827"/>
      <c r="K305" s="827"/>
      <c r="L305" s="827"/>
      <c r="M305" s="827"/>
      <c r="N305" s="827"/>
      <c r="O305" s="827"/>
      <c r="P305" s="827"/>
      <c r="Q305" s="827"/>
      <c r="R305" s="827"/>
      <c r="S305" s="827"/>
      <c r="T305" s="827"/>
      <c r="U305" s="827"/>
      <c r="V305" s="827"/>
      <c r="W305" s="827"/>
      <c r="X305" s="828"/>
      <c r="Y305" s="766"/>
      <c r="Z305" s="767"/>
    </row>
    <row r="306" spans="1:26" s="206" customFormat="1" ht="15" customHeight="1">
      <c r="B306" s="818" t="s">
        <v>344</v>
      </c>
      <c r="C306" s="823" t="s">
        <v>355</v>
      </c>
      <c r="D306" s="824"/>
      <c r="E306" s="824"/>
      <c r="F306" s="824"/>
      <c r="G306" s="824"/>
      <c r="H306" s="824"/>
      <c r="I306" s="824"/>
      <c r="J306" s="824"/>
      <c r="K306" s="824"/>
      <c r="L306" s="824"/>
      <c r="M306" s="824"/>
      <c r="N306" s="824"/>
      <c r="O306" s="824"/>
      <c r="P306" s="824"/>
      <c r="Q306" s="824"/>
      <c r="R306" s="824"/>
      <c r="S306" s="824"/>
      <c r="T306" s="824"/>
      <c r="U306" s="824"/>
      <c r="V306" s="824"/>
      <c r="W306" s="824"/>
      <c r="X306" s="825"/>
      <c r="Y306" s="764"/>
      <c r="Z306" s="765"/>
    </row>
    <row r="307" spans="1:26" s="206" customFormat="1" ht="15" customHeight="1">
      <c r="B307" s="819"/>
      <c r="C307" s="826"/>
      <c r="D307" s="827"/>
      <c r="E307" s="827"/>
      <c r="F307" s="827"/>
      <c r="G307" s="827"/>
      <c r="H307" s="827"/>
      <c r="I307" s="827"/>
      <c r="J307" s="827"/>
      <c r="K307" s="827"/>
      <c r="L307" s="827"/>
      <c r="M307" s="827"/>
      <c r="N307" s="827"/>
      <c r="O307" s="827"/>
      <c r="P307" s="827"/>
      <c r="Q307" s="827"/>
      <c r="R307" s="827"/>
      <c r="S307" s="827"/>
      <c r="T307" s="827"/>
      <c r="U307" s="827"/>
      <c r="V307" s="827"/>
      <c r="W307" s="827"/>
      <c r="X307" s="828"/>
      <c r="Y307" s="766"/>
      <c r="Z307" s="767"/>
    </row>
    <row r="308" spans="1:26" s="206" customFormat="1" ht="12.75" customHeight="1">
      <c r="B308" s="302"/>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8"/>
      <c r="Z308" s="298"/>
    </row>
    <row r="309" spans="1:26" ht="19.5" customHeight="1">
      <c r="A309" s="306" t="s">
        <v>426</v>
      </c>
      <c r="B309" s="307"/>
      <c r="C309" s="308"/>
      <c r="D309" s="308"/>
      <c r="E309" s="308"/>
      <c r="F309" s="308"/>
      <c r="G309" s="308"/>
      <c r="H309" s="308"/>
      <c r="I309" s="308"/>
      <c r="J309" s="309"/>
      <c r="K309" s="309"/>
      <c r="L309" s="309"/>
      <c r="M309" s="309"/>
      <c r="N309" s="309"/>
      <c r="O309" s="309"/>
      <c r="P309" s="309"/>
      <c r="Q309" s="309"/>
      <c r="R309" s="309"/>
      <c r="S309" s="310"/>
      <c r="T309" s="310"/>
      <c r="U309" s="310"/>
      <c r="V309" s="310"/>
      <c r="W309" s="310"/>
      <c r="X309" s="310"/>
      <c r="Y309" s="209"/>
      <c r="Z309" s="209"/>
    </row>
    <row r="310" spans="1:26" ht="13.5" customHeight="1">
      <c r="A310" s="311"/>
      <c r="B310" s="652" t="s">
        <v>87</v>
      </c>
      <c r="C310" s="980" t="s">
        <v>860</v>
      </c>
      <c r="D310" s="980"/>
      <c r="E310" s="980"/>
      <c r="F310" s="980"/>
      <c r="G310" s="980"/>
      <c r="H310" s="980"/>
      <c r="I310" s="980"/>
      <c r="J310" s="980"/>
      <c r="K310" s="980"/>
      <c r="L310" s="980"/>
      <c r="M310" s="980"/>
      <c r="N310" s="980"/>
      <c r="O310" s="980"/>
      <c r="P310" s="980"/>
      <c r="Q310" s="980"/>
      <c r="R310" s="980"/>
      <c r="S310" s="980"/>
      <c r="T310" s="980"/>
      <c r="U310" s="980"/>
      <c r="V310" s="980"/>
      <c r="W310" s="980"/>
      <c r="X310" s="980"/>
      <c r="Y310" s="659"/>
      <c r="Z310" s="660"/>
    </row>
    <row r="311" spans="1:26" ht="13.5" customHeight="1">
      <c r="A311" s="311"/>
      <c r="B311" s="652"/>
      <c r="C311" s="980"/>
      <c r="D311" s="980"/>
      <c r="E311" s="980"/>
      <c r="F311" s="980"/>
      <c r="G311" s="980"/>
      <c r="H311" s="980"/>
      <c r="I311" s="980"/>
      <c r="J311" s="980"/>
      <c r="K311" s="980"/>
      <c r="L311" s="980"/>
      <c r="M311" s="980"/>
      <c r="N311" s="980"/>
      <c r="O311" s="980"/>
      <c r="P311" s="980"/>
      <c r="Q311" s="980"/>
      <c r="R311" s="980"/>
      <c r="S311" s="980"/>
      <c r="T311" s="980"/>
      <c r="U311" s="980"/>
      <c r="V311" s="980"/>
      <c r="W311" s="980"/>
      <c r="X311" s="980"/>
      <c r="Y311" s="661"/>
      <c r="Z311" s="662"/>
    </row>
    <row r="312" spans="1:26" ht="13.5" customHeight="1">
      <c r="A312" s="311"/>
      <c r="B312" s="669" t="s">
        <v>89</v>
      </c>
      <c r="C312" s="663" t="s">
        <v>855</v>
      </c>
      <c r="D312" s="664"/>
      <c r="E312" s="664"/>
      <c r="F312" s="664"/>
      <c r="G312" s="664"/>
      <c r="H312" s="664"/>
      <c r="I312" s="664"/>
      <c r="J312" s="664"/>
      <c r="K312" s="664"/>
      <c r="L312" s="664"/>
      <c r="M312" s="664"/>
      <c r="N312" s="664"/>
      <c r="O312" s="664"/>
      <c r="P312" s="664"/>
      <c r="Q312" s="664"/>
      <c r="R312" s="664"/>
      <c r="S312" s="664"/>
      <c r="T312" s="664"/>
      <c r="U312" s="664"/>
      <c r="V312" s="664"/>
      <c r="W312" s="664"/>
      <c r="X312" s="665"/>
      <c r="Y312" s="659"/>
      <c r="Z312" s="660"/>
    </row>
    <row r="313" spans="1:26" ht="13.5" customHeight="1">
      <c r="A313" s="311"/>
      <c r="B313" s="670"/>
      <c r="C313" s="666"/>
      <c r="D313" s="667"/>
      <c r="E313" s="667"/>
      <c r="F313" s="667"/>
      <c r="G313" s="667"/>
      <c r="H313" s="667"/>
      <c r="I313" s="667"/>
      <c r="J313" s="667"/>
      <c r="K313" s="667"/>
      <c r="L313" s="667"/>
      <c r="M313" s="667"/>
      <c r="N313" s="667"/>
      <c r="O313" s="667"/>
      <c r="P313" s="667"/>
      <c r="Q313" s="667"/>
      <c r="R313" s="667"/>
      <c r="S313" s="667"/>
      <c r="T313" s="667"/>
      <c r="U313" s="667"/>
      <c r="V313" s="667"/>
      <c r="W313" s="667"/>
      <c r="X313" s="668"/>
      <c r="Y313" s="661"/>
      <c r="Z313" s="662"/>
    </row>
    <row r="314" spans="1:26" ht="29.25" customHeight="1">
      <c r="A314" s="311"/>
      <c r="B314" s="669" t="s">
        <v>99</v>
      </c>
      <c r="C314" s="663" t="s">
        <v>861</v>
      </c>
      <c r="D314" s="664"/>
      <c r="E314" s="664"/>
      <c r="F314" s="664"/>
      <c r="G314" s="664"/>
      <c r="H314" s="664"/>
      <c r="I314" s="664"/>
      <c r="J314" s="664"/>
      <c r="K314" s="664"/>
      <c r="L314" s="664"/>
      <c r="M314" s="664"/>
      <c r="N314" s="664"/>
      <c r="O314" s="664"/>
      <c r="P314" s="664"/>
      <c r="Q314" s="664"/>
      <c r="R314" s="664"/>
      <c r="S314" s="664"/>
      <c r="T314" s="664"/>
      <c r="U314" s="664"/>
      <c r="V314" s="664"/>
      <c r="W314" s="664"/>
      <c r="X314" s="665"/>
      <c r="Y314" s="615"/>
      <c r="Z314" s="615"/>
    </row>
    <row r="315" spans="1:26" ht="29.25" customHeight="1">
      <c r="A315" s="311"/>
      <c r="B315" s="670"/>
      <c r="C315" s="666"/>
      <c r="D315" s="667"/>
      <c r="E315" s="667"/>
      <c r="F315" s="667"/>
      <c r="G315" s="667"/>
      <c r="H315" s="667"/>
      <c r="I315" s="667"/>
      <c r="J315" s="667"/>
      <c r="K315" s="667"/>
      <c r="L315" s="667"/>
      <c r="M315" s="667"/>
      <c r="N315" s="667"/>
      <c r="O315" s="667"/>
      <c r="P315" s="667"/>
      <c r="Q315" s="667"/>
      <c r="R315" s="667"/>
      <c r="S315" s="667"/>
      <c r="T315" s="667"/>
      <c r="U315" s="667"/>
      <c r="V315" s="667"/>
      <c r="W315" s="667"/>
      <c r="X315" s="668"/>
      <c r="Y315" s="615"/>
      <c r="Z315" s="615"/>
    </row>
    <row r="316" spans="1:26" ht="21" customHeight="1">
      <c r="A316" s="311"/>
      <c r="B316" s="669" t="s">
        <v>100</v>
      </c>
      <c r="C316" s="663" t="s">
        <v>863</v>
      </c>
      <c r="D316" s="664"/>
      <c r="E316" s="664"/>
      <c r="F316" s="664"/>
      <c r="G316" s="664"/>
      <c r="H316" s="664"/>
      <c r="I316" s="664"/>
      <c r="J316" s="664"/>
      <c r="K316" s="664"/>
      <c r="L316" s="664"/>
      <c r="M316" s="664"/>
      <c r="N316" s="664"/>
      <c r="O316" s="664"/>
      <c r="P316" s="664"/>
      <c r="Q316" s="664"/>
      <c r="R316" s="664"/>
      <c r="S316" s="664"/>
      <c r="T316" s="664"/>
      <c r="U316" s="664"/>
      <c r="V316" s="664"/>
      <c r="W316" s="664"/>
      <c r="X316" s="665"/>
      <c r="Y316" s="615"/>
      <c r="Z316" s="615"/>
    </row>
    <row r="317" spans="1:26" ht="21" customHeight="1">
      <c r="A317" s="311"/>
      <c r="B317" s="670"/>
      <c r="C317" s="666"/>
      <c r="D317" s="667"/>
      <c r="E317" s="667"/>
      <c r="F317" s="667"/>
      <c r="G317" s="667"/>
      <c r="H317" s="667"/>
      <c r="I317" s="667"/>
      <c r="J317" s="667"/>
      <c r="K317" s="667"/>
      <c r="L317" s="667"/>
      <c r="M317" s="667"/>
      <c r="N317" s="667"/>
      <c r="O317" s="667"/>
      <c r="P317" s="667"/>
      <c r="Q317" s="667"/>
      <c r="R317" s="667"/>
      <c r="S317" s="667"/>
      <c r="T317" s="667"/>
      <c r="U317" s="667"/>
      <c r="V317" s="667"/>
      <c r="W317" s="667"/>
      <c r="X317" s="668"/>
      <c r="Y317" s="615"/>
      <c r="Z317" s="615"/>
    </row>
    <row r="318" spans="1:26" ht="23.1" customHeight="1">
      <c r="A318" s="311"/>
      <c r="B318" s="669" t="s">
        <v>108</v>
      </c>
      <c r="C318" s="663" t="s">
        <v>856</v>
      </c>
      <c r="D318" s="664"/>
      <c r="E318" s="664"/>
      <c r="F318" s="664"/>
      <c r="G318" s="664"/>
      <c r="H318" s="664"/>
      <c r="I318" s="664"/>
      <c r="J318" s="664"/>
      <c r="K318" s="664"/>
      <c r="L318" s="664"/>
      <c r="M318" s="664"/>
      <c r="N318" s="664"/>
      <c r="O318" s="664"/>
      <c r="P318" s="664"/>
      <c r="Q318" s="664"/>
      <c r="R318" s="664"/>
      <c r="S318" s="664"/>
      <c r="T318" s="664"/>
      <c r="U318" s="664"/>
      <c r="V318" s="664"/>
      <c r="W318" s="664"/>
      <c r="X318" s="665"/>
      <c r="Y318" s="659"/>
      <c r="Z318" s="660"/>
    </row>
    <row r="319" spans="1:26" ht="23.1" customHeight="1">
      <c r="A319" s="311"/>
      <c r="B319" s="670"/>
      <c r="C319" s="666"/>
      <c r="D319" s="667"/>
      <c r="E319" s="667"/>
      <c r="F319" s="667"/>
      <c r="G319" s="667"/>
      <c r="H319" s="667"/>
      <c r="I319" s="667"/>
      <c r="J319" s="667"/>
      <c r="K319" s="667"/>
      <c r="L319" s="667"/>
      <c r="M319" s="667"/>
      <c r="N319" s="667"/>
      <c r="O319" s="667"/>
      <c r="P319" s="667"/>
      <c r="Q319" s="667"/>
      <c r="R319" s="667"/>
      <c r="S319" s="667"/>
      <c r="T319" s="667"/>
      <c r="U319" s="667"/>
      <c r="V319" s="667"/>
      <c r="W319" s="667"/>
      <c r="X319" s="668"/>
      <c r="Y319" s="671"/>
      <c r="Z319" s="672"/>
    </row>
    <row r="320" spans="1:26" ht="13.5" customHeight="1">
      <c r="A320" s="311"/>
      <c r="B320" s="669" t="s">
        <v>109</v>
      </c>
      <c r="C320" s="663" t="s">
        <v>857</v>
      </c>
      <c r="D320" s="664"/>
      <c r="E320" s="664"/>
      <c r="F320" s="664"/>
      <c r="G320" s="664"/>
      <c r="H320" s="664"/>
      <c r="I320" s="664"/>
      <c r="J320" s="664"/>
      <c r="K320" s="664"/>
      <c r="L320" s="664"/>
      <c r="M320" s="664"/>
      <c r="N320" s="664"/>
      <c r="O320" s="664"/>
      <c r="P320" s="664"/>
      <c r="Q320" s="664"/>
      <c r="R320" s="664"/>
      <c r="S320" s="664"/>
      <c r="T320" s="664"/>
      <c r="U320" s="664"/>
      <c r="V320" s="664"/>
      <c r="W320" s="664"/>
      <c r="X320" s="665"/>
      <c r="Y320" s="615"/>
      <c r="Z320" s="615"/>
    </row>
    <row r="321" spans="1:27" ht="13.5" customHeight="1">
      <c r="A321" s="311"/>
      <c r="B321" s="670"/>
      <c r="C321" s="666"/>
      <c r="D321" s="667"/>
      <c r="E321" s="667"/>
      <c r="F321" s="667"/>
      <c r="G321" s="667"/>
      <c r="H321" s="667"/>
      <c r="I321" s="667"/>
      <c r="J321" s="667"/>
      <c r="K321" s="667"/>
      <c r="L321" s="667"/>
      <c r="M321" s="667"/>
      <c r="N321" s="667"/>
      <c r="O321" s="667"/>
      <c r="P321" s="667"/>
      <c r="Q321" s="667"/>
      <c r="R321" s="667"/>
      <c r="S321" s="667"/>
      <c r="T321" s="667"/>
      <c r="U321" s="667"/>
      <c r="V321" s="667"/>
      <c r="W321" s="667"/>
      <c r="X321" s="668"/>
      <c r="Y321" s="615"/>
      <c r="Z321" s="615"/>
    </row>
    <row r="322" spans="1:27" ht="15" customHeight="1">
      <c r="A322" s="311"/>
      <c r="B322" s="669" t="s">
        <v>110</v>
      </c>
      <c r="C322" s="663" t="s">
        <v>862</v>
      </c>
      <c r="D322" s="664"/>
      <c r="E322" s="664"/>
      <c r="F322" s="664"/>
      <c r="G322" s="664"/>
      <c r="H322" s="664"/>
      <c r="I322" s="664"/>
      <c r="J322" s="664"/>
      <c r="K322" s="664"/>
      <c r="L322" s="664"/>
      <c r="M322" s="664"/>
      <c r="N322" s="664"/>
      <c r="O322" s="664"/>
      <c r="P322" s="664"/>
      <c r="Q322" s="664"/>
      <c r="R322" s="664"/>
      <c r="S322" s="664"/>
      <c r="T322" s="664"/>
      <c r="U322" s="664"/>
      <c r="V322" s="664"/>
      <c r="W322" s="664"/>
      <c r="X322" s="665"/>
      <c r="Y322" s="659"/>
      <c r="Z322" s="660"/>
    </row>
    <row r="323" spans="1:27" ht="15" customHeight="1">
      <c r="A323" s="311"/>
      <c r="B323" s="670"/>
      <c r="C323" s="666"/>
      <c r="D323" s="667"/>
      <c r="E323" s="667"/>
      <c r="F323" s="667"/>
      <c r="G323" s="667"/>
      <c r="H323" s="667"/>
      <c r="I323" s="667"/>
      <c r="J323" s="667"/>
      <c r="K323" s="667"/>
      <c r="L323" s="667"/>
      <c r="M323" s="667"/>
      <c r="N323" s="667"/>
      <c r="O323" s="667"/>
      <c r="P323" s="667"/>
      <c r="Q323" s="667"/>
      <c r="R323" s="667"/>
      <c r="S323" s="667"/>
      <c r="T323" s="667"/>
      <c r="U323" s="667"/>
      <c r="V323" s="667"/>
      <c r="W323" s="667"/>
      <c r="X323" s="668"/>
      <c r="Y323" s="661"/>
      <c r="Z323" s="662"/>
    </row>
    <row r="324" spans="1:27" ht="12.95" customHeight="1">
      <c r="A324" s="311"/>
      <c r="B324" s="652" t="s">
        <v>234</v>
      </c>
      <c r="C324" s="651" t="s">
        <v>348</v>
      </c>
      <c r="D324" s="651"/>
      <c r="E324" s="651"/>
      <c r="F324" s="651"/>
      <c r="G324" s="651"/>
      <c r="H324" s="651"/>
      <c r="I324" s="651"/>
      <c r="J324" s="651"/>
      <c r="K324" s="651"/>
      <c r="L324" s="651"/>
      <c r="M324" s="651"/>
      <c r="N324" s="651"/>
      <c r="O324" s="651"/>
      <c r="P324" s="651"/>
      <c r="Q324" s="651"/>
      <c r="R324" s="651"/>
      <c r="S324" s="651"/>
      <c r="T324" s="651"/>
      <c r="U324" s="651"/>
      <c r="V324" s="651"/>
      <c r="W324" s="651"/>
      <c r="X324" s="651"/>
      <c r="Y324" s="659"/>
      <c r="Z324" s="660"/>
    </row>
    <row r="325" spans="1:27" ht="12.95" customHeight="1">
      <c r="A325" s="311"/>
      <c r="B325" s="652"/>
      <c r="C325" s="651"/>
      <c r="D325" s="651"/>
      <c r="E325" s="651"/>
      <c r="F325" s="651"/>
      <c r="G325" s="651"/>
      <c r="H325" s="651"/>
      <c r="I325" s="651"/>
      <c r="J325" s="651"/>
      <c r="K325" s="651"/>
      <c r="L325" s="651"/>
      <c r="M325" s="651"/>
      <c r="N325" s="651"/>
      <c r="O325" s="651"/>
      <c r="P325" s="651"/>
      <c r="Q325" s="651"/>
      <c r="R325" s="651"/>
      <c r="S325" s="651"/>
      <c r="T325" s="651"/>
      <c r="U325" s="651"/>
      <c r="V325" s="651"/>
      <c r="W325" s="651"/>
      <c r="X325" s="651"/>
      <c r="Y325" s="661"/>
      <c r="Z325" s="662"/>
    </row>
    <row r="326" spans="1:27" s="248" customFormat="1" ht="12.95" customHeight="1">
      <c r="A326" s="312"/>
      <c r="B326" s="312"/>
      <c r="C326" s="312"/>
      <c r="D326" s="312"/>
      <c r="E326" s="312"/>
      <c r="F326" s="312"/>
      <c r="G326" s="312"/>
      <c r="H326" s="312"/>
      <c r="I326" s="312"/>
      <c r="J326" s="312"/>
      <c r="K326" s="312"/>
      <c r="L326" s="312"/>
      <c r="M326" s="312"/>
      <c r="N326" s="312"/>
      <c r="O326" s="312"/>
      <c r="P326" s="312"/>
      <c r="Q326" s="312"/>
      <c r="R326" s="312"/>
      <c r="S326" s="312"/>
      <c r="T326" s="312"/>
      <c r="U326" s="312"/>
      <c r="V326" s="312"/>
      <c r="W326" s="312"/>
      <c r="X326" s="312"/>
      <c r="Y326" s="242"/>
      <c r="Z326" s="242"/>
    </row>
    <row r="327" spans="1:27" ht="20.100000000000001" customHeight="1">
      <c r="A327" s="306" t="s">
        <v>427</v>
      </c>
      <c r="B327" s="307"/>
      <c r="C327" s="308"/>
      <c r="D327" s="308"/>
      <c r="E327" s="308"/>
      <c r="F327" s="308"/>
      <c r="G327" s="308"/>
      <c r="H327" s="308"/>
      <c r="I327" s="308"/>
      <c r="J327" s="309"/>
      <c r="K327" s="309"/>
      <c r="L327" s="309"/>
      <c r="M327" s="309"/>
      <c r="N327" s="309"/>
      <c r="O327" s="309"/>
      <c r="P327" s="309"/>
      <c r="Q327" s="309"/>
      <c r="R327" s="309"/>
      <c r="S327" s="310"/>
      <c r="T327" s="310"/>
      <c r="U327" s="310"/>
      <c r="V327" s="310"/>
      <c r="W327" s="310"/>
      <c r="X327" s="310"/>
      <c r="Y327" s="209"/>
      <c r="Z327" s="209"/>
    </row>
    <row r="328" spans="1:27" s="246" customFormat="1" ht="22.5" customHeight="1">
      <c r="A328" s="311"/>
      <c r="B328" s="652" t="s">
        <v>87</v>
      </c>
      <c r="C328" s="651" t="s">
        <v>223</v>
      </c>
      <c r="D328" s="651"/>
      <c r="E328" s="651"/>
      <c r="F328" s="651"/>
      <c r="G328" s="651"/>
      <c r="H328" s="651"/>
      <c r="I328" s="651"/>
      <c r="J328" s="651"/>
      <c r="K328" s="651"/>
      <c r="L328" s="651"/>
      <c r="M328" s="651"/>
      <c r="N328" s="651"/>
      <c r="O328" s="651"/>
      <c r="P328" s="651"/>
      <c r="Q328" s="651"/>
      <c r="R328" s="651"/>
      <c r="S328" s="651"/>
      <c r="T328" s="651"/>
      <c r="U328" s="651"/>
      <c r="V328" s="651"/>
      <c r="W328" s="651"/>
      <c r="X328" s="651"/>
      <c r="Y328" s="659"/>
      <c r="Z328" s="660"/>
    </row>
    <row r="329" spans="1:27" s="246" customFormat="1" ht="22.5" customHeight="1">
      <c r="A329" s="311"/>
      <c r="B329" s="1047"/>
      <c r="C329" s="651"/>
      <c r="D329" s="651"/>
      <c r="E329" s="651"/>
      <c r="F329" s="651"/>
      <c r="G329" s="651"/>
      <c r="H329" s="651"/>
      <c r="I329" s="651"/>
      <c r="J329" s="651"/>
      <c r="K329" s="651"/>
      <c r="L329" s="651"/>
      <c r="M329" s="651"/>
      <c r="N329" s="651"/>
      <c r="O329" s="651"/>
      <c r="P329" s="651"/>
      <c r="Q329" s="651"/>
      <c r="R329" s="651"/>
      <c r="S329" s="651"/>
      <c r="T329" s="651"/>
      <c r="U329" s="651"/>
      <c r="V329" s="651"/>
      <c r="W329" s="651"/>
      <c r="X329" s="651"/>
      <c r="Y329" s="661"/>
      <c r="Z329" s="662"/>
    </row>
    <row r="330" spans="1:27" s="206" customFormat="1" ht="15" customHeight="1">
      <c r="A330" s="313"/>
      <c r="B330" s="698" t="s">
        <v>89</v>
      </c>
      <c r="C330" s="691" t="s">
        <v>406</v>
      </c>
      <c r="D330" s="692"/>
      <c r="E330" s="692"/>
      <c r="F330" s="692"/>
      <c r="G330" s="692"/>
      <c r="H330" s="692"/>
      <c r="I330" s="692"/>
      <c r="J330" s="692"/>
      <c r="K330" s="692"/>
      <c r="L330" s="692"/>
      <c r="M330" s="692"/>
      <c r="N330" s="692"/>
      <c r="O330" s="692"/>
      <c r="P330" s="692"/>
      <c r="Q330" s="692"/>
      <c r="R330" s="692"/>
      <c r="S330" s="692"/>
      <c r="T330" s="692"/>
      <c r="U330" s="692"/>
      <c r="V330" s="692"/>
      <c r="W330" s="692"/>
      <c r="X330" s="693"/>
      <c r="Y330" s="764"/>
      <c r="Z330" s="765"/>
      <c r="AA330" s="251"/>
    </row>
    <row r="331" spans="1:27" s="206" customFormat="1" ht="15" customHeight="1">
      <c r="A331" s="313"/>
      <c r="B331" s="699"/>
      <c r="C331" s="694"/>
      <c r="D331" s="695"/>
      <c r="E331" s="695"/>
      <c r="F331" s="695"/>
      <c r="G331" s="695"/>
      <c r="H331" s="695"/>
      <c r="I331" s="695"/>
      <c r="J331" s="695"/>
      <c r="K331" s="695"/>
      <c r="L331" s="695"/>
      <c r="M331" s="695"/>
      <c r="N331" s="695"/>
      <c r="O331" s="695"/>
      <c r="P331" s="695"/>
      <c r="Q331" s="695"/>
      <c r="R331" s="695"/>
      <c r="S331" s="695"/>
      <c r="T331" s="695"/>
      <c r="U331" s="695"/>
      <c r="V331" s="695"/>
      <c r="W331" s="695"/>
      <c r="X331" s="696"/>
      <c r="Y331" s="766"/>
      <c r="Z331" s="767"/>
      <c r="AA331" s="251"/>
    </row>
    <row r="332" spans="1:27" s="246" customFormat="1" ht="12.75" customHeight="1">
      <c r="A332" s="311"/>
      <c r="B332" s="310"/>
      <c r="C332" s="310"/>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209"/>
      <c r="Z332" s="209"/>
    </row>
    <row r="333" spans="1:27" ht="20.100000000000001" customHeight="1">
      <c r="A333" s="306" t="s">
        <v>428</v>
      </c>
      <c r="B333" s="307"/>
      <c r="C333" s="308"/>
      <c r="D333" s="308"/>
      <c r="E333" s="308"/>
      <c r="F333" s="308"/>
      <c r="G333" s="308"/>
      <c r="H333" s="308"/>
      <c r="I333" s="308"/>
      <c r="J333" s="309"/>
      <c r="K333" s="309"/>
      <c r="L333" s="309"/>
      <c r="M333" s="309"/>
      <c r="N333" s="309"/>
      <c r="O333" s="309"/>
      <c r="P333" s="309"/>
      <c r="Q333" s="309"/>
      <c r="R333" s="309"/>
      <c r="S333" s="310"/>
      <c r="T333" s="310"/>
      <c r="U333" s="310"/>
      <c r="V333" s="310"/>
      <c r="W333" s="310"/>
      <c r="X333" s="310"/>
      <c r="Y333" s="209"/>
      <c r="Z333" s="209"/>
    </row>
    <row r="334" spans="1:27" s="246" customFormat="1" ht="15" customHeight="1">
      <c r="A334" s="311"/>
      <c r="B334" s="652" t="s">
        <v>87</v>
      </c>
      <c r="C334" s="651" t="s">
        <v>189</v>
      </c>
      <c r="D334" s="651"/>
      <c r="E334" s="651"/>
      <c r="F334" s="651"/>
      <c r="G334" s="651"/>
      <c r="H334" s="651"/>
      <c r="I334" s="651"/>
      <c r="J334" s="651"/>
      <c r="K334" s="651"/>
      <c r="L334" s="651"/>
      <c r="M334" s="651"/>
      <c r="N334" s="651"/>
      <c r="O334" s="651"/>
      <c r="P334" s="651"/>
      <c r="Q334" s="651"/>
      <c r="R334" s="651"/>
      <c r="S334" s="651"/>
      <c r="T334" s="651"/>
      <c r="U334" s="651"/>
      <c r="V334" s="651"/>
      <c r="W334" s="651"/>
      <c r="X334" s="651"/>
      <c r="Y334" s="659"/>
      <c r="Z334" s="660"/>
    </row>
    <row r="335" spans="1:27" s="246" customFormat="1" ht="15" customHeight="1">
      <c r="A335" s="311"/>
      <c r="B335" s="652"/>
      <c r="C335" s="651"/>
      <c r="D335" s="651"/>
      <c r="E335" s="651"/>
      <c r="F335" s="651"/>
      <c r="G335" s="651"/>
      <c r="H335" s="651"/>
      <c r="I335" s="651"/>
      <c r="J335" s="651"/>
      <c r="K335" s="651"/>
      <c r="L335" s="651"/>
      <c r="M335" s="651"/>
      <c r="N335" s="651"/>
      <c r="O335" s="651"/>
      <c r="P335" s="651"/>
      <c r="Q335" s="651"/>
      <c r="R335" s="651"/>
      <c r="S335" s="651"/>
      <c r="T335" s="651"/>
      <c r="U335" s="651"/>
      <c r="V335" s="651"/>
      <c r="W335" s="651"/>
      <c r="X335" s="651"/>
      <c r="Y335" s="661"/>
      <c r="Z335" s="662"/>
    </row>
    <row r="336" spans="1:27" s="246" customFormat="1" ht="15" customHeight="1">
      <c r="A336" s="311"/>
      <c r="B336" s="652" t="s">
        <v>89</v>
      </c>
      <c r="C336" s="1035" t="s">
        <v>224</v>
      </c>
      <c r="D336" s="1036"/>
      <c r="E336" s="1036"/>
      <c r="F336" s="1036"/>
      <c r="G336" s="1036"/>
      <c r="H336" s="1036"/>
      <c r="I336" s="1036"/>
      <c r="J336" s="1036"/>
      <c r="K336" s="1036"/>
      <c r="L336" s="1036"/>
      <c r="M336" s="1036"/>
      <c r="N336" s="1036"/>
      <c r="O336" s="1036"/>
      <c r="P336" s="1036"/>
      <c r="Q336" s="1036"/>
      <c r="R336" s="1036"/>
      <c r="S336" s="1036"/>
      <c r="T336" s="1036"/>
      <c r="U336" s="1036"/>
      <c r="V336" s="1036"/>
      <c r="W336" s="1036"/>
      <c r="X336" s="1037"/>
      <c r="Y336" s="659"/>
      <c r="Z336" s="660"/>
    </row>
    <row r="337" spans="1:26" s="246" customFormat="1" ht="15" customHeight="1">
      <c r="A337" s="311"/>
      <c r="B337" s="652"/>
      <c r="C337" s="1038"/>
      <c r="D337" s="1039"/>
      <c r="E337" s="1039"/>
      <c r="F337" s="1039"/>
      <c r="G337" s="1039"/>
      <c r="H337" s="1039"/>
      <c r="I337" s="1039"/>
      <c r="J337" s="1039"/>
      <c r="K337" s="1039"/>
      <c r="L337" s="1039"/>
      <c r="M337" s="1039"/>
      <c r="N337" s="1039"/>
      <c r="O337" s="1039"/>
      <c r="P337" s="1039"/>
      <c r="Q337" s="1039"/>
      <c r="R337" s="1039"/>
      <c r="S337" s="1039"/>
      <c r="T337" s="1039"/>
      <c r="U337" s="1039"/>
      <c r="V337" s="1039"/>
      <c r="W337" s="1039"/>
      <c r="X337" s="1040"/>
      <c r="Y337" s="661"/>
      <c r="Z337" s="662"/>
    </row>
    <row r="338" spans="1:26" s="246" customFormat="1" ht="15" customHeight="1">
      <c r="A338" s="311"/>
      <c r="B338" s="652" t="s">
        <v>99</v>
      </c>
      <c r="C338" s="653" t="s">
        <v>328</v>
      </c>
      <c r="D338" s="654"/>
      <c r="E338" s="654"/>
      <c r="F338" s="654"/>
      <c r="G338" s="654"/>
      <c r="H338" s="654"/>
      <c r="I338" s="654"/>
      <c r="J338" s="654"/>
      <c r="K338" s="654"/>
      <c r="L338" s="654"/>
      <c r="M338" s="654"/>
      <c r="N338" s="654"/>
      <c r="O338" s="654"/>
      <c r="P338" s="654"/>
      <c r="Q338" s="654"/>
      <c r="R338" s="654"/>
      <c r="S338" s="654"/>
      <c r="T338" s="654"/>
      <c r="U338" s="654"/>
      <c r="V338" s="654"/>
      <c r="W338" s="654"/>
      <c r="X338" s="655"/>
      <c r="Y338" s="659"/>
      <c r="Z338" s="660"/>
    </row>
    <row r="339" spans="1:26" s="246" customFormat="1" ht="15" customHeight="1">
      <c r="A339" s="311"/>
      <c r="B339" s="652"/>
      <c r="C339" s="656"/>
      <c r="D339" s="657"/>
      <c r="E339" s="657"/>
      <c r="F339" s="657"/>
      <c r="G339" s="657"/>
      <c r="H339" s="657"/>
      <c r="I339" s="657"/>
      <c r="J339" s="657"/>
      <c r="K339" s="657"/>
      <c r="L339" s="657"/>
      <c r="M339" s="657"/>
      <c r="N339" s="657"/>
      <c r="O339" s="657"/>
      <c r="P339" s="657"/>
      <c r="Q339" s="657"/>
      <c r="R339" s="657"/>
      <c r="S339" s="657"/>
      <c r="T339" s="657"/>
      <c r="U339" s="657"/>
      <c r="V339" s="657"/>
      <c r="W339" s="657"/>
      <c r="X339" s="658"/>
      <c r="Y339" s="661"/>
      <c r="Z339" s="662"/>
    </row>
    <row r="340" spans="1:26" s="246" customFormat="1" ht="22.5" customHeight="1">
      <c r="A340" s="311"/>
      <c r="B340" s="669" t="s">
        <v>359</v>
      </c>
      <c r="C340" s="653" t="s">
        <v>356</v>
      </c>
      <c r="D340" s="654"/>
      <c r="E340" s="654"/>
      <c r="F340" s="654"/>
      <c r="G340" s="654"/>
      <c r="H340" s="654"/>
      <c r="I340" s="654"/>
      <c r="J340" s="654"/>
      <c r="K340" s="654"/>
      <c r="L340" s="654"/>
      <c r="M340" s="654"/>
      <c r="N340" s="654"/>
      <c r="O340" s="654"/>
      <c r="P340" s="654"/>
      <c r="Q340" s="654"/>
      <c r="R340" s="654"/>
      <c r="S340" s="654"/>
      <c r="T340" s="654"/>
      <c r="U340" s="654"/>
      <c r="V340" s="654"/>
      <c r="W340" s="654"/>
      <c r="X340" s="655"/>
      <c r="Y340" s="659"/>
      <c r="Z340" s="660"/>
    </row>
    <row r="341" spans="1:26" s="246" customFormat="1" ht="22.5" customHeight="1">
      <c r="A341" s="311"/>
      <c r="B341" s="670"/>
      <c r="C341" s="656"/>
      <c r="D341" s="657"/>
      <c r="E341" s="657"/>
      <c r="F341" s="657"/>
      <c r="G341" s="657"/>
      <c r="H341" s="657"/>
      <c r="I341" s="657"/>
      <c r="J341" s="657"/>
      <c r="K341" s="657"/>
      <c r="L341" s="657"/>
      <c r="M341" s="657"/>
      <c r="N341" s="657"/>
      <c r="O341" s="657"/>
      <c r="P341" s="657"/>
      <c r="Q341" s="657"/>
      <c r="R341" s="657"/>
      <c r="S341" s="657"/>
      <c r="T341" s="657"/>
      <c r="U341" s="657"/>
      <c r="V341" s="657"/>
      <c r="W341" s="657"/>
      <c r="X341" s="658"/>
      <c r="Y341" s="661"/>
      <c r="Z341" s="662"/>
    </row>
    <row r="342" spans="1:26" s="246" customFormat="1" ht="15" customHeight="1">
      <c r="A342" s="311"/>
      <c r="B342" s="669" t="s">
        <v>360</v>
      </c>
      <c r="C342" s="653" t="s">
        <v>357</v>
      </c>
      <c r="D342" s="654"/>
      <c r="E342" s="654"/>
      <c r="F342" s="654"/>
      <c r="G342" s="654"/>
      <c r="H342" s="654"/>
      <c r="I342" s="654"/>
      <c r="J342" s="654"/>
      <c r="K342" s="654"/>
      <c r="L342" s="654"/>
      <c r="M342" s="654"/>
      <c r="N342" s="654"/>
      <c r="O342" s="654"/>
      <c r="P342" s="654"/>
      <c r="Q342" s="654"/>
      <c r="R342" s="654"/>
      <c r="S342" s="654"/>
      <c r="T342" s="654"/>
      <c r="U342" s="654"/>
      <c r="V342" s="654"/>
      <c r="W342" s="654"/>
      <c r="X342" s="655"/>
      <c r="Y342" s="659"/>
      <c r="Z342" s="660"/>
    </row>
    <row r="343" spans="1:26" s="246" customFormat="1" ht="15" customHeight="1">
      <c r="A343" s="311"/>
      <c r="B343" s="670"/>
      <c r="C343" s="656"/>
      <c r="D343" s="657"/>
      <c r="E343" s="657"/>
      <c r="F343" s="657"/>
      <c r="G343" s="657"/>
      <c r="H343" s="657"/>
      <c r="I343" s="657"/>
      <c r="J343" s="657"/>
      <c r="K343" s="657"/>
      <c r="L343" s="657"/>
      <c r="M343" s="657"/>
      <c r="N343" s="657"/>
      <c r="O343" s="657"/>
      <c r="P343" s="657"/>
      <c r="Q343" s="657"/>
      <c r="R343" s="657"/>
      <c r="S343" s="657"/>
      <c r="T343" s="657"/>
      <c r="U343" s="657"/>
      <c r="V343" s="657"/>
      <c r="W343" s="657"/>
      <c r="X343" s="658"/>
      <c r="Y343" s="661"/>
      <c r="Z343" s="662"/>
    </row>
    <row r="344" spans="1:26" s="246" customFormat="1" ht="15" customHeight="1">
      <c r="A344" s="311"/>
      <c r="B344" s="669" t="s">
        <v>361</v>
      </c>
      <c r="C344" s="653" t="s">
        <v>358</v>
      </c>
      <c r="D344" s="654"/>
      <c r="E344" s="654"/>
      <c r="F344" s="654"/>
      <c r="G344" s="654"/>
      <c r="H344" s="654"/>
      <c r="I344" s="654"/>
      <c r="J344" s="654"/>
      <c r="K344" s="654"/>
      <c r="L344" s="654"/>
      <c r="M344" s="654"/>
      <c r="N344" s="654"/>
      <c r="O344" s="654"/>
      <c r="P344" s="654"/>
      <c r="Q344" s="654"/>
      <c r="R344" s="654"/>
      <c r="S344" s="654"/>
      <c r="T344" s="654"/>
      <c r="U344" s="654"/>
      <c r="V344" s="654"/>
      <c r="W344" s="654"/>
      <c r="X344" s="655"/>
      <c r="Y344" s="659"/>
      <c r="Z344" s="660"/>
    </row>
    <row r="345" spans="1:26" s="246" customFormat="1" ht="15" customHeight="1">
      <c r="A345" s="311"/>
      <c r="B345" s="670"/>
      <c r="C345" s="656"/>
      <c r="D345" s="657"/>
      <c r="E345" s="657"/>
      <c r="F345" s="657"/>
      <c r="G345" s="657"/>
      <c r="H345" s="657"/>
      <c r="I345" s="657"/>
      <c r="J345" s="657"/>
      <c r="K345" s="657"/>
      <c r="L345" s="657"/>
      <c r="M345" s="657"/>
      <c r="N345" s="657"/>
      <c r="O345" s="657"/>
      <c r="P345" s="657"/>
      <c r="Q345" s="657"/>
      <c r="R345" s="657"/>
      <c r="S345" s="657"/>
      <c r="T345" s="657"/>
      <c r="U345" s="657"/>
      <c r="V345" s="657"/>
      <c r="W345" s="657"/>
      <c r="X345" s="658"/>
      <c r="Y345" s="661"/>
      <c r="Z345" s="662"/>
    </row>
    <row r="346" spans="1:26" s="246" customFormat="1" ht="8.25" customHeight="1">
      <c r="A346" s="311"/>
      <c r="B346" s="314"/>
      <c r="C346" s="315"/>
      <c r="D346" s="315"/>
      <c r="E346" s="315"/>
      <c r="F346" s="315"/>
      <c r="G346" s="315"/>
      <c r="H346" s="315"/>
      <c r="I346" s="315"/>
      <c r="J346" s="315"/>
      <c r="K346" s="315"/>
      <c r="L346" s="315"/>
      <c r="M346" s="315"/>
      <c r="N346" s="315"/>
      <c r="O346" s="315"/>
      <c r="P346" s="315"/>
      <c r="Q346" s="315"/>
      <c r="R346" s="315"/>
      <c r="S346" s="315"/>
      <c r="T346" s="315"/>
      <c r="U346" s="315"/>
      <c r="V346" s="315"/>
      <c r="W346" s="315"/>
      <c r="X346" s="315"/>
      <c r="Y346" s="297"/>
      <c r="Z346" s="297"/>
    </row>
    <row r="347" spans="1:26" ht="19.5" customHeight="1">
      <c r="A347" s="306" t="s">
        <v>429</v>
      </c>
      <c r="B347" s="307"/>
      <c r="C347" s="308"/>
      <c r="D347" s="308"/>
      <c r="E347" s="308"/>
      <c r="F347" s="308"/>
      <c r="G347" s="308"/>
      <c r="H347" s="308"/>
      <c r="I347" s="308"/>
      <c r="J347" s="309"/>
      <c r="K347" s="309"/>
      <c r="L347" s="309"/>
      <c r="M347" s="309"/>
      <c r="N347" s="309"/>
      <c r="O347" s="309"/>
      <c r="P347" s="309"/>
      <c r="Q347" s="309"/>
      <c r="R347" s="309"/>
      <c r="S347" s="310"/>
      <c r="T347" s="310"/>
      <c r="U347" s="310"/>
      <c r="V347" s="310"/>
      <c r="W347" s="310"/>
      <c r="X347" s="310"/>
      <c r="Y347" s="209"/>
      <c r="Z347" s="209"/>
    </row>
    <row r="348" spans="1:26" s="246" customFormat="1" ht="20.25" customHeight="1">
      <c r="A348" s="311"/>
      <c r="B348" s="652" t="s">
        <v>87</v>
      </c>
      <c r="C348" s="651" t="s">
        <v>190</v>
      </c>
      <c r="D348" s="651"/>
      <c r="E348" s="651"/>
      <c r="F348" s="651"/>
      <c r="G348" s="651"/>
      <c r="H348" s="651"/>
      <c r="I348" s="651"/>
      <c r="J348" s="651"/>
      <c r="K348" s="651"/>
      <c r="L348" s="651"/>
      <c r="M348" s="651"/>
      <c r="N348" s="651"/>
      <c r="O348" s="651"/>
      <c r="P348" s="651"/>
      <c r="Q348" s="651"/>
      <c r="R348" s="651"/>
      <c r="S348" s="651"/>
      <c r="T348" s="651"/>
      <c r="U348" s="651"/>
      <c r="V348" s="651"/>
      <c r="W348" s="651"/>
      <c r="X348" s="651"/>
      <c r="Y348" s="659"/>
      <c r="Z348" s="660"/>
    </row>
    <row r="349" spans="1:26" s="246" customFormat="1" ht="20.25" customHeight="1">
      <c r="A349" s="311"/>
      <c r="B349" s="652"/>
      <c r="C349" s="651"/>
      <c r="D349" s="651"/>
      <c r="E349" s="651"/>
      <c r="F349" s="651"/>
      <c r="G349" s="651"/>
      <c r="H349" s="651"/>
      <c r="I349" s="651"/>
      <c r="J349" s="651"/>
      <c r="K349" s="651"/>
      <c r="L349" s="651"/>
      <c r="M349" s="651"/>
      <c r="N349" s="651"/>
      <c r="O349" s="651"/>
      <c r="P349" s="651"/>
      <c r="Q349" s="651"/>
      <c r="R349" s="651"/>
      <c r="S349" s="651"/>
      <c r="T349" s="651"/>
      <c r="U349" s="651"/>
      <c r="V349" s="651"/>
      <c r="W349" s="651"/>
      <c r="X349" s="651"/>
      <c r="Y349" s="661"/>
      <c r="Z349" s="662"/>
    </row>
    <row r="350" spans="1:26" s="246" customFormat="1" ht="20.25" customHeight="1">
      <c r="A350" s="311"/>
      <c r="B350" s="652" t="s">
        <v>89</v>
      </c>
      <c r="C350" s="651" t="s">
        <v>471</v>
      </c>
      <c r="D350" s="651"/>
      <c r="E350" s="651"/>
      <c r="F350" s="651"/>
      <c r="G350" s="651"/>
      <c r="H350" s="651"/>
      <c r="I350" s="651"/>
      <c r="J350" s="651"/>
      <c r="K350" s="651"/>
      <c r="L350" s="651"/>
      <c r="M350" s="651"/>
      <c r="N350" s="651"/>
      <c r="O350" s="651"/>
      <c r="P350" s="651"/>
      <c r="Q350" s="651"/>
      <c r="R350" s="651"/>
      <c r="S350" s="651"/>
      <c r="T350" s="651"/>
      <c r="U350" s="651"/>
      <c r="V350" s="651"/>
      <c r="W350" s="651"/>
      <c r="X350" s="651"/>
      <c r="Y350" s="615"/>
      <c r="Z350" s="615"/>
    </row>
    <row r="351" spans="1:26" s="246" customFormat="1" ht="20.25" customHeight="1">
      <c r="A351" s="311"/>
      <c r="B351" s="652"/>
      <c r="C351" s="651"/>
      <c r="D351" s="651"/>
      <c r="E351" s="651"/>
      <c r="F351" s="651"/>
      <c r="G351" s="651"/>
      <c r="H351" s="651"/>
      <c r="I351" s="651"/>
      <c r="J351" s="651"/>
      <c r="K351" s="651"/>
      <c r="L351" s="651"/>
      <c r="M351" s="651"/>
      <c r="N351" s="651"/>
      <c r="O351" s="651"/>
      <c r="P351" s="651"/>
      <c r="Q351" s="651"/>
      <c r="R351" s="651"/>
      <c r="S351" s="651"/>
      <c r="T351" s="651"/>
      <c r="U351" s="651"/>
      <c r="V351" s="651"/>
      <c r="W351" s="651"/>
      <c r="X351" s="651"/>
      <c r="Y351" s="615"/>
      <c r="Z351" s="615"/>
    </row>
    <row r="352" spans="1:26" s="246" customFormat="1" ht="12.75" customHeight="1">
      <c r="A352" s="311"/>
      <c r="B352" s="310"/>
      <c r="C352" s="310"/>
      <c r="D352" s="310"/>
      <c r="E352" s="310"/>
      <c r="F352" s="310"/>
      <c r="G352" s="310"/>
      <c r="H352" s="310"/>
      <c r="I352" s="310"/>
      <c r="J352" s="310"/>
      <c r="K352" s="310"/>
      <c r="L352" s="310"/>
      <c r="M352" s="310"/>
      <c r="N352" s="310"/>
      <c r="O352" s="310"/>
      <c r="P352" s="310"/>
      <c r="Q352" s="310"/>
      <c r="R352" s="310"/>
      <c r="S352" s="310"/>
      <c r="T352" s="310"/>
      <c r="U352" s="310"/>
      <c r="V352" s="310"/>
      <c r="W352" s="310"/>
      <c r="X352" s="310"/>
      <c r="Y352" s="209"/>
      <c r="Z352" s="209"/>
    </row>
    <row r="353" spans="1:26" ht="18" customHeight="1">
      <c r="A353" s="306" t="s">
        <v>430</v>
      </c>
      <c r="B353" s="307"/>
      <c r="C353" s="308"/>
      <c r="D353" s="308"/>
      <c r="E353" s="308"/>
      <c r="F353" s="308"/>
      <c r="G353" s="308"/>
      <c r="H353" s="308"/>
      <c r="I353" s="308"/>
      <c r="J353" s="309"/>
      <c r="K353" s="309"/>
      <c r="L353" s="309"/>
      <c r="M353" s="309"/>
      <c r="N353" s="309"/>
      <c r="O353" s="309"/>
      <c r="P353" s="309"/>
      <c r="Q353" s="309"/>
      <c r="R353" s="309"/>
      <c r="S353" s="310"/>
      <c r="T353" s="310"/>
      <c r="U353" s="310"/>
      <c r="V353" s="310"/>
      <c r="W353" s="310"/>
      <c r="X353" s="310"/>
      <c r="Y353" s="209"/>
      <c r="Z353" s="209"/>
    </row>
    <row r="354" spans="1:26" s="206" customFormat="1" ht="15" customHeight="1">
      <c r="A354" s="313"/>
      <c r="B354" s="698" t="s">
        <v>87</v>
      </c>
      <c r="C354" s="691" t="s">
        <v>225</v>
      </c>
      <c r="D354" s="692"/>
      <c r="E354" s="692"/>
      <c r="F354" s="692"/>
      <c r="G354" s="692"/>
      <c r="H354" s="692"/>
      <c r="I354" s="692"/>
      <c r="J354" s="692"/>
      <c r="K354" s="692"/>
      <c r="L354" s="692"/>
      <c r="M354" s="692"/>
      <c r="N354" s="692"/>
      <c r="O354" s="692"/>
      <c r="P354" s="692"/>
      <c r="Q354" s="692"/>
      <c r="R354" s="692"/>
      <c r="S354" s="692"/>
      <c r="T354" s="692"/>
      <c r="U354" s="692"/>
      <c r="V354" s="692"/>
      <c r="W354" s="692"/>
      <c r="X354" s="693"/>
      <c r="Y354" s="764"/>
      <c r="Z354" s="765"/>
    </row>
    <row r="355" spans="1:26" s="206" customFormat="1" ht="15" customHeight="1">
      <c r="A355" s="313"/>
      <c r="B355" s="830"/>
      <c r="C355" s="1044"/>
      <c r="D355" s="1045"/>
      <c r="E355" s="1045"/>
      <c r="F355" s="1045"/>
      <c r="G355" s="1045"/>
      <c r="H355" s="1045"/>
      <c r="I355" s="1045"/>
      <c r="J355" s="1045"/>
      <c r="K355" s="1045"/>
      <c r="L355" s="1045"/>
      <c r="M355" s="1045"/>
      <c r="N355" s="1045"/>
      <c r="O355" s="1045"/>
      <c r="P355" s="1045"/>
      <c r="Q355" s="1045"/>
      <c r="R355" s="1045"/>
      <c r="S355" s="1045"/>
      <c r="T355" s="1045"/>
      <c r="U355" s="1045"/>
      <c r="V355" s="1045"/>
      <c r="W355" s="1045"/>
      <c r="X355" s="1046"/>
      <c r="Y355" s="766"/>
      <c r="Z355" s="767"/>
    </row>
    <row r="356" spans="1:26" s="206" customFormat="1" ht="15" customHeight="1">
      <c r="A356" s="313"/>
      <c r="B356" s="698" t="s">
        <v>89</v>
      </c>
      <c r="C356" s="691" t="s">
        <v>226</v>
      </c>
      <c r="D356" s="692"/>
      <c r="E356" s="692"/>
      <c r="F356" s="692"/>
      <c r="G356" s="692"/>
      <c r="H356" s="692"/>
      <c r="I356" s="692"/>
      <c r="J356" s="692"/>
      <c r="K356" s="692"/>
      <c r="L356" s="692"/>
      <c r="M356" s="692"/>
      <c r="N356" s="692"/>
      <c r="O356" s="692"/>
      <c r="P356" s="692"/>
      <c r="Q356" s="692"/>
      <c r="R356" s="692"/>
      <c r="S356" s="692"/>
      <c r="T356" s="692"/>
      <c r="U356" s="692"/>
      <c r="V356" s="692"/>
      <c r="W356" s="692"/>
      <c r="X356" s="693"/>
      <c r="Y356" s="764"/>
      <c r="Z356" s="765"/>
    </row>
    <row r="357" spans="1:26" s="206" customFormat="1" ht="15" customHeight="1">
      <c r="A357" s="313"/>
      <c r="B357" s="830"/>
      <c r="C357" s="1044"/>
      <c r="D357" s="1045"/>
      <c r="E357" s="1045"/>
      <c r="F357" s="1045"/>
      <c r="G357" s="1045"/>
      <c r="H357" s="1045"/>
      <c r="I357" s="1045"/>
      <c r="J357" s="1045"/>
      <c r="K357" s="1045"/>
      <c r="L357" s="1045"/>
      <c r="M357" s="1045"/>
      <c r="N357" s="1045"/>
      <c r="O357" s="1045"/>
      <c r="P357" s="1045"/>
      <c r="Q357" s="1045"/>
      <c r="R357" s="1045"/>
      <c r="S357" s="1045"/>
      <c r="T357" s="1045"/>
      <c r="U357" s="1045"/>
      <c r="V357" s="1045"/>
      <c r="W357" s="1045"/>
      <c r="X357" s="1046"/>
      <c r="Y357" s="766"/>
      <c r="Z357" s="767"/>
    </row>
    <row r="358" spans="1:26" s="206" customFormat="1" ht="15" customHeight="1">
      <c r="A358" s="313"/>
      <c r="B358" s="698" t="s">
        <v>99</v>
      </c>
      <c r="C358" s="691" t="s">
        <v>227</v>
      </c>
      <c r="D358" s="692"/>
      <c r="E358" s="692"/>
      <c r="F358" s="692"/>
      <c r="G358" s="692"/>
      <c r="H358" s="692"/>
      <c r="I358" s="692"/>
      <c r="J358" s="692"/>
      <c r="K358" s="692"/>
      <c r="L358" s="692"/>
      <c r="M358" s="692"/>
      <c r="N358" s="692"/>
      <c r="O358" s="692"/>
      <c r="P358" s="692"/>
      <c r="Q358" s="692"/>
      <c r="R358" s="692"/>
      <c r="S358" s="692"/>
      <c r="T358" s="692"/>
      <c r="U358" s="692"/>
      <c r="V358" s="692"/>
      <c r="W358" s="692"/>
      <c r="X358" s="693"/>
      <c r="Y358" s="764"/>
      <c r="Z358" s="765"/>
    </row>
    <row r="359" spans="1:26" s="206" customFormat="1" ht="15" customHeight="1">
      <c r="A359" s="313"/>
      <c r="B359" s="699"/>
      <c r="C359" s="694"/>
      <c r="D359" s="695"/>
      <c r="E359" s="695"/>
      <c r="F359" s="695"/>
      <c r="G359" s="695"/>
      <c r="H359" s="695"/>
      <c r="I359" s="695"/>
      <c r="J359" s="695"/>
      <c r="K359" s="695"/>
      <c r="L359" s="695"/>
      <c r="M359" s="695"/>
      <c r="N359" s="695"/>
      <c r="O359" s="695"/>
      <c r="P359" s="695"/>
      <c r="Q359" s="695"/>
      <c r="R359" s="695"/>
      <c r="S359" s="695"/>
      <c r="T359" s="695"/>
      <c r="U359" s="695"/>
      <c r="V359" s="695"/>
      <c r="W359" s="695"/>
      <c r="X359" s="696"/>
      <c r="Y359" s="766"/>
      <c r="Z359" s="767"/>
    </row>
    <row r="360" spans="1:26" s="246" customFormat="1" ht="9.75" customHeight="1">
      <c r="A360" s="311"/>
      <c r="B360" s="310"/>
      <c r="C360" s="316"/>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209"/>
      <c r="Z360" s="209"/>
    </row>
    <row r="361" spans="1:26" ht="20.100000000000001" customHeight="1">
      <c r="A361" s="306" t="s">
        <v>431</v>
      </c>
      <c r="B361" s="307"/>
      <c r="C361" s="308"/>
      <c r="D361" s="308"/>
      <c r="E361" s="308"/>
      <c r="F361" s="308"/>
      <c r="G361" s="308"/>
      <c r="H361" s="308"/>
      <c r="I361" s="308"/>
      <c r="J361" s="309"/>
      <c r="K361" s="309"/>
      <c r="L361" s="309"/>
      <c r="M361" s="309"/>
      <c r="N361" s="309"/>
      <c r="O361" s="309"/>
      <c r="P361" s="309"/>
      <c r="Q361" s="309"/>
      <c r="R361" s="309"/>
      <c r="S361" s="310"/>
      <c r="T361" s="310"/>
      <c r="U361" s="310"/>
      <c r="V361" s="310"/>
      <c r="W361" s="310"/>
      <c r="X361" s="310"/>
      <c r="Y361" s="209"/>
      <c r="Z361" s="209"/>
    </row>
    <row r="362" spans="1:26" s="246" customFormat="1" ht="15" customHeight="1">
      <c r="A362" s="311"/>
      <c r="B362" s="652" t="s">
        <v>87</v>
      </c>
      <c r="C362" s="651" t="s">
        <v>191</v>
      </c>
      <c r="D362" s="651"/>
      <c r="E362" s="651"/>
      <c r="F362" s="651"/>
      <c r="G362" s="651"/>
      <c r="H362" s="651"/>
      <c r="I362" s="651"/>
      <c r="J362" s="651"/>
      <c r="K362" s="651"/>
      <c r="L362" s="651"/>
      <c r="M362" s="651"/>
      <c r="N362" s="651"/>
      <c r="O362" s="651"/>
      <c r="P362" s="651"/>
      <c r="Q362" s="651"/>
      <c r="R362" s="651"/>
      <c r="S362" s="651"/>
      <c r="T362" s="651"/>
      <c r="U362" s="651"/>
      <c r="V362" s="651"/>
      <c r="W362" s="651"/>
      <c r="X362" s="651"/>
      <c r="Y362" s="659"/>
      <c r="Z362" s="660"/>
    </row>
    <row r="363" spans="1:26" s="246" customFormat="1" ht="15" customHeight="1">
      <c r="A363" s="311"/>
      <c r="B363" s="652"/>
      <c r="C363" s="651"/>
      <c r="D363" s="651"/>
      <c r="E363" s="651"/>
      <c r="F363" s="651"/>
      <c r="G363" s="651"/>
      <c r="H363" s="651"/>
      <c r="I363" s="651"/>
      <c r="J363" s="651"/>
      <c r="K363" s="651"/>
      <c r="L363" s="651"/>
      <c r="M363" s="651"/>
      <c r="N363" s="651"/>
      <c r="O363" s="651"/>
      <c r="P363" s="651"/>
      <c r="Q363" s="651"/>
      <c r="R363" s="651"/>
      <c r="S363" s="651"/>
      <c r="T363" s="651"/>
      <c r="U363" s="651"/>
      <c r="V363" s="651"/>
      <c r="W363" s="651"/>
      <c r="X363" s="651"/>
      <c r="Y363" s="661"/>
      <c r="Z363" s="662"/>
    </row>
    <row r="364" spans="1:26" s="246" customFormat="1" ht="12.95" customHeight="1">
      <c r="A364" s="311"/>
      <c r="B364" s="652" t="s">
        <v>89</v>
      </c>
      <c r="C364" s="831" t="s">
        <v>159</v>
      </c>
      <c r="D364" s="831"/>
      <c r="E364" s="831"/>
      <c r="F364" s="831"/>
      <c r="G364" s="831"/>
      <c r="H364" s="831"/>
      <c r="I364" s="831"/>
      <c r="J364" s="831"/>
      <c r="K364" s="831"/>
      <c r="L364" s="831"/>
      <c r="M364" s="831"/>
      <c r="N364" s="831"/>
      <c r="O364" s="831"/>
      <c r="P364" s="831"/>
      <c r="Q364" s="831"/>
      <c r="R364" s="831"/>
      <c r="S364" s="831"/>
      <c r="T364" s="831"/>
      <c r="U364" s="831"/>
      <c r="V364" s="831"/>
      <c r="W364" s="831"/>
      <c r="X364" s="831"/>
      <c r="Y364" s="659"/>
      <c r="Z364" s="660"/>
    </row>
    <row r="365" spans="1:26" s="246" customFormat="1" ht="12.95" customHeight="1">
      <c r="A365" s="311"/>
      <c r="B365" s="652"/>
      <c r="C365" s="831"/>
      <c r="D365" s="831"/>
      <c r="E365" s="831"/>
      <c r="F365" s="831"/>
      <c r="G365" s="831"/>
      <c r="H365" s="831"/>
      <c r="I365" s="831"/>
      <c r="J365" s="831"/>
      <c r="K365" s="831"/>
      <c r="L365" s="831"/>
      <c r="M365" s="831"/>
      <c r="N365" s="831"/>
      <c r="O365" s="831"/>
      <c r="P365" s="831"/>
      <c r="Q365" s="831"/>
      <c r="R365" s="831"/>
      <c r="S365" s="831"/>
      <c r="T365" s="831"/>
      <c r="U365" s="831"/>
      <c r="V365" s="831"/>
      <c r="W365" s="831"/>
      <c r="X365" s="831"/>
      <c r="Y365" s="661"/>
      <c r="Z365" s="662"/>
    </row>
    <row r="366" spans="1:26" s="246" customFormat="1" ht="12.95" customHeight="1">
      <c r="A366" s="311"/>
      <c r="B366" s="310"/>
      <c r="C366" s="310"/>
      <c r="D366" s="310"/>
      <c r="E366" s="310"/>
      <c r="F366" s="310"/>
      <c r="G366" s="310"/>
      <c r="H366" s="310"/>
      <c r="I366" s="310"/>
      <c r="J366" s="310"/>
      <c r="K366" s="310"/>
      <c r="L366" s="310"/>
      <c r="M366" s="310"/>
      <c r="N366" s="310"/>
      <c r="O366" s="310"/>
      <c r="P366" s="310"/>
      <c r="Q366" s="310"/>
      <c r="R366" s="310"/>
      <c r="S366" s="310"/>
      <c r="T366" s="310"/>
      <c r="U366" s="310"/>
      <c r="V366" s="310"/>
      <c r="W366" s="310"/>
      <c r="X366" s="310"/>
      <c r="Y366" s="209"/>
      <c r="Z366" s="209"/>
    </row>
    <row r="367" spans="1:26" ht="20.100000000000001" customHeight="1">
      <c r="A367" s="829" t="s">
        <v>432</v>
      </c>
      <c r="B367" s="829"/>
      <c r="C367" s="829"/>
      <c r="D367" s="829"/>
      <c r="E367" s="829"/>
      <c r="F367" s="829"/>
      <c r="G367" s="829"/>
      <c r="H367" s="829"/>
      <c r="I367" s="308"/>
      <c r="J367" s="309"/>
      <c r="K367" s="309"/>
      <c r="L367" s="309"/>
      <c r="M367" s="309"/>
      <c r="N367" s="309"/>
      <c r="O367" s="309"/>
      <c r="P367" s="309"/>
      <c r="Q367" s="309"/>
      <c r="R367" s="309"/>
      <c r="S367" s="310"/>
      <c r="T367" s="310"/>
      <c r="U367" s="310"/>
      <c r="V367" s="310"/>
      <c r="W367" s="310"/>
      <c r="X367" s="310"/>
      <c r="Y367" s="209"/>
      <c r="Z367" s="209"/>
    </row>
    <row r="368" spans="1:26" s="206" customFormat="1" ht="18" customHeight="1">
      <c r="A368" s="313"/>
      <c r="B368" s="698" t="s">
        <v>87</v>
      </c>
      <c r="C368" s="691" t="s">
        <v>228</v>
      </c>
      <c r="D368" s="692"/>
      <c r="E368" s="692"/>
      <c r="F368" s="692"/>
      <c r="G368" s="692"/>
      <c r="H368" s="692"/>
      <c r="I368" s="692"/>
      <c r="J368" s="692"/>
      <c r="K368" s="692"/>
      <c r="L368" s="692"/>
      <c r="M368" s="692"/>
      <c r="N368" s="692"/>
      <c r="O368" s="692"/>
      <c r="P368" s="692"/>
      <c r="Q368" s="692"/>
      <c r="R368" s="692"/>
      <c r="S368" s="692"/>
      <c r="T368" s="692"/>
      <c r="U368" s="692"/>
      <c r="V368" s="692"/>
      <c r="W368" s="692"/>
      <c r="X368" s="693"/>
      <c r="Y368" s="764"/>
      <c r="Z368" s="765"/>
    </row>
    <row r="369" spans="1:26" s="206" customFormat="1" ht="18" customHeight="1">
      <c r="A369" s="313"/>
      <c r="B369" s="699"/>
      <c r="C369" s="694"/>
      <c r="D369" s="695"/>
      <c r="E369" s="695"/>
      <c r="F369" s="695"/>
      <c r="G369" s="695"/>
      <c r="H369" s="695"/>
      <c r="I369" s="695"/>
      <c r="J369" s="695"/>
      <c r="K369" s="695"/>
      <c r="L369" s="695"/>
      <c r="M369" s="695"/>
      <c r="N369" s="695"/>
      <c r="O369" s="695"/>
      <c r="P369" s="695"/>
      <c r="Q369" s="695"/>
      <c r="R369" s="695"/>
      <c r="S369" s="695"/>
      <c r="T369" s="695"/>
      <c r="U369" s="695"/>
      <c r="V369" s="695"/>
      <c r="W369" s="695"/>
      <c r="X369" s="696"/>
      <c r="Y369" s="766"/>
      <c r="Z369" s="767"/>
    </row>
    <row r="370" spans="1:26" s="206" customFormat="1" ht="15" customHeight="1">
      <c r="A370" s="313"/>
      <c r="B370" s="698" t="s">
        <v>89</v>
      </c>
      <c r="C370" s="691" t="s">
        <v>229</v>
      </c>
      <c r="D370" s="692"/>
      <c r="E370" s="692"/>
      <c r="F370" s="692"/>
      <c r="G370" s="692"/>
      <c r="H370" s="692"/>
      <c r="I370" s="692"/>
      <c r="J370" s="692"/>
      <c r="K370" s="692"/>
      <c r="L370" s="692"/>
      <c r="M370" s="692"/>
      <c r="N370" s="692"/>
      <c r="O370" s="692"/>
      <c r="P370" s="692"/>
      <c r="Q370" s="692"/>
      <c r="R370" s="692"/>
      <c r="S370" s="692"/>
      <c r="T370" s="692"/>
      <c r="U370" s="692"/>
      <c r="V370" s="692"/>
      <c r="W370" s="692"/>
      <c r="X370" s="693"/>
      <c r="Y370" s="764"/>
      <c r="Z370" s="765"/>
    </row>
    <row r="371" spans="1:26" s="206" customFormat="1" ht="15" customHeight="1">
      <c r="A371" s="313"/>
      <c r="B371" s="699"/>
      <c r="C371" s="694"/>
      <c r="D371" s="695"/>
      <c r="E371" s="695"/>
      <c r="F371" s="695"/>
      <c r="G371" s="695"/>
      <c r="H371" s="695"/>
      <c r="I371" s="695"/>
      <c r="J371" s="695"/>
      <c r="K371" s="695"/>
      <c r="L371" s="695"/>
      <c r="M371" s="695"/>
      <c r="N371" s="695"/>
      <c r="O371" s="695"/>
      <c r="P371" s="695"/>
      <c r="Q371" s="695"/>
      <c r="R371" s="695"/>
      <c r="S371" s="695"/>
      <c r="T371" s="695"/>
      <c r="U371" s="695"/>
      <c r="V371" s="695"/>
      <c r="W371" s="695"/>
      <c r="X371" s="696"/>
      <c r="Y371" s="766"/>
      <c r="Z371" s="767"/>
    </row>
    <row r="372" spans="1:26" s="206" customFormat="1" ht="15" customHeight="1">
      <c r="A372" s="313"/>
      <c r="B372" s="698" t="s">
        <v>99</v>
      </c>
      <c r="C372" s="691" t="s">
        <v>231</v>
      </c>
      <c r="D372" s="692"/>
      <c r="E372" s="692"/>
      <c r="F372" s="692"/>
      <c r="G372" s="692"/>
      <c r="H372" s="692"/>
      <c r="I372" s="692"/>
      <c r="J372" s="692"/>
      <c r="K372" s="692"/>
      <c r="L372" s="692"/>
      <c r="M372" s="692"/>
      <c r="N372" s="692"/>
      <c r="O372" s="692"/>
      <c r="P372" s="692"/>
      <c r="Q372" s="692"/>
      <c r="R372" s="692"/>
      <c r="S372" s="692"/>
      <c r="T372" s="692"/>
      <c r="U372" s="692"/>
      <c r="V372" s="692"/>
      <c r="W372" s="692"/>
      <c r="X372" s="693"/>
      <c r="Y372" s="764"/>
      <c r="Z372" s="765"/>
    </row>
    <row r="373" spans="1:26" s="206" customFormat="1" ht="15" customHeight="1">
      <c r="A373" s="313"/>
      <c r="B373" s="699"/>
      <c r="C373" s="694"/>
      <c r="D373" s="695"/>
      <c r="E373" s="695"/>
      <c r="F373" s="695"/>
      <c r="G373" s="695"/>
      <c r="H373" s="695"/>
      <c r="I373" s="695"/>
      <c r="J373" s="695"/>
      <c r="K373" s="695"/>
      <c r="L373" s="695"/>
      <c r="M373" s="695"/>
      <c r="N373" s="695"/>
      <c r="O373" s="695"/>
      <c r="P373" s="695"/>
      <c r="Q373" s="695"/>
      <c r="R373" s="695"/>
      <c r="S373" s="695"/>
      <c r="T373" s="695"/>
      <c r="U373" s="695"/>
      <c r="V373" s="695"/>
      <c r="W373" s="695"/>
      <c r="X373" s="696"/>
      <c r="Y373" s="766"/>
      <c r="Z373" s="767"/>
    </row>
    <row r="374" spans="1:26" s="206" customFormat="1" ht="15" customHeight="1">
      <c r="A374" s="313"/>
      <c r="B374" s="698" t="s">
        <v>100</v>
      </c>
      <c r="C374" s="691" t="s">
        <v>230</v>
      </c>
      <c r="D374" s="692"/>
      <c r="E374" s="692"/>
      <c r="F374" s="692"/>
      <c r="G374" s="692"/>
      <c r="H374" s="692"/>
      <c r="I374" s="692"/>
      <c r="J374" s="692"/>
      <c r="K374" s="692"/>
      <c r="L374" s="692"/>
      <c r="M374" s="692"/>
      <c r="N374" s="692"/>
      <c r="O374" s="692"/>
      <c r="P374" s="692"/>
      <c r="Q374" s="692"/>
      <c r="R374" s="692"/>
      <c r="S374" s="692"/>
      <c r="T374" s="692"/>
      <c r="U374" s="692"/>
      <c r="V374" s="692"/>
      <c r="W374" s="692"/>
      <c r="X374" s="693"/>
      <c r="Y374" s="764"/>
      <c r="Z374" s="765"/>
    </row>
    <row r="375" spans="1:26" s="206" customFormat="1" ht="15" customHeight="1">
      <c r="A375" s="313"/>
      <c r="B375" s="699"/>
      <c r="C375" s="694"/>
      <c r="D375" s="695"/>
      <c r="E375" s="695"/>
      <c r="F375" s="695"/>
      <c r="G375" s="695"/>
      <c r="H375" s="695"/>
      <c r="I375" s="695"/>
      <c r="J375" s="695"/>
      <c r="K375" s="695"/>
      <c r="L375" s="695"/>
      <c r="M375" s="695"/>
      <c r="N375" s="695"/>
      <c r="O375" s="695"/>
      <c r="P375" s="695"/>
      <c r="Q375" s="695"/>
      <c r="R375" s="695"/>
      <c r="S375" s="695"/>
      <c r="T375" s="695"/>
      <c r="U375" s="695"/>
      <c r="V375" s="695"/>
      <c r="W375" s="695"/>
      <c r="X375" s="696"/>
      <c r="Y375" s="766"/>
      <c r="Z375" s="767"/>
    </row>
    <row r="376" spans="1:26" s="246" customFormat="1" ht="12.95" customHeight="1">
      <c r="A376" s="311"/>
      <c r="B376" s="317"/>
      <c r="C376" s="317"/>
      <c r="D376" s="317"/>
      <c r="E376" s="317"/>
      <c r="F376" s="317"/>
      <c r="G376" s="317"/>
      <c r="H376" s="317"/>
      <c r="I376" s="317"/>
      <c r="J376" s="317"/>
      <c r="K376" s="317"/>
      <c r="L376" s="317"/>
      <c r="M376" s="317"/>
      <c r="N376" s="317"/>
      <c r="O376" s="317"/>
      <c r="P376" s="317"/>
      <c r="Q376" s="317"/>
      <c r="R376" s="317"/>
      <c r="S376" s="317"/>
      <c r="T376" s="317"/>
      <c r="U376" s="317"/>
      <c r="V376" s="317"/>
      <c r="W376" s="317"/>
      <c r="X376" s="317"/>
      <c r="Y376" s="202"/>
      <c r="Z376" s="202"/>
    </row>
    <row r="377" spans="1:26" s="246" customFormat="1" ht="19.5" customHeight="1">
      <c r="A377" s="1080" t="s">
        <v>433</v>
      </c>
      <c r="B377" s="1080"/>
      <c r="C377" s="1080"/>
      <c r="D377" s="1080"/>
      <c r="E377" s="1080"/>
      <c r="F377" s="1080"/>
      <c r="G377" s="317"/>
      <c r="H377" s="317"/>
      <c r="I377" s="317"/>
      <c r="J377" s="317"/>
      <c r="K377" s="317"/>
      <c r="L377" s="317"/>
      <c r="M377" s="317"/>
      <c r="N377" s="317"/>
      <c r="O377" s="317"/>
      <c r="P377" s="317"/>
      <c r="Q377" s="317"/>
      <c r="R377" s="317"/>
      <c r="S377" s="317"/>
      <c r="T377" s="317"/>
      <c r="U377" s="317"/>
      <c r="V377" s="317"/>
      <c r="W377" s="317"/>
      <c r="X377" s="317"/>
      <c r="Y377" s="202"/>
      <c r="Z377" s="202"/>
    </row>
    <row r="378" spans="1:26" s="246" customFormat="1" ht="22.5" customHeight="1">
      <c r="A378" s="311"/>
      <c r="B378" s="679" t="s">
        <v>343</v>
      </c>
      <c r="C378" s="673" t="s">
        <v>408</v>
      </c>
      <c r="D378" s="674"/>
      <c r="E378" s="674"/>
      <c r="F378" s="674"/>
      <c r="G378" s="674"/>
      <c r="H378" s="674"/>
      <c r="I378" s="674"/>
      <c r="J378" s="674"/>
      <c r="K378" s="674"/>
      <c r="L378" s="674"/>
      <c r="M378" s="674"/>
      <c r="N378" s="674"/>
      <c r="O378" s="674"/>
      <c r="P378" s="674"/>
      <c r="Q378" s="674"/>
      <c r="R378" s="674"/>
      <c r="S378" s="674"/>
      <c r="T378" s="674"/>
      <c r="U378" s="674"/>
      <c r="V378" s="674"/>
      <c r="W378" s="674"/>
      <c r="X378" s="675"/>
      <c r="Y378" s="659"/>
      <c r="Z378" s="660"/>
    </row>
    <row r="379" spans="1:26" s="246" customFormat="1" ht="22.5" customHeight="1">
      <c r="A379" s="311"/>
      <c r="B379" s="680"/>
      <c r="C379" s="676"/>
      <c r="D379" s="677"/>
      <c r="E379" s="677"/>
      <c r="F379" s="677"/>
      <c r="G379" s="677"/>
      <c r="H379" s="677"/>
      <c r="I379" s="677"/>
      <c r="J379" s="677"/>
      <c r="K379" s="677"/>
      <c r="L379" s="677"/>
      <c r="M379" s="677"/>
      <c r="N379" s="677"/>
      <c r="O379" s="677"/>
      <c r="P379" s="677"/>
      <c r="Q379" s="677"/>
      <c r="R379" s="677"/>
      <c r="S379" s="677"/>
      <c r="T379" s="677"/>
      <c r="U379" s="677"/>
      <c r="V379" s="677"/>
      <c r="W379" s="677"/>
      <c r="X379" s="678"/>
      <c r="Y379" s="661"/>
      <c r="Z379" s="662"/>
    </row>
    <row r="380" spans="1:26" s="246" customFormat="1" ht="19.5" customHeight="1">
      <c r="A380" s="311"/>
      <c r="B380" s="679" t="s">
        <v>313</v>
      </c>
      <c r="C380" s="673" t="s">
        <v>407</v>
      </c>
      <c r="D380" s="674"/>
      <c r="E380" s="674"/>
      <c r="F380" s="674"/>
      <c r="G380" s="674"/>
      <c r="H380" s="674"/>
      <c r="I380" s="674"/>
      <c r="J380" s="674"/>
      <c r="K380" s="674"/>
      <c r="L380" s="674"/>
      <c r="M380" s="674"/>
      <c r="N380" s="674"/>
      <c r="O380" s="674"/>
      <c r="P380" s="674"/>
      <c r="Q380" s="674"/>
      <c r="R380" s="674"/>
      <c r="S380" s="674"/>
      <c r="T380" s="674"/>
      <c r="U380" s="674"/>
      <c r="V380" s="674"/>
      <c r="W380" s="674"/>
      <c r="X380" s="675"/>
      <c r="Y380" s="659"/>
      <c r="Z380" s="660"/>
    </row>
    <row r="381" spans="1:26" s="246" customFormat="1" ht="9" customHeight="1">
      <c r="A381" s="311"/>
      <c r="B381" s="680"/>
      <c r="C381" s="676"/>
      <c r="D381" s="677"/>
      <c r="E381" s="677"/>
      <c r="F381" s="677"/>
      <c r="G381" s="677"/>
      <c r="H381" s="677"/>
      <c r="I381" s="677"/>
      <c r="J381" s="677"/>
      <c r="K381" s="677"/>
      <c r="L381" s="677"/>
      <c r="M381" s="677"/>
      <c r="N381" s="677"/>
      <c r="O381" s="677"/>
      <c r="P381" s="677"/>
      <c r="Q381" s="677"/>
      <c r="R381" s="677"/>
      <c r="S381" s="677"/>
      <c r="T381" s="677"/>
      <c r="U381" s="677"/>
      <c r="V381" s="677"/>
      <c r="W381" s="677"/>
      <c r="X381" s="678"/>
      <c r="Y381" s="661"/>
      <c r="Z381" s="662"/>
    </row>
    <row r="382" spans="1:26" s="246" customFormat="1" ht="19.5" customHeight="1">
      <c r="A382" s="311"/>
      <c r="B382" s="679" t="s">
        <v>344</v>
      </c>
      <c r="C382" s="673" t="s">
        <v>409</v>
      </c>
      <c r="D382" s="674"/>
      <c r="E382" s="674"/>
      <c r="F382" s="674"/>
      <c r="G382" s="674"/>
      <c r="H382" s="674"/>
      <c r="I382" s="674"/>
      <c r="J382" s="674"/>
      <c r="K382" s="674"/>
      <c r="L382" s="674"/>
      <c r="M382" s="674"/>
      <c r="N382" s="674"/>
      <c r="O382" s="674"/>
      <c r="P382" s="674"/>
      <c r="Q382" s="674"/>
      <c r="R382" s="674"/>
      <c r="S382" s="674"/>
      <c r="T382" s="674"/>
      <c r="U382" s="674"/>
      <c r="V382" s="674"/>
      <c r="W382" s="674"/>
      <c r="X382" s="675"/>
      <c r="Y382" s="788"/>
      <c r="Z382" s="789"/>
    </row>
    <row r="383" spans="1:26" s="246" customFormat="1" ht="17.25" customHeight="1">
      <c r="A383" s="311"/>
      <c r="B383" s="680"/>
      <c r="C383" s="676"/>
      <c r="D383" s="677"/>
      <c r="E383" s="677"/>
      <c r="F383" s="677"/>
      <c r="G383" s="677"/>
      <c r="H383" s="677"/>
      <c r="I383" s="677"/>
      <c r="J383" s="677"/>
      <c r="K383" s="677"/>
      <c r="L383" s="677"/>
      <c r="M383" s="677"/>
      <c r="N383" s="677"/>
      <c r="O383" s="677"/>
      <c r="P383" s="677"/>
      <c r="Q383" s="677"/>
      <c r="R383" s="677"/>
      <c r="S383" s="677"/>
      <c r="T383" s="677"/>
      <c r="U383" s="677"/>
      <c r="V383" s="677"/>
      <c r="W383" s="677"/>
      <c r="X383" s="678"/>
      <c r="Y383" s="790"/>
      <c r="Z383" s="791"/>
    </row>
    <row r="384" spans="1:26" s="246" customFormat="1" ht="19.5" customHeight="1">
      <c r="A384" s="311"/>
      <c r="B384" s="679" t="s">
        <v>222</v>
      </c>
      <c r="C384" s="673" t="s">
        <v>410</v>
      </c>
      <c r="D384" s="674"/>
      <c r="E384" s="674"/>
      <c r="F384" s="674"/>
      <c r="G384" s="674"/>
      <c r="H384" s="674"/>
      <c r="I384" s="674"/>
      <c r="J384" s="674"/>
      <c r="K384" s="674"/>
      <c r="L384" s="674"/>
      <c r="M384" s="674"/>
      <c r="N384" s="674"/>
      <c r="O384" s="674"/>
      <c r="P384" s="674"/>
      <c r="Q384" s="674"/>
      <c r="R384" s="674"/>
      <c r="S384" s="674"/>
      <c r="T384" s="674"/>
      <c r="U384" s="674"/>
      <c r="V384" s="674"/>
      <c r="W384" s="674"/>
      <c r="X384" s="675"/>
      <c r="Y384" s="659"/>
      <c r="Z384" s="660"/>
    </row>
    <row r="385" spans="1:26" s="246" customFormat="1" ht="12">
      <c r="A385" s="311"/>
      <c r="B385" s="680"/>
      <c r="C385" s="676"/>
      <c r="D385" s="677"/>
      <c r="E385" s="677"/>
      <c r="F385" s="677"/>
      <c r="G385" s="677"/>
      <c r="H385" s="677"/>
      <c r="I385" s="677"/>
      <c r="J385" s="677"/>
      <c r="K385" s="677"/>
      <c r="L385" s="677"/>
      <c r="M385" s="677"/>
      <c r="N385" s="677"/>
      <c r="O385" s="677"/>
      <c r="P385" s="677"/>
      <c r="Q385" s="677"/>
      <c r="R385" s="677"/>
      <c r="S385" s="677"/>
      <c r="T385" s="677"/>
      <c r="U385" s="677"/>
      <c r="V385" s="677"/>
      <c r="W385" s="677"/>
      <c r="X385" s="678"/>
      <c r="Y385" s="661"/>
      <c r="Z385" s="662"/>
    </row>
    <row r="386" spans="1:26" s="246" customFormat="1" ht="12.95" customHeight="1">
      <c r="A386" s="311"/>
      <c r="B386" s="317"/>
      <c r="C386" s="317"/>
      <c r="D386" s="317"/>
      <c r="E386" s="317"/>
      <c r="F386" s="317"/>
      <c r="G386" s="317"/>
      <c r="H386" s="317"/>
      <c r="I386" s="317"/>
      <c r="J386" s="317"/>
      <c r="K386" s="317"/>
      <c r="L386" s="317"/>
      <c r="M386" s="317"/>
      <c r="N386" s="317"/>
      <c r="O386" s="317"/>
      <c r="P386" s="317"/>
      <c r="Q386" s="317"/>
      <c r="R386" s="317"/>
      <c r="S386" s="317"/>
      <c r="T386" s="317"/>
      <c r="U386" s="317"/>
      <c r="V386" s="317"/>
      <c r="W386" s="317"/>
      <c r="X386" s="317"/>
      <c r="Y386" s="202"/>
      <c r="Z386" s="202"/>
    </row>
    <row r="387" spans="1:26" ht="20.100000000000001" customHeight="1">
      <c r="A387" s="306" t="s">
        <v>434</v>
      </c>
      <c r="B387" s="307"/>
      <c r="C387" s="308"/>
      <c r="D387" s="308"/>
      <c r="E387" s="308"/>
      <c r="F387" s="308"/>
      <c r="G387" s="308"/>
      <c r="H387" s="308"/>
      <c r="I387" s="308"/>
      <c r="J387" s="309"/>
      <c r="K387" s="309"/>
      <c r="L387" s="309"/>
      <c r="M387" s="309"/>
      <c r="N387" s="309"/>
      <c r="O387" s="309"/>
      <c r="P387" s="309"/>
      <c r="Q387" s="309"/>
      <c r="R387" s="309"/>
      <c r="S387" s="310"/>
      <c r="T387" s="310"/>
      <c r="U387" s="310"/>
      <c r="V387" s="310"/>
      <c r="W387" s="310"/>
      <c r="X387" s="310"/>
      <c r="Y387" s="209"/>
      <c r="Z387" s="209"/>
    </row>
    <row r="388" spans="1:26" s="246" customFormat="1" ht="15" customHeight="1">
      <c r="A388" s="311"/>
      <c r="B388" s="652" t="s">
        <v>87</v>
      </c>
      <c r="C388" s="651" t="s">
        <v>411</v>
      </c>
      <c r="D388" s="651"/>
      <c r="E388" s="651"/>
      <c r="F388" s="651"/>
      <c r="G388" s="651"/>
      <c r="H388" s="651"/>
      <c r="I388" s="651"/>
      <c r="J388" s="651"/>
      <c r="K388" s="651"/>
      <c r="L388" s="651"/>
      <c r="M388" s="651"/>
      <c r="N388" s="651"/>
      <c r="O388" s="651"/>
      <c r="P388" s="651"/>
      <c r="Q388" s="651"/>
      <c r="R388" s="651"/>
      <c r="S388" s="651"/>
      <c r="T388" s="651"/>
      <c r="U388" s="651"/>
      <c r="V388" s="651"/>
      <c r="W388" s="651"/>
      <c r="X388" s="651"/>
      <c r="Y388" s="659"/>
      <c r="Z388" s="660"/>
    </row>
    <row r="389" spans="1:26" s="246" customFormat="1" ht="15" customHeight="1">
      <c r="A389" s="311"/>
      <c r="B389" s="652"/>
      <c r="C389" s="651"/>
      <c r="D389" s="651"/>
      <c r="E389" s="651"/>
      <c r="F389" s="651"/>
      <c r="G389" s="651"/>
      <c r="H389" s="651"/>
      <c r="I389" s="651"/>
      <c r="J389" s="651"/>
      <c r="K389" s="651"/>
      <c r="L389" s="651"/>
      <c r="M389" s="651"/>
      <c r="N389" s="651"/>
      <c r="O389" s="651"/>
      <c r="P389" s="651"/>
      <c r="Q389" s="651"/>
      <c r="R389" s="651"/>
      <c r="S389" s="651"/>
      <c r="T389" s="651"/>
      <c r="U389" s="651"/>
      <c r="V389" s="651"/>
      <c r="W389" s="651"/>
      <c r="X389" s="651"/>
      <c r="Y389" s="661"/>
      <c r="Z389" s="662"/>
    </row>
    <row r="390" spans="1:26" s="246" customFormat="1" ht="12.95" customHeight="1">
      <c r="A390" s="311"/>
      <c r="B390" s="310"/>
      <c r="C390" s="310"/>
      <c r="D390" s="310"/>
      <c r="E390" s="310"/>
      <c r="F390" s="310"/>
      <c r="G390" s="310"/>
      <c r="H390" s="310"/>
      <c r="I390" s="310"/>
      <c r="J390" s="310"/>
      <c r="K390" s="310"/>
      <c r="L390" s="310"/>
      <c r="M390" s="310"/>
      <c r="N390" s="310"/>
      <c r="O390" s="310"/>
      <c r="P390" s="310"/>
      <c r="Q390" s="310"/>
      <c r="R390" s="310"/>
      <c r="S390" s="310"/>
      <c r="T390" s="310"/>
      <c r="U390" s="310"/>
      <c r="V390" s="310"/>
      <c r="W390" s="310"/>
      <c r="X390" s="310"/>
      <c r="Y390" s="209"/>
      <c r="Z390" s="209"/>
    </row>
    <row r="391" spans="1:26" ht="20.100000000000001" customHeight="1">
      <c r="A391" s="306" t="s">
        <v>435</v>
      </c>
      <c r="B391" s="307"/>
      <c r="C391" s="308"/>
      <c r="D391" s="308"/>
      <c r="E391" s="308"/>
      <c r="F391" s="308"/>
      <c r="G391" s="308"/>
      <c r="H391" s="308"/>
      <c r="I391" s="308"/>
      <c r="J391" s="309"/>
      <c r="K391" s="309"/>
      <c r="L391" s="309"/>
      <c r="M391" s="309"/>
      <c r="N391" s="309"/>
      <c r="O391" s="309"/>
      <c r="P391" s="309"/>
      <c r="Q391" s="309"/>
      <c r="R391" s="309"/>
      <c r="S391" s="310"/>
      <c r="T391" s="310"/>
      <c r="U391" s="310"/>
      <c r="V391" s="310"/>
      <c r="W391" s="310"/>
      <c r="X391" s="310"/>
      <c r="Y391" s="209"/>
      <c r="Z391" s="209"/>
    </row>
    <row r="392" spans="1:26" s="241" customFormat="1" ht="15" customHeight="1">
      <c r="A392" s="318"/>
      <c r="B392" s="698" t="s">
        <v>87</v>
      </c>
      <c r="C392" s="836" t="s">
        <v>143</v>
      </c>
      <c r="D392" s="625"/>
      <c r="E392" s="625"/>
      <c r="F392" s="625"/>
      <c r="G392" s="625"/>
      <c r="H392" s="625"/>
      <c r="I392" s="625"/>
      <c r="J392" s="625"/>
      <c r="K392" s="625"/>
      <c r="L392" s="625"/>
      <c r="M392" s="625"/>
      <c r="N392" s="625"/>
      <c r="O392" s="625"/>
      <c r="P392" s="625"/>
      <c r="Q392" s="625"/>
      <c r="R392" s="625"/>
      <c r="S392" s="625"/>
      <c r="T392" s="625"/>
      <c r="U392" s="625"/>
      <c r="V392" s="625"/>
      <c r="W392" s="625"/>
      <c r="X392" s="626"/>
      <c r="Y392" s="784"/>
      <c r="Z392" s="785"/>
    </row>
    <row r="393" spans="1:26" s="241" customFormat="1" ht="15" customHeight="1">
      <c r="A393" s="318"/>
      <c r="B393" s="699"/>
      <c r="C393" s="627"/>
      <c r="D393" s="628"/>
      <c r="E393" s="628"/>
      <c r="F393" s="628"/>
      <c r="G393" s="628"/>
      <c r="H393" s="628"/>
      <c r="I393" s="628"/>
      <c r="J393" s="628"/>
      <c r="K393" s="628"/>
      <c r="L393" s="628"/>
      <c r="M393" s="628"/>
      <c r="N393" s="628"/>
      <c r="O393" s="628"/>
      <c r="P393" s="628"/>
      <c r="Q393" s="628"/>
      <c r="R393" s="628"/>
      <c r="S393" s="628"/>
      <c r="T393" s="628"/>
      <c r="U393" s="628"/>
      <c r="V393" s="628"/>
      <c r="W393" s="628"/>
      <c r="X393" s="629"/>
      <c r="Y393" s="786"/>
      <c r="Z393" s="787"/>
    </row>
    <row r="394" spans="1:26" s="246" customFormat="1" ht="15" customHeight="1">
      <c r="A394" s="311"/>
      <c r="B394" s="1048" t="s">
        <v>89</v>
      </c>
      <c r="C394" s="1041" t="s">
        <v>158</v>
      </c>
      <c r="D394" s="1042"/>
      <c r="E394" s="1042"/>
      <c r="F394" s="1042"/>
      <c r="G394" s="1042"/>
      <c r="H394" s="1042"/>
      <c r="I394" s="1042"/>
      <c r="J394" s="1042"/>
      <c r="K394" s="1042"/>
      <c r="L394" s="1042"/>
      <c r="M394" s="1042"/>
      <c r="N394" s="1042"/>
      <c r="O394" s="1042"/>
      <c r="P394" s="1042"/>
      <c r="Q394" s="1042"/>
      <c r="R394" s="1042"/>
      <c r="S394" s="1042"/>
      <c r="T394" s="1042"/>
      <c r="U394" s="1042"/>
      <c r="V394" s="1042"/>
      <c r="W394" s="1042"/>
      <c r="X394" s="1043"/>
      <c r="Y394" s="659"/>
      <c r="Z394" s="660"/>
    </row>
    <row r="395" spans="1:26" s="246" customFormat="1" ht="15" customHeight="1">
      <c r="A395" s="311"/>
      <c r="B395" s="670"/>
      <c r="C395" s="676"/>
      <c r="D395" s="677"/>
      <c r="E395" s="677"/>
      <c r="F395" s="677"/>
      <c r="G395" s="677"/>
      <c r="H395" s="677"/>
      <c r="I395" s="677"/>
      <c r="J395" s="677"/>
      <c r="K395" s="677"/>
      <c r="L395" s="677"/>
      <c r="M395" s="677"/>
      <c r="N395" s="677"/>
      <c r="O395" s="677"/>
      <c r="P395" s="677"/>
      <c r="Q395" s="677"/>
      <c r="R395" s="677"/>
      <c r="S395" s="677"/>
      <c r="T395" s="677"/>
      <c r="U395" s="677"/>
      <c r="V395" s="677"/>
      <c r="W395" s="677"/>
      <c r="X395" s="678"/>
      <c r="Y395" s="661"/>
      <c r="Z395" s="662"/>
    </row>
    <row r="396" spans="1:26" s="248" customFormat="1" ht="15" customHeight="1">
      <c r="A396" s="312"/>
      <c r="B396" s="833" t="s">
        <v>99</v>
      </c>
      <c r="C396" s="1050" t="s">
        <v>192</v>
      </c>
      <c r="D396" s="1051"/>
      <c r="E396" s="1051"/>
      <c r="F396" s="1051"/>
      <c r="G396" s="1051"/>
      <c r="H396" s="1051"/>
      <c r="I396" s="1051"/>
      <c r="J396" s="1051"/>
      <c r="K396" s="1051"/>
      <c r="L396" s="1051"/>
      <c r="M396" s="1051"/>
      <c r="N396" s="1051"/>
      <c r="O396" s="1051"/>
      <c r="P396" s="1051"/>
      <c r="Q396" s="1051"/>
      <c r="R396" s="1051"/>
      <c r="S396" s="1051"/>
      <c r="T396" s="1051"/>
      <c r="U396" s="1051"/>
      <c r="V396" s="1051"/>
      <c r="W396" s="1051"/>
      <c r="X396" s="1052"/>
      <c r="Y396" s="780"/>
      <c r="Z396" s="781"/>
    </row>
    <row r="397" spans="1:26" s="248" customFormat="1" ht="15" customHeight="1">
      <c r="A397" s="312"/>
      <c r="B397" s="834"/>
      <c r="C397" s="1053"/>
      <c r="D397" s="1054"/>
      <c r="E397" s="1054"/>
      <c r="F397" s="1054"/>
      <c r="G397" s="1054"/>
      <c r="H397" s="1054"/>
      <c r="I397" s="1054"/>
      <c r="J397" s="1054"/>
      <c r="K397" s="1054"/>
      <c r="L397" s="1054"/>
      <c r="M397" s="1054"/>
      <c r="N397" s="1054"/>
      <c r="O397" s="1054"/>
      <c r="P397" s="1054"/>
      <c r="Q397" s="1054"/>
      <c r="R397" s="1054"/>
      <c r="S397" s="1054"/>
      <c r="T397" s="1054"/>
      <c r="U397" s="1054"/>
      <c r="V397" s="1054"/>
      <c r="W397" s="1054"/>
      <c r="X397" s="1055"/>
      <c r="Y397" s="782"/>
      <c r="Z397" s="783"/>
    </row>
    <row r="398" spans="1:26" s="248" customFormat="1" ht="24" customHeight="1">
      <c r="A398" s="312"/>
      <c r="B398" s="834"/>
      <c r="C398" s="319"/>
      <c r="D398" s="566">
        <v>1</v>
      </c>
      <c r="E398" s="832" t="s">
        <v>205</v>
      </c>
      <c r="F398" s="832"/>
      <c r="G398" s="832"/>
      <c r="H398" s="832"/>
      <c r="I398" s="832"/>
      <c r="J398" s="832"/>
      <c r="K398" s="832"/>
      <c r="L398" s="832"/>
      <c r="M398" s="832"/>
      <c r="N398" s="832"/>
      <c r="O398" s="832"/>
      <c r="P398" s="843" t="s">
        <v>202</v>
      </c>
      <c r="Q398" s="843"/>
      <c r="R398" s="843"/>
      <c r="S398" s="843"/>
      <c r="T398" s="843"/>
      <c r="U398" s="843"/>
      <c r="V398" s="843"/>
      <c r="W398" s="843"/>
      <c r="X398" s="843"/>
      <c r="Y398" s="774"/>
      <c r="Z398" s="775"/>
    </row>
    <row r="399" spans="1:26" s="248" customFormat="1" ht="28.5" customHeight="1">
      <c r="A399" s="312"/>
      <c r="B399" s="834"/>
      <c r="C399" s="319"/>
      <c r="D399" s="566">
        <v>2</v>
      </c>
      <c r="E399" s="832" t="s">
        <v>193</v>
      </c>
      <c r="F399" s="832"/>
      <c r="G399" s="832"/>
      <c r="H399" s="832"/>
      <c r="I399" s="832"/>
      <c r="J399" s="832"/>
      <c r="K399" s="832"/>
      <c r="L399" s="832"/>
      <c r="M399" s="832"/>
      <c r="N399" s="832"/>
      <c r="O399" s="832"/>
      <c r="P399" s="843"/>
      <c r="Q399" s="843"/>
      <c r="R399" s="843"/>
      <c r="S399" s="843"/>
      <c r="T399" s="843"/>
      <c r="U399" s="843"/>
      <c r="V399" s="843"/>
      <c r="W399" s="843"/>
      <c r="X399" s="843"/>
      <c r="Y399" s="776"/>
      <c r="Z399" s="777"/>
    </row>
    <row r="400" spans="1:26" s="248" customFormat="1" ht="44.25" customHeight="1">
      <c r="A400" s="312"/>
      <c r="B400" s="834"/>
      <c r="C400" s="319"/>
      <c r="D400" s="567">
        <v>3</v>
      </c>
      <c r="E400" s="998" t="s">
        <v>194</v>
      </c>
      <c r="F400" s="998"/>
      <c r="G400" s="998"/>
      <c r="H400" s="998"/>
      <c r="I400" s="998"/>
      <c r="J400" s="998"/>
      <c r="K400" s="998"/>
      <c r="L400" s="998"/>
      <c r="M400" s="998"/>
      <c r="N400" s="998"/>
      <c r="O400" s="998"/>
      <c r="P400" s="999" t="s">
        <v>203</v>
      </c>
      <c r="Q400" s="1000"/>
      <c r="R400" s="1000"/>
      <c r="S400" s="1000"/>
      <c r="T400" s="1000"/>
      <c r="U400" s="1000"/>
      <c r="V400" s="1000"/>
      <c r="W400" s="1000"/>
      <c r="X400" s="1001"/>
      <c r="Y400" s="776"/>
      <c r="Z400" s="777"/>
    </row>
    <row r="401" spans="1:26" s="248" customFormat="1" ht="15" customHeight="1">
      <c r="A401" s="312"/>
      <c r="B401" s="834"/>
      <c r="C401" s="319"/>
      <c r="D401" s="566">
        <v>4</v>
      </c>
      <c r="E401" s="832" t="s">
        <v>195</v>
      </c>
      <c r="F401" s="832"/>
      <c r="G401" s="832"/>
      <c r="H401" s="832"/>
      <c r="I401" s="832"/>
      <c r="J401" s="832"/>
      <c r="K401" s="832"/>
      <c r="L401" s="832"/>
      <c r="M401" s="832"/>
      <c r="N401" s="832"/>
      <c r="O401" s="832"/>
      <c r="P401" s="1002"/>
      <c r="Q401" s="1003"/>
      <c r="R401" s="1003"/>
      <c r="S401" s="1003"/>
      <c r="T401" s="1003"/>
      <c r="U401" s="1003"/>
      <c r="V401" s="1003"/>
      <c r="W401" s="1003"/>
      <c r="X401" s="1004"/>
      <c r="Y401" s="776"/>
      <c r="Z401" s="777"/>
    </row>
    <row r="402" spans="1:26" s="248" customFormat="1" ht="15" customHeight="1">
      <c r="A402" s="312"/>
      <c r="B402" s="834"/>
      <c r="C402" s="319"/>
      <c r="D402" s="566">
        <v>5</v>
      </c>
      <c r="E402" s="832" t="s">
        <v>196</v>
      </c>
      <c r="F402" s="832"/>
      <c r="G402" s="832"/>
      <c r="H402" s="832"/>
      <c r="I402" s="832"/>
      <c r="J402" s="832"/>
      <c r="K402" s="832"/>
      <c r="L402" s="832"/>
      <c r="M402" s="832"/>
      <c r="N402" s="832"/>
      <c r="O402" s="832"/>
      <c r="P402" s="1002"/>
      <c r="Q402" s="1003"/>
      <c r="R402" s="1003"/>
      <c r="S402" s="1003"/>
      <c r="T402" s="1003"/>
      <c r="U402" s="1003"/>
      <c r="V402" s="1003"/>
      <c r="W402" s="1003"/>
      <c r="X402" s="1004"/>
      <c r="Y402" s="776"/>
      <c r="Z402" s="777"/>
    </row>
    <row r="403" spans="1:26" s="248" customFormat="1" ht="15" customHeight="1">
      <c r="A403" s="312"/>
      <c r="B403" s="834"/>
      <c r="C403" s="319"/>
      <c r="D403" s="566">
        <v>6</v>
      </c>
      <c r="E403" s="832" t="s">
        <v>197</v>
      </c>
      <c r="F403" s="832"/>
      <c r="G403" s="832"/>
      <c r="H403" s="832"/>
      <c r="I403" s="832"/>
      <c r="J403" s="832"/>
      <c r="K403" s="832"/>
      <c r="L403" s="832"/>
      <c r="M403" s="832"/>
      <c r="N403" s="832"/>
      <c r="O403" s="832"/>
      <c r="P403" s="1002"/>
      <c r="Q403" s="1003"/>
      <c r="R403" s="1003"/>
      <c r="S403" s="1003"/>
      <c r="T403" s="1003"/>
      <c r="U403" s="1003"/>
      <c r="V403" s="1003"/>
      <c r="W403" s="1003"/>
      <c r="X403" s="1004"/>
      <c r="Y403" s="776"/>
      <c r="Z403" s="777"/>
    </row>
    <row r="404" spans="1:26" s="248" customFormat="1" ht="28.5" customHeight="1">
      <c r="A404" s="312"/>
      <c r="B404" s="834"/>
      <c r="C404" s="319"/>
      <c r="D404" s="567">
        <v>7</v>
      </c>
      <c r="E404" s="832" t="s">
        <v>198</v>
      </c>
      <c r="F404" s="832"/>
      <c r="G404" s="832"/>
      <c r="H404" s="832"/>
      <c r="I404" s="832"/>
      <c r="J404" s="832"/>
      <c r="K404" s="832"/>
      <c r="L404" s="832"/>
      <c r="M404" s="832"/>
      <c r="N404" s="832"/>
      <c r="O404" s="1005"/>
      <c r="P404" s="1002"/>
      <c r="Q404" s="1003"/>
      <c r="R404" s="1003"/>
      <c r="S404" s="1003"/>
      <c r="T404" s="1003"/>
      <c r="U404" s="1003"/>
      <c r="V404" s="1003"/>
      <c r="W404" s="1003"/>
      <c r="X404" s="1004"/>
      <c r="Y404" s="776"/>
      <c r="Z404" s="777"/>
    </row>
    <row r="405" spans="1:26" s="248" customFormat="1" ht="15" customHeight="1">
      <c r="A405" s="312"/>
      <c r="B405" s="834"/>
      <c r="C405" s="319"/>
      <c r="D405" s="566">
        <v>8</v>
      </c>
      <c r="E405" s="832" t="s">
        <v>199</v>
      </c>
      <c r="F405" s="832"/>
      <c r="G405" s="832"/>
      <c r="H405" s="832"/>
      <c r="I405" s="832"/>
      <c r="J405" s="832"/>
      <c r="K405" s="832"/>
      <c r="L405" s="832"/>
      <c r="M405" s="832"/>
      <c r="N405" s="832"/>
      <c r="O405" s="832"/>
      <c r="P405" s="844" t="s">
        <v>204</v>
      </c>
      <c r="Q405" s="844"/>
      <c r="R405" s="844"/>
      <c r="S405" s="844"/>
      <c r="T405" s="844"/>
      <c r="U405" s="844"/>
      <c r="V405" s="844"/>
      <c r="W405" s="844"/>
      <c r="X405" s="844"/>
      <c r="Y405" s="776"/>
      <c r="Z405" s="777"/>
    </row>
    <row r="406" spans="1:26" s="248" customFormat="1" ht="28.5" customHeight="1">
      <c r="A406" s="312"/>
      <c r="B406" s="834"/>
      <c r="C406" s="319"/>
      <c r="D406" s="566">
        <v>9</v>
      </c>
      <c r="E406" s="832" t="s">
        <v>272</v>
      </c>
      <c r="F406" s="832"/>
      <c r="G406" s="832"/>
      <c r="H406" s="832"/>
      <c r="I406" s="832"/>
      <c r="J406" s="832"/>
      <c r="K406" s="832"/>
      <c r="L406" s="832"/>
      <c r="M406" s="832"/>
      <c r="N406" s="832"/>
      <c r="O406" s="1005"/>
      <c r="P406" s="844"/>
      <c r="Q406" s="844"/>
      <c r="R406" s="844"/>
      <c r="S406" s="844"/>
      <c r="T406" s="844"/>
      <c r="U406" s="844"/>
      <c r="V406" s="844"/>
      <c r="W406" s="844"/>
      <c r="X406" s="844"/>
      <c r="Y406" s="776"/>
      <c r="Z406" s="777"/>
    </row>
    <row r="407" spans="1:26" s="248" customFormat="1" ht="15" customHeight="1">
      <c r="A407" s="312"/>
      <c r="B407" s="834"/>
      <c r="C407" s="319"/>
      <c r="D407" s="566">
        <v>10</v>
      </c>
      <c r="E407" s="832" t="s">
        <v>200</v>
      </c>
      <c r="F407" s="832"/>
      <c r="G407" s="832"/>
      <c r="H407" s="832"/>
      <c r="I407" s="832"/>
      <c r="J407" s="832"/>
      <c r="K407" s="832"/>
      <c r="L407" s="832"/>
      <c r="M407" s="832"/>
      <c r="N407" s="832"/>
      <c r="O407" s="832"/>
      <c r="P407" s="844"/>
      <c r="Q407" s="844"/>
      <c r="R407" s="844"/>
      <c r="S407" s="844"/>
      <c r="T407" s="844"/>
      <c r="U407" s="844"/>
      <c r="V407" s="844"/>
      <c r="W407" s="844"/>
      <c r="X407" s="844"/>
      <c r="Y407" s="776"/>
      <c r="Z407" s="777"/>
    </row>
    <row r="408" spans="1:26" s="248" customFormat="1" ht="15" customHeight="1">
      <c r="A408" s="312"/>
      <c r="B408" s="835"/>
      <c r="C408" s="320"/>
      <c r="D408" s="567">
        <v>11</v>
      </c>
      <c r="E408" s="832" t="s">
        <v>201</v>
      </c>
      <c r="F408" s="832"/>
      <c r="G408" s="832"/>
      <c r="H408" s="832"/>
      <c r="I408" s="832"/>
      <c r="J408" s="832"/>
      <c r="K408" s="832"/>
      <c r="L408" s="832"/>
      <c r="M408" s="832"/>
      <c r="N408" s="832"/>
      <c r="O408" s="832"/>
      <c r="P408" s="844"/>
      <c r="Q408" s="844"/>
      <c r="R408" s="844"/>
      <c r="S408" s="844"/>
      <c r="T408" s="844"/>
      <c r="U408" s="844"/>
      <c r="V408" s="844"/>
      <c r="W408" s="844"/>
      <c r="X408" s="844"/>
      <c r="Y408" s="778"/>
      <c r="Z408" s="779"/>
    </row>
    <row r="409" spans="1:26" s="246" customFormat="1" ht="12.95" customHeight="1">
      <c r="A409" s="311"/>
      <c r="B409" s="317"/>
      <c r="C409" s="317"/>
      <c r="D409" s="317"/>
      <c r="E409" s="317"/>
      <c r="F409" s="317"/>
      <c r="G409" s="317"/>
      <c r="H409" s="317"/>
      <c r="I409" s="317"/>
      <c r="J409" s="317"/>
      <c r="K409" s="317"/>
      <c r="L409" s="317"/>
      <c r="M409" s="317"/>
      <c r="N409" s="317"/>
      <c r="O409" s="317"/>
      <c r="P409" s="317"/>
      <c r="Q409" s="317"/>
      <c r="R409" s="317"/>
      <c r="S409" s="317"/>
      <c r="T409" s="317"/>
      <c r="U409" s="317"/>
      <c r="V409" s="317"/>
      <c r="W409" s="317"/>
      <c r="X409" s="317"/>
      <c r="Y409" s="289"/>
      <c r="Z409" s="289"/>
    </row>
    <row r="410" spans="1:26" s="241" customFormat="1" ht="20.100000000000001" customHeight="1">
      <c r="A410" s="318" t="s">
        <v>436</v>
      </c>
      <c r="B410" s="321"/>
      <c r="C410" s="322"/>
      <c r="D410" s="322"/>
      <c r="E410" s="322"/>
      <c r="F410" s="322"/>
      <c r="G410" s="322"/>
      <c r="H410" s="322"/>
      <c r="I410" s="322"/>
      <c r="J410" s="323"/>
      <c r="K410" s="323"/>
      <c r="L410" s="323"/>
      <c r="M410" s="323"/>
      <c r="N410" s="323"/>
      <c r="O410" s="323"/>
      <c r="P410" s="323"/>
      <c r="Q410" s="323"/>
      <c r="R410" s="323"/>
      <c r="S410" s="313"/>
      <c r="T410" s="313"/>
      <c r="U410" s="313"/>
      <c r="V410" s="313"/>
      <c r="W410" s="313"/>
      <c r="X410" s="313"/>
      <c r="Y410" s="242"/>
      <c r="Z410" s="242"/>
    </row>
    <row r="411" spans="1:26" s="248" customFormat="1" ht="15" customHeight="1">
      <c r="A411" s="312"/>
      <c r="B411" s="698" t="s">
        <v>87</v>
      </c>
      <c r="C411" s="837" t="s">
        <v>437</v>
      </c>
      <c r="D411" s="838"/>
      <c r="E411" s="838"/>
      <c r="F411" s="838"/>
      <c r="G411" s="838"/>
      <c r="H411" s="838"/>
      <c r="I411" s="838"/>
      <c r="J411" s="838"/>
      <c r="K411" s="838"/>
      <c r="L411" s="838"/>
      <c r="M411" s="838"/>
      <c r="N411" s="838"/>
      <c r="O411" s="838"/>
      <c r="P411" s="838"/>
      <c r="Q411" s="838"/>
      <c r="R411" s="838"/>
      <c r="S411" s="838"/>
      <c r="T411" s="838"/>
      <c r="U411" s="838"/>
      <c r="V411" s="838"/>
      <c r="W411" s="838"/>
      <c r="X411" s="839"/>
      <c r="Y411" s="784"/>
      <c r="Z411" s="785"/>
    </row>
    <row r="412" spans="1:26" s="248" customFormat="1" ht="15" customHeight="1">
      <c r="A412" s="312"/>
      <c r="B412" s="699"/>
      <c r="C412" s="840"/>
      <c r="D412" s="841"/>
      <c r="E412" s="841"/>
      <c r="F412" s="841"/>
      <c r="G412" s="841"/>
      <c r="H412" s="841"/>
      <c r="I412" s="841"/>
      <c r="J412" s="841"/>
      <c r="K412" s="841"/>
      <c r="L412" s="841"/>
      <c r="M412" s="841"/>
      <c r="N412" s="841"/>
      <c r="O412" s="841"/>
      <c r="P412" s="841"/>
      <c r="Q412" s="841"/>
      <c r="R412" s="841"/>
      <c r="S412" s="841"/>
      <c r="T412" s="841"/>
      <c r="U412" s="841"/>
      <c r="V412" s="841"/>
      <c r="W412" s="841"/>
      <c r="X412" s="842"/>
      <c r="Y412" s="786"/>
      <c r="Z412" s="787"/>
    </row>
    <row r="413" spans="1:26" ht="12.95" customHeight="1">
      <c r="A413" s="281"/>
      <c r="B413" s="182"/>
      <c r="C413" s="293"/>
      <c r="D413" s="293"/>
      <c r="E413" s="293"/>
      <c r="F413" s="293"/>
      <c r="G413" s="293"/>
      <c r="H413" s="293"/>
      <c r="I413" s="293"/>
      <c r="Y413" s="209"/>
      <c r="Z413" s="209"/>
    </row>
    <row r="414" spans="1:26" ht="12.95" customHeight="1">
      <c r="A414" s="281"/>
      <c r="B414" s="182"/>
      <c r="C414" s="293"/>
      <c r="D414" s="293"/>
      <c r="E414" s="293"/>
      <c r="F414" s="293"/>
      <c r="G414" s="293"/>
      <c r="H414" s="293"/>
      <c r="I414" s="293"/>
      <c r="Y414" s="209"/>
      <c r="Z414" s="209"/>
    </row>
    <row r="415" spans="1:26" ht="12.95" customHeight="1">
      <c r="A415" s="281"/>
      <c r="B415" s="182"/>
      <c r="C415" s="293"/>
      <c r="D415" s="293"/>
      <c r="E415" s="293"/>
      <c r="F415" s="293"/>
      <c r="G415" s="293"/>
      <c r="H415" s="293"/>
      <c r="I415" s="293"/>
      <c r="Y415" s="209"/>
      <c r="Z415" s="209"/>
    </row>
    <row r="416" spans="1:26" s="246" customFormat="1" ht="12.95" customHeight="1">
      <c r="Y416" s="209"/>
      <c r="Z416" s="209"/>
    </row>
    <row r="417" spans="1:26" s="246" customFormat="1" ht="12.95" customHeight="1">
      <c r="Y417" s="209"/>
      <c r="Z417" s="209"/>
    </row>
    <row r="418" spans="1:26" s="246" customFormat="1" ht="12.95" customHeight="1">
      <c r="Y418" s="209"/>
      <c r="Z418" s="209"/>
    </row>
    <row r="419" spans="1:26" s="253" customFormat="1" ht="14.25">
      <c r="A419" s="252" t="s">
        <v>314</v>
      </c>
      <c r="B419" s="252"/>
      <c r="C419" s="252"/>
      <c r="D419" s="252"/>
    </row>
    <row r="420" spans="1:26" s="255" customFormat="1" ht="12.95" customHeight="1">
      <c r="A420" s="254"/>
      <c r="B420" s="254"/>
      <c r="C420" s="254"/>
      <c r="Y420" s="256"/>
      <c r="Z420" s="256"/>
    </row>
    <row r="421" spans="1:26" s="229" customFormat="1" ht="20.100000000000001" customHeight="1">
      <c r="A421" s="257" t="s">
        <v>119</v>
      </c>
      <c r="B421" s="258"/>
      <c r="C421" s="259"/>
      <c r="D421" s="259"/>
      <c r="E421" s="259"/>
      <c r="F421" s="259"/>
      <c r="G421" s="259"/>
      <c r="H421" s="259"/>
      <c r="I421" s="259"/>
      <c r="J421" s="260"/>
      <c r="K421" s="260"/>
      <c r="L421" s="260"/>
      <c r="M421" s="260"/>
      <c r="N421" s="260"/>
      <c r="O421" s="260"/>
      <c r="P421" s="260"/>
      <c r="Q421" s="260"/>
      <c r="R421" s="260"/>
      <c r="Y421" s="261"/>
      <c r="Z421" s="261"/>
    </row>
    <row r="422" spans="1:26" s="262" customFormat="1" ht="15" customHeight="1">
      <c r="B422" s="681" t="s">
        <v>87</v>
      </c>
      <c r="C422" s="768" t="s">
        <v>416</v>
      </c>
      <c r="D422" s="769"/>
      <c r="E422" s="769"/>
      <c r="F422" s="769"/>
      <c r="G422" s="769"/>
      <c r="H422" s="769"/>
      <c r="I422" s="769"/>
      <c r="J422" s="769"/>
      <c r="K422" s="769"/>
      <c r="L422" s="769"/>
      <c r="M422" s="769"/>
      <c r="N422" s="769"/>
      <c r="O422" s="769"/>
      <c r="P422" s="769"/>
      <c r="Q422" s="769"/>
      <c r="R422" s="769"/>
      <c r="S422" s="769"/>
      <c r="T422" s="769"/>
      <c r="U422" s="769"/>
      <c r="V422" s="769"/>
      <c r="W422" s="769"/>
      <c r="X422" s="770"/>
      <c r="Y422" s="760"/>
      <c r="Z422" s="761"/>
    </row>
    <row r="423" spans="1:26" s="262" customFormat="1" ht="15" customHeight="1">
      <c r="B423" s="683"/>
      <c r="C423" s="771"/>
      <c r="D423" s="772"/>
      <c r="E423" s="772"/>
      <c r="F423" s="772"/>
      <c r="G423" s="772"/>
      <c r="H423" s="772"/>
      <c r="I423" s="772"/>
      <c r="J423" s="772"/>
      <c r="K423" s="772"/>
      <c r="L423" s="772"/>
      <c r="M423" s="772"/>
      <c r="N423" s="772"/>
      <c r="O423" s="772"/>
      <c r="P423" s="772"/>
      <c r="Q423" s="772"/>
      <c r="R423" s="772"/>
      <c r="S423" s="772"/>
      <c r="T423" s="772"/>
      <c r="U423" s="772"/>
      <c r="V423" s="772"/>
      <c r="W423" s="772"/>
      <c r="X423" s="773"/>
      <c r="Y423" s="762"/>
      <c r="Z423" s="763"/>
    </row>
    <row r="424" spans="1:26" s="229" customFormat="1" ht="22.5" customHeight="1">
      <c r="A424" s="260"/>
      <c r="B424" s="681" t="s">
        <v>89</v>
      </c>
      <c r="C424" s="754" t="s">
        <v>414</v>
      </c>
      <c r="D424" s="755"/>
      <c r="E424" s="755"/>
      <c r="F424" s="755"/>
      <c r="G424" s="755"/>
      <c r="H424" s="755"/>
      <c r="I424" s="755"/>
      <c r="J424" s="755"/>
      <c r="K424" s="755"/>
      <c r="L424" s="755"/>
      <c r="M424" s="755"/>
      <c r="N424" s="755"/>
      <c r="O424" s="755"/>
      <c r="P424" s="755"/>
      <c r="Q424" s="755"/>
      <c r="R424" s="755"/>
      <c r="S424" s="755"/>
      <c r="T424" s="755"/>
      <c r="U424" s="755"/>
      <c r="V424" s="755"/>
      <c r="W424" s="755"/>
      <c r="X424" s="756"/>
      <c r="Y424" s="760"/>
      <c r="Z424" s="761"/>
    </row>
    <row r="425" spans="1:26" s="255" customFormat="1" ht="22.5" customHeight="1">
      <c r="A425" s="263"/>
      <c r="B425" s="683"/>
      <c r="C425" s="757"/>
      <c r="D425" s="758"/>
      <c r="E425" s="758"/>
      <c r="F425" s="758"/>
      <c r="G425" s="758"/>
      <c r="H425" s="758"/>
      <c r="I425" s="758"/>
      <c r="J425" s="758"/>
      <c r="K425" s="758"/>
      <c r="L425" s="758"/>
      <c r="M425" s="758"/>
      <c r="N425" s="758"/>
      <c r="O425" s="758"/>
      <c r="P425" s="758"/>
      <c r="Q425" s="758"/>
      <c r="R425" s="758"/>
      <c r="S425" s="758"/>
      <c r="T425" s="758"/>
      <c r="U425" s="758"/>
      <c r="V425" s="758"/>
      <c r="W425" s="758"/>
      <c r="X425" s="759"/>
      <c r="Y425" s="762"/>
      <c r="Z425" s="763"/>
    </row>
    <row r="426" spans="1:26" s="255" customFormat="1" ht="14.25" customHeight="1">
      <c r="A426" s="263"/>
      <c r="B426" s="681" t="s">
        <v>99</v>
      </c>
      <c r="C426" s="754" t="s">
        <v>413</v>
      </c>
      <c r="D426" s="755"/>
      <c r="E426" s="755"/>
      <c r="F426" s="755"/>
      <c r="G426" s="755"/>
      <c r="H426" s="755"/>
      <c r="I426" s="755"/>
      <c r="J426" s="755"/>
      <c r="K426" s="755"/>
      <c r="L426" s="755"/>
      <c r="M426" s="755"/>
      <c r="N426" s="755"/>
      <c r="O426" s="755"/>
      <c r="P426" s="755"/>
      <c r="Q426" s="755"/>
      <c r="R426" s="755"/>
      <c r="S426" s="755"/>
      <c r="T426" s="755"/>
      <c r="U426" s="755"/>
      <c r="V426" s="755"/>
      <c r="W426" s="755"/>
      <c r="X426" s="756"/>
      <c r="Y426" s="760"/>
      <c r="Z426" s="761"/>
    </row>
    <row r="427" spans="1:26" s="255" customFormat="1" ht="15" customHeight="1">
      <c r="A427" s="254"/>
      <c r="B427" s="683"/>
      <c r="C427" s="757"/>
      <c r="D427" s="758"/>
      <c r="E427" s="758"/>
      <c r="F427" s="758"/>
      <c r="G427" s="758"/>
      <c r="H427" s="758"/>
      <c r="I427" s="758"/>
      <c r="J427" s="758"/>
      <c r="K427" s="758"/>
      <c r="L427" s="758"/>
      <c r="M427" s="758"/>
      <c r="N427" s="758"/>
      <c r="O427" s="758"/>
      <c r="P427" s="758"/>
      <c r="Q427" s="758"/>
      <c r="R427" s="758"/>
      <c r="S427" s="758"/>
      <c r="T427" s="758"/>
      <c r="U427" s="758"/>
      <c r="V427" s="758"/>
      <c r="W427" s="758"/>
      <c r="X427" s="759"/>
      <c r="Y427" s="762"/>
      <c r="Z427" s="763"/>
    </row>
    <row r="428" spans="1:26" s="255" customFormat="1" ht="15" customHeight="1">
      <c r="A428" s="254"/>
      <c r="B428" s="681" t="s">
        <v>100</v>
      </c>
      <c r="C428" s="754" t="s">
        <v>415</v>
      </c>
      <c r="D428" s="755"/>
      <c r="E428" s="755"/>
      <c r="F428" s="755"/>
      <c r="G428" s="755"/>
      <c r="H428" s="755"/>
      <c r="I428" s="755"/>
      <c r="J428" s="755"/>
      <c r="K428" s="755"/>
      <c r="L428" s="755"/>
      <c r="M428" s="755"/>
      <c r="N428" s="755"/>
      <c r="O428" s="755"/>
      <c r="P428" s="755"/>
      <c r="Q428" s="755"/>
      <c r="R428" s="755"/>
      <c r="S428" s="755"/>
      <c r="T428" s="755"/>
      <c r="U428" s="755"/>
      <c r="V428" s="755"/>
      <c r="W428" s="755"/>
      <c r="X428" s="756"/>
      <c r="Y428" s="760"/>
      <c r="Z428" s="761"/>
    </row>
    <row r="429" spans="1:26" s="255" customFormat="1" ht="15" customHeight="1">
      <c r="A429" s="254"/>
      <c r="B429" s="683"/>
      <c r="C429" s="757"/>
      <c r="D429" s="758"/>
      <c r="E429" s="758"/>
      <c r="F429" s="758"/>
      <c r="G429" s="758"/>
      <c r="H429" s="758"/>
      <c r="I429" s="758"/>
      <c r="J429" s="758"/>
      <c r="K429" s="758"/>
      <c r="L429" s="758"/>
      <c r="M429" s="758"/>
      <c r="N429" s="758"/>
      <c r="O429" s="758"/>
      <c r="P429" s="758"/>
      <c r="Q429" s="758"/>
      <c r="R429" s="758"/>
      <c r="S429" s="758"/>
      <c r="T429" s="758"/>
      <c r="U429" s="758"/>
      <c r="V429" s="758"/>
      <c r="W429" s="758"/>
      <c r="X429" s="759"/>
      <c r="Y429" s="762"/>
      <c r="Z429" s="763"/>
    </row>
    <row r="430" spans="1:26" s="255" customFormat="1" ht="22.5" customHeight="1">
      <c r="A430" s="254"/>
      <c r="B430" s="802" t="s">
        <v>120</v>
      </c>
      <c r="C430" s="754" t="s">
        <v>412</v>
      </c>
      <c r="D430" s="755"/>
      <c r="E430" s="755"/>
      <c r="F430" s="755"/>
      <c r="G430" s="755"/>
      <c r="H430" s="755"/>
      <c r="I430" s="755"/>
      <c r="J430" s="755"/>
      <c r="K430" s="755"/>
      <c r="L430" s="755"/>
      <c r="M430" s="755"/>
      <c r="N430" s="755"/>
      <c r="O430" s="755"/>
      <c r="P430" s="755"/>
      <c r="Q430" s="755"/>
      <c r="R430" s="755"/>
      <c r="S430" s="755"/>
      <c r="T430" s="755"/>
      <c r="U430" s="755"/>
      <c r="V430" s="755"/>
      <c r="W430" s="755"/>
      <c r="X430" s="756"/>
      <c r="Y430" s="760"/>
      <c r="Z430" s="761"/>
    </row>
    <row r="431" spans="1:26" s="255" customFormat="1" ht="23.25" customHeight="1">
      <c r="A431" s="254"/>
      <c r="B431" s="803"/>
      <c r="C431" s="757"/>
      <c r="D431" s="758"/>
      <c r="E431" s="758"/>
      <c r="F431" s="758"/>
      <c r="G431" s="758"/>
      <c r="H431" s="758"/>
      <c r="I431" s="758"/>
      <c r="J431" s="758"/>
      <c r="K431" s="758"/>
      <c r="L431" s="758"/>
      <c r="M431" s="758"/>
      <c r="N431" s="758"/>
      <c r="O431" s="758"/>
      <c r="P431" s="758"/>
      <c r="Q431" s="758"/>
      <c r="R431" s="758"/>
      <c r="S431" s="758"/>
      <c r="T431" s="758"/>
      <c r="U431" s="758"/>
      <c r="V431" s="758"/>
      <c r="W431" s="758"/>
      <c r="X431" s="759"/>
      <c r="Y431" s="762"/>
      <c r="Z431" s="763"/>
    </row>
    <row r="432" spans="1:26" s="255" customFormat="1" ht="12.95" customHeight="1">
      <c r="A432" s="254"/>
      <c r="B432" s="226"/>
      <c r="C432" s="226"/>
      <c r="D432" s="227"/>
      <c r="E432" s="227"/>
      <c r="F432" s="227"/>
      <c r="G432" s="227"/>
      <c r="H432" s="227"/>
      <c r="I432" s="227"/>
      <c r="J432" s="227"/>
      <c r="K432" s="227"/>
      <c r="L432" s="227"/>
      <c r="M432" s="227"/>
      <c r="N432" s="227"/>
      <c r="O432" s="227"/>
      <c r="P432" s="227"/>
      <c r="Q432" s="227"/>
      <c r="R432" s="227"/>
      <c r="S432" s="227"/>
      <c r="T432" s="227"/>
      <c r="U432" s="227"/>
      <c r="V432" s="227"/>
      <c r="W432" s="227"/>
      <c r="X432" s="227"/>
      <c r="Y432" s="264"/>
      <c r="Z432" s="264"/>
    </row>
    <row r="433" spans="1:26" s="229" customFormat="1" ht="20.100000000000001" customHeight="1">
      <c r="A433" s="257" t="s">
        <v>330</v>
      </c>
      <c r="B433" s="258"/>
      <c r="C433" s="259"/>
      <c r="D433" s="259"/>
      <c r="E433" s="259"/>
      <c r="F433" s="259"/>
      <c r="G433" s="259"/>
      <c r="H433" s="259"/>
      <c r="I433" s="259"/>
      <c r="J433" s="260"/>
      <c r="K433" s="260"/>
      <c r="L433" s="260"/>
      <c r="M433" s="260"/>
      <c r="N433" s="260"/>
      <c r="O433" s="260"/>
      <c r="P433" s="260"/>
      <c r="Q433" s="260"/>
      <c r="R433" s="260"/>
      <c r="Y433" s="261"/>
      <c r="Z433" s="261"/>
    </row>
    <row r="434" spans="1:26" s="229" customFormat="1" ht="27" customHeight="1">
      <c r="A434" s="257"/>
      <c r="B434" s="681" t="s">
        <v>87</v>
      </c>
      <c r="C434" s="631" t="s">
        <v>869</v>
      </c>
      <c r="D434" s="632"/>
      <c r="E434" s="632"/>
      <c r="F434" s="632"/>
      <c r="G434" s="632"/>
      <c r="H434" s="632"/>
      <c r="I434" s="632"/>
      <c r="J434" s="632"/>
      <c r="K434" s="632"/>
      <c r="L434" s="632"/>
      <c r="M434" s="632"/>
      <c r="N434" s="632"/>
      <c r="O434" s="632"/>
      <c r="P434" s="632"/>
      <c r="Q434" s="632"/>
      <c r="R434" s="632"/>
      <c r="S434" s="632"/>
      <c r="T434" s="632"/>
      <c r="U434" s="632"/>
      <c r="V434" s="632"/>
      <c r="W434" s="632"/>
      <c r="X434" s="633"/>
      <c r="Y434" s="640"/>
      <c r="Z434" s="641"/>
    </row>
    <row r="435" spans="1:26" s="262" customFormat="1" ht="27" customHeight="1">
      <c r="B435" s="682"/>
      <c r="C435" s="634"/>
      <c r="D435" s="635"/>
      <c r="E435" s="635"/>
      <c r="F435" s="635"/>
      <c r="G435" s="635"/>
      <c r="H435" s="635"/>
      <c r="I435" s="635"/>
      <c r="J435" s="635"/>
      <c r="K435" s="635"/>
      <c r="L435" s="635"/>
      <c r="M435" s="635"/>
      <c r="N435" s="635"/>
      <c r="O435" s="635"/>
      <c r="P435" s="635"/>
      <c r="Q435" s="635"/>
      <c r="R435" s="635"/>
      <c r="S435" s="635"/>
      <c r="T435" s="635"/>
      <c r="U435" s="635"/>
      <c r="V435" s="635"/>
      <c r="W435" s="635"/>
      <c r="X435" s="636"/>
      <c r="Y435" s="642"/>
      <c r="Z435" s="643"/>
    </row>
    <row r="436" spans="1:26" s="262" customFormat="1" ht="27" customHeight="1">
      <c r="B436" s="682"/>
      <c r="C436" s="634"/>
      <c r="D436" s="635"/>
      <c r="E436" s="635"/>
      <c r="F436" s="635"/>
      <c r="G436" s="635"/>
      <c r="H436" s="635"/>
      <c r="I436" s="635"/>
      <c r="J436" s="635"/>
      <c r="K436" s="635"/>
      <c r="L436" s="635"/>
      <c r="M436" s="635"/>
      <c r="N436" s="635"/>
      <c r="O436" s="635"/>
      <c r="P436" s="635"/>
      <c r="Q436" s="635"/>
      <c r="R436" s="635"/>
      <c r="S436" s="635"/>
      <c r="T436" s="635"/>
      <c r="U436" s="635"/>
      <c r="V436" s="635"/>
      <c r="W436" s="635"/>
      <c r="X436" s="636"/>
      <c r="Y436" s="642"/>
      <c r="Z436" s="643"/>
    </row>
    <row r="437" spans="1:26" s="262" customFormat="1" ht="27" customHeight="1">
      <c r="B437" s="682"/>
      <c r="C437" s="634"/>
      <c r="D437" s="635"/>
      <c r="E437" s="635"/>
      <c r="F437" s="635"/>
      <c r="G437" s="635"/>
      <c r="H437" s="635"/>
      <c r="I437" s="635"/>
      <c r="J437" s="635"/>
      <c r="K437" s="635"/>
      <c r="L437" s="635"/>
      <c r="M437" s="635"/>
      <c r="N437" s="635"/>
      <c r="O437" s="635"/>
      <c r="P437" s="635"/>
      <c r="Q437" s="635"/>
      <c r="R437" s="635"/>
      <c r="S437" s="635"/>
      <c r="T437" s="635"/>
      <c r="U437" s="635"/>
      <c r="V437" s="635"/>
      <c r="W437" s="635"/>
      <c r="X437" s="636"/>
      <c r="Y437" s="642"/>
      <c r="Z437" s="643"/>
    </row>
    <row r="438" spans="1:26" s="262" customFormat="1" ht="27" customHeight="1">
      <c r="B438" s="682"/>
      <c r="C438" s="634"/>
      <c r="D438" s="635"/>
      <c r="E438" s="635"/>
      <c r="F438" s="635"/>
      <c r="G438" s="635"/>
      <c r="H438" s="635"/>
      <c r="I438" s="635"/>
      <c r="J438" s="635"/>
      <c r="K438" s="635"/>
      <c r="L438" s="635"/>
      <c r="M438" s="635"/>
      <c r="N438" s="635"/>
      <c r="O438" s="635"/>
      <c r="P438" s="635"/>
      <c r="Q438" s="635"/>
      <c r="R438" s="635"/>
      <c r="S438" s="635"/>
      <c r="T438" s="635"/>
      <c r="U438" s="635"/>
      <c r="V438" s="635"/>
      <c r="W438" s="635"/>
      <c r="X438" s="636"/>
      <c r="Y438" s="642"/>
      <c r="Z438" s="643"/>
    </row>
    <row r="439" spans="1:26" s="262" customFormat="1" ht="27" customHeight="1">
      <c r="B439" s="681" t="s">
        <v>363</v>
      </c>
      <c r="C439" s="631" t="s">
        <v>867</v>
      </c>
      <c r="D439" s="632"/>
      <c r="E439" s="632"/>
      <c r="F439" s="632"/>
      <c r="G439" s="632"/>
      <c r="H439" s="632"/>
      <c r="I439" s="632"/>
      <c r="J439" s="632"/>
      <c r="K439" s="632"/>
      <c r="L439" s="632"/>
      <c r="M439" s="632"/>
      <c r="N439" s="632"/>
      <c r="O439" s="632"/>
      <c r="P439" s="632"/>
      <c r="Q439" s="632"/>
      <c r="R439" s="632"/>
      <c r="S439" s="632"/>
      <c r="T439" s="632"/>
      <c r="U439" s="632"/>
      <c r="V439" s="632"/>
      <c r="W439" s="632"/>
      <c r="X439" s="633"/>
      <c r="Y439" s="640"/>
      <c r="Z439" s="641"/>
    </row>
    <row r="440" spans="1:26" s="262" customFormat="1" ht="27" customHeight="1">
      <c r="B440" s="682"/>
      <c r="C440" s="634"/>
      <c r="D440" s="635"/>
      <c r="E440" s="635"/>
      <c r="F440" s="635"/>
      <c r="G440" s="635"/>
      <c r="H440" s="635"/>
      <c r="I440" s="635"/>
      <c r="J440" s="635"/>
      <c r="K440" s="635"/>
      <c r="L440" s="635"/>
      <c r="M440" s="635"/>
      <c r="N440" s="635"/>
      <c r="O440" s="635"/>
      <c r="P440" s="635"/>
      <c r="Q440" s="635"/>
      <c r="R440" s="635"/>
      <c r="S440" s="635"/>
      <c r="T440" s="635"/>
      <c r="U440" s="635"/>
      <c r="V440" s="635"/>
      <c r="W440" s="635"/>
      <c r="X440" s="636"/>
      <c r="Y440" s="642"/>
      <c r="Z440" s="643"/>
    </row>
    <row r="441" spans="1:26" s="262" customFormat="1" ht="27" customHeight="1">
      <c r="B441" s="682"/>
      <c r="C441" s="634"/>
      <c r="D441" s="635"/>
      <c r="E441" s="635"/>
      <c r="F441" s="635"/>
      <c r="G441" s="635"/>
      <c r="H441" s="635"/>
      <c r="I441" s="635"/>
      <c r="J441" s="635"/>
      <c r="K441" s="635"/>
      <c r="L441" s="635"/>
      <c r="M441" s="635"/>
      <c r="N441" s="635"/>
      <c r="O441" s="635"/>
      <c r="P441" s="635"/>
      <c r="Q441" s="635"/>
      <c r="R441" s="635"/>
      <c r="S441" s="635"/>
      <c r="T441" s="635"/>
      <c r="U441" s="635"/>
      <c r="V441" s="635"/>
      <c r="W441" s="635"/>
      <c r="X441" s="636"/>
      <c r="Y441" s="642"/>
      <c r="Z441" s="643"/>
    </row>
    <row r="442" spans="1:26" s="262" customFormat="1" ht="27" customHeight="1">
      <c r="B442" s="682"/>
      <c r="C442" s="634"/>
      <c r="D442" s="635"/>
      <c r="E442" s="635"/>
      <c r="F442" s="635"/>
      <c r="G442" s="635"/>
      <c r="H442" s="635"/>
      <c r="I442" s="635"/>
      <c r="J442" s="635"/>
      <c r="K442" s="635"/>
      <c r="L442" s="635"/>
      <c r="M442" s="635"/>
      <c r="N442" s="635"/>
      <c r="O442" s="635"/>
      <c r="P442" s="635"/>
      <c r="Q442" s="635"/>
      <c r="R442" s="635"/>
      <c r="S442" s="635"/>
      <c r="T442" s="635"/>
      <c r="U442" s="635"/>
      <c r="V442" s="635"/>
      <c r="W442" s="635"/>
      <c r="X442" s="636"/>
      <c r="Y442" s="642"/>
      <c r="Z442" s="643"/>
    </row>
    <row r="443" spans="1:26" s="262" customFormat="1" ht="27" customHeight="1">
      <c r="B443" s="683"/>
      <c r="C443" s="637"/>
      <c r="D443" s="638"/>
      <c r="E443" s="638"/>
      <c r="F443" s="638"/>
      <c r="G443" s="638"/>
      <c r="H443" s="638"/>
      <c r="I443" s="638"/>
      <c r="J443" s="638"/>
      <c r="K443" s="638"/>
      <c r="L443" s="638"/>
      <c r="M443" s="638"/>
      <c r="N443" s="638"/>
      <c r="O443" s="638"/>
      <c r="P443" s="638"/>
      <c r="Q443" s="638"/>
      <c r="R443" s="638"/>
      <c r="S443" s="638"/>
      <c r="T443" s="638"/>
      <c r="U443" s="638"/>
      <c r="V443" s="638"/>
      <c r="W443" s="638"/>
      <c r="X443" s="639"/>
      <c r="Y443" s="644"/>
      <c r="Z443" s="645"/>
    </row>
    <row r="444" spans="1:26" s="262" customFormat="1" ht="18" customHeight="1">
      <c r="B444" s="682" t="s">
        <v>460</v>
      </c>
      <c r="C444" s="1073" t="s">
        <v>362</v>
      </c>
      <c r="D444" s="806"/>
      <c r="E444" s="806"/>
      <c r="F444" s="806"/>
      <c r="G444" s="806"/>
      <c r="H444" s="806"/>
      <c r="I444" s="806"/>
      <c r="J444" s="806"/>
      <c r="K444" s="806"/>
      <c r="L444" s="806"/>
      <c r="M444" s="806"/>
      <c r="N444" s="806"/>
      <c r="O444" s="806"/>
      <c r="P444" s="806"/>
      <c r="Q444" s="806"/>
      <c r="R444" s="806"/>
      <c r="S444" s="806"/>
      <c r="T444" s="806"/>
      <c r="U444" s="806"/>
      <c r="V444" s="806"/>
      <c r="W444" s="806"/>
      <c r="X444" s="807"/>
      <c r="Y444" s="1060"/>
      <c r="Z444" s="1061"/>
    </row>
    <row r="445" spans="1:26" s="229" customFormat="1" ht="18" customHeight="1">
      <c r="A445" s="260"/>
      <c r="B445" s="682"/>
      <c r="C445" s="1073"/>
      <c r="D445" s="806"/>
      <c r="E445" s="806"/>
      <c r="F445" s="806"/>
      <c r="G445" s="806"/>
      <c r="H445" s="806"/>
      <c r="I445" s="806"/>
      <c r="J445" s="806"/>
      <c r="K445" s="806"/>
      <c r="L445" s="806"/>
      <c r="M445" s="806"/>
      <c r="N445" s="806"/>
      <c r="O445" s="806"/>
      <c r="P445" s="806"/>
      <c r="Q445" s="806"/>
      <c r="R445" s="806"/>
      <c r="S445" s="806"/>
      <c r="T445" s="806"/>
      <c r="U445" s="806"/>
      <c r="V445" s="806"/>
      <c r="W445" s="806"/>
      <c r="X445" s="807"/>
      <c r="Y445" s="1060"/>
      <c r="Z445" s="1061"/>
    </row>
    <row r="446" spans="1:26" s="255" customFormat="1" ht="12">
      <c r="A446" s="263"/>
      <c r="B446" s="683"/>
      <c r="C446" s="757"/>
      <c r="D446" s="758"/>
      <c r="E446" s="758"/>
      <c r="F446" s="758"/>
      <c r="G446" s="758"/>
      <c r="H446" s="758"/>
      <c r="I446" s="758"/>
      <c r="J446" s="758"/>
      <c r="K446" s="758"/>
      <c r="L446" s="758"/>
      <c r="M446" s="758"/>
      <c r="N446" s="758"/>
      <c r="O446" s="758"/>
      <c r="P446" s="758"/>
      <c r="Q446" s="758"/>
      <c r="R446" s="758"/>
      <c r="S446" s="758"/>
      <c r="T446" s="758"/>
      <c r="U446" s="758"/>
      <c r="V446" s="758"/>
      <c r="W446" s="758"/>
      <c r="X446" s="759"/>
      <c r="Y446" s="1062"/>
      <c r="Z446" s="1063"/>
    </row>
    <row r="447" spans="1:26" s="255" customFormat="1" ht="15" customHeight="1">
      <c r="A447" s="263"/>
      <c r="B447" s="681" t="s">
        <v>359</v>
      </c>
      <c r="C447" s="1056" t="s">
        <v>864</v>
      </c>
      <c r="D447" s="1056"/>
      <c r="E447" s="1056"/>
      <c r="F447" s="1056"/>
      <c r="G447" s="1056"/>
      <c r="H447" s="1056"/>
      <c r="I447" s="1056"/>
      <c r="J447" s="1056"/>
      <c r="K447" s="1056"/>
      <c r="L447" s="1056"/>
      <c r="M447" s="1056"/>
      <c r="N447" s="1056"/>
      <c r="O447" s="1056"/>
      <c r="P447" s="1056"/>
      <c r="Q447" s="1056"/>
      <c r="R447" s="1056"/>
      <c r="S447" s="1056"/>
      <c r="T447" s="1056"/>
      <c r="U447" s="1056"/>
      <c r="V447" s="1056"/>
      <c r="W447" s="1056"/>
      <c r="X447" s="1056"/>
      <c r="Y447" s="640"/>
      <c r="Z447" s="641"/>
    </row>
    <row r="448" spans="1:26" s="255" customFormat="1" ht="28.5" customHeight="1">
      <c r="A448" s="263"/>
      <c r="B448" s="682"/>
      <c r="C448" s="1057"/>
      <c r="D448" s="1057"/>
      <c r="E448" s="1057"/>
      <c r="F448" s="1057"/>
      <c r="G448" s="1057"/>
      <c r="H448" s="1057"/>
      <c r="I448" s="1057"/>
      <c r="J448" s="1057"/>
      <c r="K448" s="1057"/>
      <c r="L448" s="1057"/>
      <c r="M448" s="1057"/>
      <c r="N448" s="1057"/>
      <c r="O448" s="1057"/>
      <c r="P448" s="1057"/>
      <c r="Q448" s="1057"/>
      <c r="R448" s="1057"/>
      <c r="S448" s="1057"/>
      <c r="T448" s="1057"/>
      <c r="U448" s="1057"/>
      <c r="V448" s="1057"/>
      <c r="W448" s="1057"/>
      <c r="X448" s="1057"/>
      <c r="Y448" s="642"/>
      <c r="Z448" s="643"/>
    </row>
    <row r="449" spans="1:26" s="255" customFormat="1" ht="33.950000000000003" customHeight="1">
      <c r="A449" s="263"/>
      <c r="B449" s="682"/>
      <c r="C449" s="303"/>
      <c r="D449" s="1070" t="s">
        <v>850</v>
      </c>
      <c r="E449" s="1071"/>
      <c r="F449" s="1071"/>
      <c r="G449" s="1071"/>
      <c r="H449" s="1071"/>
      <c r="I449" s="1071"/>
      <c r="J449" s="1071"/>
      <c r="K449" s="1071"/>
      <c r="L449" s="1071"/>
      <c r="M449" s="1071"/>
      <c r="N449" s="1071"/>
      <c r="O449" s="1071"/>
      <c r="P449" s="1071"/>
      <c r="Q449" s="1071"/>
      <c r="R449" s="1071"/>
      <c r="S449" s="1071"/>
      <c r="T449" s="1071"/>
      <c r="U449" s="1071"/>
      <c r="V449" s="1071"/>
      <c r="W449" s="1071"/>
      <c r="X449" s="1072"/>
      <c r="Y449" s="642"/>
      <c r="Z449" s="643"/>
    </row>
    <row r="450" spans="1:26" s="255" customFormat="1" ht="44.25" customHeight="1">
      <c r="A450" s="263"/>
      <c r="B450" s="682"/>
      <c r="C450" s="303"/>
      <c r="D450" s="1070" t="s">
        <v>865</v>
      </c>
      <c r="E450" s="1071"/>
      <c r="F450" s="1071"/>
      <c r="G450" s="1071"/>
      <c r="H450" s="1071"/>
      <c r="I450" s="1071"/>
      <c r="J450" s="1071"/>
      <c r="K450" s="1071"/>
      <c r="L450" s="1071"/>
      <c r="M450" s="1071"/>
      <c r="N450" s="1071"/>
      <c r="O450" s="1071"/>
      <c r="P450" s="1071"/>
      <c r="Q450" s="1071"/>
      <c r="R450" s="1071"/>
      <c r="S450" s="1071"/>
      <c r="T450" s="1071"/>
      <c r="U450" s="1071"/>
      <c r="V450" s="1071"/>
      <c r="W450" s="1071"/>
      <c r="X450" s="1072"/>
      <c r="Y450" s="642"/>
      <c r="Z450" s="643"/>
    </row>
    <row r="451" spans="1:26" s="255" customFormat="1" ht="74.25" customHeight="1">
      <c r="A451" s="263"/>
      <c r="B451" s="682"/>
      <c r="C451" s="303"/>
      <c r="D451" s="805" t="s">
        <v>868</v>
      </c>
      <c r="E451" s="806"/>
      <c r="F451" s="806"/>
      <c r="G451" s="806"/>
      <c r="H451" s="806"/>
      <c r="I451" s="806"/>
      <c r="J451" s="806"/>
      <c r="K451" s="806"/>
      <c r="L451" s="806"/>
      <c r="M451" s="806"/>
      <c r="N451" s="806"/>
      <c r="O451" s="806"/>
      <c r="P451" s="806"/>
      <c r="Q451" s="806"/>
      <c r="R451" s="806"/>
      <c r="S451" s="806"/>
      <c r="T451" s="806"/>
      <c r="U451" s="806"/>
      <c r="V451" s="806"/>
      <c r="W451" s="806"/>
      <c r="X451" s="807"/>
      <c r="Y451" s="642"/>
      <c r="Z451" s="643"/>
    </row>
    <row r="452" spans="1:26" s="255" customFormat="1" ht="58.5" customHeight="1">
      <c r="A452" s="263"/>
      <c r="B452" s="683"/>
      <c r="C452" s="303"/>
      <c r="D452" s="548"/>
      <c r="E452" s="758" t="s">
        <v>866</v>
      </c>
      <c r="F452" s="758"/>
      <c r="G452" s="758"/>
      <c r="H452" s="758"/>
      <c r="I452" s="758"/>
      <c r="J452" s="758"/>
      <c r="K452" s="758"/>
      <c r="L452" s="758"/>
      <c r="M452" s="758"/>
      <c r="N452" s="758"/>
      <c r="O452" s="758"/>
      <c r="P452" s="758"/>
      <c r="Q452" s="758"/>
      <c r="R452" s="758"/>
      <c r="S452" s="758"/>
      <c r="T452" s="758"/>
      <c r="U452" s="758"/>
      <c r="V452" s="758"/>
      <c r="W452" s="758"/>
      <c r="X452" s="759"/>
      <c r="Y452" s="644"/>
      <c r="Z452" s="645"/>
    </row>
    <row r="453" spans="1:26" s="255" customFormat="1" ht="15" customHeight="1">
      <c r="A453" s="254"/>
      <c r="B453" s="681" t="s">
        <v>323</v>
      </c>
      <c r="C453" s="754" t="s">
        <v>364</v>
      </c>
      <c r="D453" s="755"/>
      <c r="E453" s="755"/>
      <c r="F453" s="755"/>
      <c r="G453" s="755"/>
      <c r="H453" s="755"/>
      <c r="I453" s="755"/>
      <c r="J453" s="755"/>
      <c r="K453" s="755"/>
      <c r="L453" s="755"/>
      <c r="M453" s="755"/>
      <c r="N453" s="755"/>
      <c r="O453" s="755"/>
      <c r="P453" s="755"/>
      <c r="Q453" s="755"/>
      <c r="R453" s="755"/>
      <c r="S453" s="755"/>
      <c r="T453" s="755"/>
      <c r="U453" s="755"/>
      <c r="V453" s="755"/>
      <c r="W453" s="755"/>
      <c r="X453" s="756"/>
      <c r="Y453" s="760"/>
      <c r="Z453" s="761"/>
    </row>
    <row r="454" spans="1:26" s="255" customFormat="1" ht="15" customHeight="1">
      <c r="A454" s="254"/>
      <c r="B454" s="683"/>
      <c r="C454" s="757"/>
      <c r="D454" s="758"/>
      <c r="E454" s="758"/>
      <c r="F454" s="758"/>
      <c r="G454" s="758"/>
      <c r="H454" s="758"/>
      <c r="I454" s="758"/>
      <c r="J454" s="758"/>
      <c r="K454" s="758"/>
      <c r="L454" s="758"/>
      <c r="M454" s="758"/>
      <c r="N454" s="758"/>
      <c r="O454" s="758"/>
      <c r="P454" s="758"/>
      <c r="Q454" s="758"/>
      <c r="R454" s="758"/>
      <c r="S454" s="758"/>
      <c r="T454" s="758"/>
      <c r="U454" s="758"/>
      <c r="V454" s="758"/>
      <c r="W454" s="758"/>
      <c r="X454" s="759"/>
      <c r="Y454" s="762"/>
      <c r="Z454" s="763"/>
    </row>
    <row r="455" spans="1:26" s="255" customFormat="1" ht="15.75" customHeight="1">
      <c r="A455" s="254"/>
      <c r="B455" s="681" t="s">
        <v>324</v>
      </c>
      <c r="C455" s="754" t="s">
        <v>365</v>
      </c>
      <c r="D455" s="755"/>
      <c r="E455" s="755"/>
      <c r="F455" s="755"/>
      <c r="G455" s="755"/>
      <c r="H455" s="755"/>
      <c r="I455" s="755"/>
      <c r="J455" s="755"/>
      <c r="K455" s="755"/>
      <c r="L455" s="755"/>
      <c r="M455" s="755"/>
      <c r="N455" s="755"/>
      <c r="O455" s="755"/>
      <c r="P455" s="755"/>
      <c r="Q455" s="755"/>
      <c r="R455" s="755"/>
      <c r="S455" s="755"/>
      <c r="T455" s="755"/>
      <c r="U455" s="755"/>
      <c r="V455" s="755"/>
      <c r="W455" s="755"/>
      <c r="X455" s="756"/>
      <c r="Y455" s="760"/>
      <c r="Z455" s="761"/>
    </row>
    <row r="456" spans="1:26" s="255" customFormat="1" ht="14.25" customHeight="1">
      <c r="A456" s="254"/>
      <c r="B456" s="683"/>
      <c r="C456" s="757"/>
      <c r="D456" s="758"/>
      <c r="E456" s="758"/>
      <c r="F456" s="758"/>
      <c r="G456" s="758"/>
      <c r="H456" s="758"/>
      <c r="I456" s="758"/>
      <c r="J456" s="758"/>
      <c r="K456" s="758"/>
      <c r="L456" s="758"/>
      <c r="M456" s="758"/>
      <c r="N456" s="758"/>
      <c r="O456" s="758"/>
      <c r="P456" s="758"/>
      <c r="Q456" s="758"/>
      <c r="R456" s="758"/>
      <c r="S456" s="758"/>
      <c r="T456" s="758"/>
      <c r="U456" s="758"/>
      <c r="V456" s="758"/>
      <c r="W456" s="758"/>
      <c r="X456" s="759"/>
      <c r="Y456" s="762"/>
      <c r="Z456" s="763"/>
    </row>
    <row r="457" spans="1:26" s="255" customFormat="1" ht="14.25" customHeight="1">
      <c r="A457" s="254"/>
      <c r="B457" s="224"/>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264"/>
      <c r="Z457" s="264"/>
    </row>
    <row r="458" spans="1:26" s="229" customFormat="1" ht="20.100000000000001" customHeight="1">
      <c r="A458" s="257" t="s">
        <v>331</v>
      </c>
      <c r="B458" s="258"/>
      <c r="C458" s="259"/>
      <c r="D458" s="259"/>
      <c r="E458" s="259"/>
      <c r="F458" s="259"/>
      <c r="G458" s="259"/>
      <c r="H458" s="259"/>
      <c r="I458" s="259"/>
      <c r="J458" s="260"/>
      <c r="K458" s="260"/>
      <c r="L458" s="260"/>
      <c r="M458" s="260"/>
      <c r="N458" s="260"/>
      <c r="O458" s="260"/>
      <c r="P458" s="260"/>
      <c r="Q458" s="260"/>
      <c r="R458" s="260"/>
      <c r="Y458" s="261"/>
      <c r="Z458" s="261"/>
    </row>
    <row r="459" spans="1:26" s="262" customFormat="1" ht="48.75" customHeight="1">
      <c r="B459" s="681" t="s">
        <v>87</v>
      </c>
      <c r="C459" s="768" t="s">
        <v>417</v>
      </c>
      <c r="D459" s="769"/>
      <c r="E459" s="769"/>
      <c r="F459" s="769"/>
      <c r="G459" s="769"/>
      <c r="H459" s="769"/>
      <c r="I459" s="769"/>
      <c r="J459" s="769"/>
      <c r="K459" s="769"/>
      <c r="L459" s="769"/>
      <c r="M459" s="769"/>
      <c r="N459" s="769"/>
      <c r="O459" s="769"/>
      <c r="P459" s="769"/>
      <c r="Q459" s="769"/>
      <c r="R459" s="769"/>
      <c r="S459" s="769"/>
      <c r="T459" s="769"/>
      <c r="U459" s="769"/>
      <c r="V459" s="769"/>
      <c r="W459" s="769"/>
      <c r="X459" s="770"/>
      <c r="Y459" s="760"/>
      <c r="Z459" s="761"/>
    </row>
    <row r="460" spans="1:26" s="262" customFormat="1" ht="48.75" customHeight="1">
      <c r="B460" s="683"/>
      <c r="C460" s="771"/>
      <c r="D460" s="772"/>
      <c r="E460" s="772"/>
      <c r="F460" s="772"/>
      <c r="G460" s="772"/>
      <c r="H460" s="772"/>
      <c r="I460" s="772"/>
      <c r="J460" s="772"/>
      <c r="K460" s="772"/>
      <c r="L460" s="772"/>
      <c r="M460" s="772"/>
      <c r="N460" s="772"/>
      <c r="O460" s="772"/>
      <c r="P460" s="772"/>
      <c r="Q460" s="772"/>
      <c r="R460" s="772"/>
      <c r="S460" s="772"/>
      <c r="T460" s="772"/>
      <c r="U460" s="772"/>
      <c r="V460" s="772"/>
      <c r="W460" s="772"/>
      <c r="X460" s="773"/>
      <c r="Y460" s="762"/>
      <c r="Z460" s="763"/>
    </row>
    <row r="461" spans="1:26" s="229" customFormat="1" ht="30.75" customHeight="1">
      <c r="A461" s="260"/>
      <c r="B461" s="681" t="s">
        <v>89</v>
      </c>
      <c r="C461" s="754" t="s">
        <v>366</v>
      </c>
      <c r="D461" s="755"/>
      <c r="E461" s="755"/>
      <c r="F461" s="755"/>
      <c r="G461" s="755"/>
      <c r="H461" s="755"/>
      <c r="I461" s="755"/>
      <c r="J461" s="755"/>
      <c r="K461" s="755"/>
      <c r="L461" s="755"/>
      <c r="M461" s="755"/>
      <c r="N461" s="755"/>
      <c r="O461" s="755"/>
      <c r="P461" s="755"/>
      <c r="Q461" s="755"/>
      <c r="R461" s="755"/>
      <c r="S461" s="755"/>
      <c r="T461" s="755"/>
      <c r="U461" s="755"/>
      <c r="V461" s="755"/>
      <c r="W461" s="755"/>
      <c r="X461" s="756"/>
      <c r="Y461" s="760"/>
      <c r="Z461" s="761"/>
    </row>
    <row r="462" spans="1:26" s="255" customFormat="1" ht="30" customHeight="1">
      <c r="A462" s="263"/>
      <c r="B462" s="683"/>
      <c r="C462" s="757"/>
      <c r="D462" s="758"/>
      <c r="E462" s="758"/>
      <c r="F462" s="758"/>
      <c r="G462" s="758"/>
      <c r="H462" s="758"/>
      <c r="I462" s="758"/>
      <c r="J462" s="758"/>
      <c r="K462" s="758"/>
      <c r="L462" s="758"/>
      <c r="M462" s="758"/>
      <c r="N462" s="758"/>
      <c r="O462" s="758"/>
      <c r="P462" s="758"/>
      <c r="Q462" s="758"/>
      <c r="R462" s="758"/>
      <c r="S462" s="758"/>
      <c r="T462" s="758"/>
      <c r="U462" s="758"/>
      <c r="V462" s="758"/>
      <c r="W462" s="758"/>
      <c r="X462" s="759"/>
      <c r="Y462" s="762"/>
      <c r="Z462" s="763"/>
    </row>
    <row r="463" spans="1:26" s="255" customFormat="1" ht="34.5" customHeight="1">
      <c r="A463" s="254"/>
      <c r="B463" s="681" t="s">
        <v>99</v>
      </c>
      <c r="C463" s="754" t="s">
        <v>367</v>
      </c>
      <c r="D463" s="755"/>
      <c r="E463" s="755"/>
      <c r="F463" s="755"/>
      <c r="G463" s="755"/>
      <c r="H463" s="755"/>
      <c r="I463" s="755"/>
      <c r="J463" s="755"/>
      <c r="K463" s="755"/>
      <c r="L463" s="755"/>
      <c r="M463" s="755"/>
      <c r="N463" s="755"/>
      <c r="O463" s="755"/>
      <c r="P463" s="755"/>
      <c r="Q463" s="755"/>
      <c r="R463" s="755"/>
      <c r="S463" s="755"/>
      <c r="T463" s="755"/>
      <c r="U463" s="755"/>
      <c r="V463" s="755"/>
      <c r="W463" s="755"/>
      <c r="X463" s="756"/>
      <c r="Y463" s="760"/>
      <c r="Z463" s="761"/>
    </row>
    <row r="464" spans="1:26" s="255" customFormat="1" ht="34.5" customHeight="1">
      <c r="A464" s="254"/>
      <c r="B464" s="683"/>
      <c r="C464" s="757"/>
      <c r="D464" s="758"/>
      <c r="E464" s="758"/>
      <c r="F464" s="758"/>
      <c r="G464" s="758"/>
      <c r="H464" s="758"/>
      <c r="I464" s="758"/>
      <c r="J464" s="758"/>
      <c r="K464" s="758"/>
      <c r="L464" s="758"/>
      <c r="M464" s="758"/>
      <c r="N464" s="758"/>
      <c r="O464" s="758"/>
      <c r="P464" s="758"/>
      <c r="Q464" s="758"/>
      <c r="R464" s="758"/>
      <c r="S464" s="758"/>
      <c r="T464" s="758"/>
      <c r="U464" s="758"/>
      <c r="V464" s="758"/>
      <c r="W464" s="758"/>
      <c r="X464" s="759"/>
      <c r="Y464" s="762"/>
      <c r="Z464" s="763"/>
    </row>
    <row r="465" spans="1:26" s="255" customFormat="1" ht="36.75" customHeight="1">
      <c r="A465" s="254"/>
      <c r="B465" s="681" t="s">
        <v>100</v>
      </c>
      <c r="C465" s="754" t="s">
        <v>418</v>
      </c>
      <c r="D465" s="755"/>
      <c r="E465" s="755"/>
      <c r="F465" s="755"/>
      <c r="G465" s="755"/>
      <c r="H465" s="755"/>
      <c r="I465" s="755"/>
      <c r="J465" s="755"/>
      <c r="K465" s="755"/>
      <c r="L465" s="755"/>
      <c r="M465" s="755"/>
      <c r="N465" s="755"/>
      <c r="O465" s="755"/>
      <c r="P465" s="755"/>
      <c r="Q465" s="755"/>
      <c r="R465" s="755"/>
      <c r="S465" s="755"/>
      <c r="T465" s="755"/>
      <c r="U465" s="755"/>
      <c r="V465" s="755"/>
      <c r="W465" s="755"/>
      <c r="X465" s="756"/>
      <c r="Y465" s="760"/>
      <c r="Z465" s="761"/>
    </row>
    <row r="466" spans="1:26" s="255" customFormat="1" ht="36" customHeight="1">
      <c r="A466" s="254"/>
      <c r="B466" s="683"/>
      <c r="C466" s="757"/>
      <c r="D466" s="758"/>
      <c r="E466" s="758"/>
      <c r="F466" s="758"/>
      <c r="G466" s="758"/>
      <c r="H466" s="758"/>
      <c r="I466" s="758"/>
      <c r="J466" s="758"/>
      <c r="K466" s="758"/>
      <c r="L466" s="758"/>
      <c r="M466" s="758"/>
      <c r="N466" s="758"/>
      <c r="O466" s="758"/>
      <c r="P466" s="758"/>
      <c r="Q466" s="758"/>
      <c r="R466" s="758"/>
      <c r="S466" s="758"/>
      <c r="T466" s="758"/>
      <c r="U466" s="758"/>
      <c r="V466" s="758"/>
      <c r="W466" s="758"/>
      <c r="X466" s="759"/>
      <c r="Y466" s="762"/>
      <c r="Z466" s="763"/>
    </row>
    <row r="467" spans="1:26" s="255" customFormat="1" ht="12.75" customHeight="1">
      <c r="A467" s="254"/>
      <c r="B467" s="264"/>
      <c r="C467" s="268"/>
      <c r="D467" s="268"/>
      <c r="E467" s="268"/>
      <c r="F467" s="268"/>
      <c r="G467" s="268"/>
      <c r="H467" s="268"/>
      <c r="I467" s="268"/>
      <c r="J467" s="268"/>
      <c r="K467" s="268"/>
      <c r="L467" s="268"/>
      <c r="M467" s="268"/>
      <c r="N467" s="268"/>
      <c r="O467" s="268"/>
      <c r="P467" s="268"/>
      <c r="Q467" s="268"/>
      <c r="R467" s="268"/>
      <c r="S467" s="268"/>
      <c r="T467" s="268"/>
      <c r="U467" s="268"/>
      <c r="V467" s="268"/>
      <c r="W467" s="268"/>
      <c r="X467" s="268"/>
      <c r="Y467" s="264"/>
      <c r="Z467" s="264"/>
    </row>
    <row r="468" spans="1:26" ht="20.100000000000001" customHeight="1">
      <c r="A468" s="281" t="s">
        <v>337</v>
      </c>
      <c r="B468" s="237"/>
      <c r="C468" s="203"/>
      <c r="D468" s="203"/>
      <c r="E468" s="203"/>
      <c r="F468" s="203"/>
      <c r="G468" s="203"/>
      <c r="H468" s="203"/>
      <c r="I468" s="203"/>
      <c r="J468" s="207"/>
      <c r="K468" s="207"/>
      <c r="L468" s="207"/>
      <c r="M468" s="207"/>
      <c r="N468" s="207"/>
      <c r="O468" s="207"/>
      <c r="P468" s="207"/>
      <c r="Q468" s="207"/>
      <c r="R468" s="207"/>
      <c r="S468" s="204"/>
      <c r="T468" s="204"/>
      <c r="U468" s="204"/>
      <c r="V468" s="204"/>
      <c r="W468" s="204"/>
      <c r="X468" s="204"/>
      <c r="Y468" s="208"/>
      <c r="Z468" s="208"/>
    </row>
    <row r="469" spans="1:26" s="246" customFormat="1" ht="75" customHeight="1">
      <c r="A469" s="182"/>
      <c r="B469" s="600" t="s">
        <v>87</v>
      </c>
      <c r="C469" s="801" t="s">
        <v>369</v>
      </c>
      <c r="D469" s="801"/>
      <c r="E469" s="801"/>
      <c r="F469" s="801"/>
      <c r="G469" s="801"/>
      <c r="H469" s="801"/>
      <c r="I469" s="801"/>
      <c r="J469" s="801"/>
      <c r="K469" s="801"/>
      <c r="L469" s="801"/>
      <c r="M469" s="801"/>
      <c r="N469" s="801"/>
      <c r="O469" s="801"/>
      <c r="P469" s="801"/>
      <c r="Q469" s="801"/>
      <c r="R469" s="801"/>
      <c r="S469" s="801"/>
      <c r="T469" s="801"/>
      <c r="U469" s="801"/>
      <c r="V469" s="801"/>
      <c r="W469" s="801"/>
      <c r="X469" s="801"/>
      <c r="Y469" s="729"/>
      <c r="Z469" s="730"/>
    </row>
    <row r="470" spans="1:26" s="246" customFormat="1" ht="75" customHeight="1">
      <c r="A470" s="182"/>
      <c r="B470" s="1081"/>
      <c r="C470" s="801"/>
      <c r="D470" s="801"/>
      <c r="E470" s="801"/>
      <c r="F470" s="801"/>
      <c r="G470" s="801"/>
      <c r="H470" s="801"/>
      <c r="I470" s="801"/>
      <c r="J470" s="801"/>
      <c r="K470" s="801"/>
      <c r="L470" s="801"/>
      <c r="M470" s="801"/>
      <c r="N470" s="801"/>
      <c r="O470" s="801"/>
      <c r="P470" s="801"/>
      <c r="Q470" s="801"/>
      <c r="R470" s="801"/>
      <c r="S470" s="801"/>
      <c r="T470" s="801"/>
      <c r="U470" s="801"/>
      <c r="V470" s="801"/>
      <c r="W470" s="801"/>
      <c r="X470" s="801"/>
      <c r="Y470" s="731"/>
      <c r="Z470" s="732"/>
    </row>
    <row r="471" spans="1:26" ht="28.5" customHeight="1">
      <c r="A471" s="281"/>
      <c r="B471" s="745" t="s">
        <v>89</v>
      </c>
      <c r="C471" s="973" t="s">
        <v>419</v>
      </c>
      <c r="D471" s="974"/>
      <c r="E471" s="974"/>
      <c r="F471" s="974"/>
      <c r="G471" s="974"/>
      <c r="H471" s="974"/>
      <c r="I471" s="974"/>
      <c r="J471" s="974"/>
      <c r="K471" s="974"/>
      <c r="L471" s="974"/>
      <c r="M471" s="974"/>
      <c r="N471" s="974"/>
      <c r="O471" s="974"/>
      <c r="P471" s="974"/>
      <c r="Q471" s="974"/>
      <c r="R471" s="974"/>
      <c r="S471" s="974"/>
      <c r="T471" s="974"/>
      <c r="U471" s="974"/>
      <c r="V471" s="974"/>
      <c r="W471" s="974"/>
      <c r="X471" s="975"/>
      <c r="Y471" s="729"/>
      <c r="Z471" s="730"/>
    </row>
    <row r="472" spans="1:26" ht="28.5" customHeight="1">
      <c r="A472" s="281"/>
      <c r="B472" s="976"/>
      <c r="C472" s="973"/>
      <c r="D472" s="974"/>
      <c r="E472" s="974"/>
      <c r="F472" s="974"/>
      <c r="G472" s="974"/>
      <c r="H472" s="974"/>
      <c r="I472" s="974"/>
      <c r="J472" s="974"/>
      <c r="K472" s="974"/>
      <c r="L472" s="974"/>
      <c r="M472" s="974"/>
      <c r="N472" s="974"/>
      <c r="O472" s="974"/>
      <c r="P472" s="974"/>
      <c r="Q472" s="974"/>
      <c r="R472" s="974"/>
      <c r="S472" s="974"/>
      <c r="T472" s="974"/>
      <c r="U472" s="974"/>
      <c r="V472" s="974"/>
      <c r="W472" s="974"/>
      <c r="X472" s="975"/>
      <c r="Y472" s="731"/>
      <c r="Z472" s="732"/>
    </row>
    <row r="473" spans="1:26" ht="23.25" customHeight="1">
      <c r="A473" s="281"/>
      <c r="B473" s="600" t="s">
        <v>99</v>
      </c>
      <c r="C473" s="747" t="s">
        <v>420</v>
      </c>
      <c r="D473" s="747"/>
      <c r="E473" s="747"/>
      <c r="F473" s="747"/>
      <c r="G473" s="747"/>
      <c r="H473" s="747"/>
      <c r="I473" s="747"/>
      <c r="J473" s="747"/>
      <c r="K473" s="747"/>
      <c r="L473" s="747"/>
      <c r="M473" s="747"/>
      <c r="N473" s="747"/>
      <c r="O473" s="747"/>
      <c r="P473" s="747"/>
      <c r="Q473" s="747"/>
      <c r="R473" s="747"/>
      <c r="S473" s="747"/>
      <c r="T473" s="747"/>
      <c r="U473" s="747"/>
      <c r="V473" s="747"/>
      <c r="W473" s="747"/>
      <c r="X473" s="747"/>
      <c r="Y473" s="729"/>
      <c r="Z473" s="730"/>
    </row>
    <row r="474" spans="1:26" ht="22.5" customHeight="1">
      <c r="A474" s="281"/>
      <c r="B474" s="600"/>
      <c r="C474" s="747"/>
      <c r="D474" s="747"/>
      <c r="E474" s="747"/>
      <c r="F474" s="747"/>
      <c r="G474" s="747"/>
      <c r="H474" s="747"/>
      <c r="I474" s="747"/>
      <c r="J474" s="747"/>
      <c r="K474" s="747"/>
      <c r="L474" s="747"/>
      <c r="M474" s="747"/>
      <c r="N474" s="747"/>
      <c r="O474" s="747"/>
      <c r="P474" s="747"/>
      <c r="Q474" s="747"/>
      <c r="R474" s="747"/>
      <c r="S474" s="747"/>
      <c r="T474" s="747"/>
      <c r="U474" s="747"/>
      <c r="V474" s="747"/>
      <c r="W474" s="747"/>
      <c r="X474" s="747"/>
      <c r="Y474" s="731"/>
      <c r="Z474" s="732"/>
    </row>
    <row r="475" spans="1:26" ht="23.25" customHeight="1">
      <c r="A475" s="281"/>
      <c r="B475" s="745" t="s">
        <v>100</v>
      </c>
      <c r="C475" s="739" t="s">
        <v>370</v>
      </c>
      <c r="D475" s="740"/>
      <c r="E475" s="740"/>
      <c r="F475" s="740"/>
      <c r="G475" s="740"/>
      <c r="H475" s="740"/>
      <c r="I475" s="740"/>
      <c r="J475" s="740"/>
      <c r="K475" s="740"/>
      <c r="L475" s="740"/>
      <c r="M475" s="740"/>
      <c r="N475" s="740"/>
      <c r="O475" s="740"/>
      <c r="P475" s="740"/>
      <c r="Q475" s="740"/>
      <c r="R475" s="740"/>
      <c r="S475" s="740"/>
      <c r="T475" s="740"/>
      <c r="U475" s="740"/>
      <c r="V475" s="740"/>
      <c r="W475" s="740"/>
      <c r="X475" s="741"/>
      <c r="Y475" s="729"/>
      <c r="Z475" s="730"/>
    </row>
    <row r="476" spans="1:26" s="266" customFormat="1" ht="22.5" customHeight="1">
      <c r="A476" s="265"/>
      <c r="B476" s="746"/>
      <c r="C476" s="742"/>
      <c r="D476" s="743"/>
      <c r="E476" s="743"/>
      <c r="F476" s="743"/>
      <c r="G476" s="743"/>
      <c r="H476" s="743"/>
      <c r="I476" s="743"/>
      <c r="J476" s="743"/>
      <c r="K476" s="743"/>
      <c r="L476" s="743"/>
      <c r="M476" s="743"/>
      <c r="N476" s="743"/>
      <c r="O476" s="743"/>
      <c r="P476" s="743"/>
      <c r="Q476" s="743"/>
      <c r="R476" s="743"/>
      <c r="S476" s="743"/>
      <c r="T476" s="743"/>
      <c r="U476" s="743"/>
      <c r="V476" s="743"/>
      <c r="W476" s="743"/>
      <c r="X476" s="744"/>
      <c r="Y476" s="731"/>
      <c r="Z476" s="732"/>
    </row>
    <row r="477" spans="1:26" s="200" customFormat="1" ht="22.5" customHeight="1">
      <c r="A477" s="198"/>
      <c r="B477" s="745" t="s">
        <v>108</v>
      </c>
      <c r="C477" s="736" t="s">
        <v>371</v>
      </c>
      <c r="D477" s="737"/>
      <c r="E477" s="737"/>
      <c r="F477" s="737"/>
      <c r="G477" s="737"/>
      <c r="H477" s="737"/>
      <c r="I477" s="737"/>
      <c r="J477" s="737"/>
      <c r="K477" s="737"/>
      <c r="L477" s="737"/>
      <c r="M477" s="737"/>
      <c r="N477" s="737"/>
      <c r="O477" s="737"/>
      <c r="P477" s="737"/>
      <c r="Q477" s="737"/>
      <c r="R477" s="737"/>
      <c r="S477" s="737"/>
      <c r="T477" s="737"/>
      <c r="U477" s="737"/>
      <c r="V477" s="737"/>
      <c r="W477" s="737"/>
      <c r="X477" s="738"/>
      <c r="Y477" s="729"/>
      <c r="Z477" s="730"/>
    </row>
    <row r="478" spans="1:26" s="266" customFormat="1" ht="22.5" customHeight="1">
      <c r="A478" s="265"/>
      <c r="B478" s="746"/>
      <c r="C478" s="742"/>
      <c r="D478" s="743"/>
      <c r="E478" s="743"/>
      <c r="F478" s="743"/>
      <c r="G478" s="743"/>
      <c r="H478" s="743"/>
      <c r="I478" s="743"/>
      <c r="J478" s="743"/>
      <c r="K478" s="743"/>
      <c r="L478" s="743"/>
      <c r="M478" s="743"/>
      <c r="N478" s="743"/>
      <c r="O478" s="743"/>
      <c r="P478" s="743"/>
      <c r="Q478" s="743"/>
      <c r="R478" s="743"/>
      <c r="S478" s="743"/>
      <c r="T478" s="743"/>
      <c r="U478" s="743"/>
      <c r="V478" s="743"/>
      <c r="W478" s="743"/>
      <c r="X478" s="744"/>
      <c r="Y478" s="731"/>
      <c r="Z478" s="732"/>
    </row>
    <row r="479" spans="1:26" s="266" customFormat="1" ht="34.5" customHeight="1">
      <c r="A479" s="265"/>
      <c r="B479" s="745" t="s">
        <v>121</v>
      </c>
      <c r="C479" s="736" t="s">
        <v>368</v>
      </c>
      <c r="D479" s="737"/>
      <c r="E479" s="737"/>
      <c r="F479" s="737"/>
      <c r="G479" s="737"/>
      <c r="H479" s="737"/>
      <c r="I479" s="737"/>
      <c r="J479" s="737"/>
      <c r="K479" s="737"/>
      <c r="L479" s="737"/>
      <c r="M479" s="737"/>
      <c r="N479" s="737"/>
      <c r="O479" s="737"/>
      <c r="P479" s="737"/>
      <c r="Q479" s="737"/>
      <c r="R479" s="737"/>
      <c r="S479" s="737"/>
      <c r="T479" s="737"/>
      <c r="U479" s="737"/>
      <c r="V479" s="737"/>
      <c r="W479" s="737"/>
      <c r="X479" s="738"/>
      <c r="Y479" s="729"/>
      <c r="Z479" s="730"/>
    </row>
    <row r="480" spans="1:26" s="266" customFormat="1" ht="34.5" customHeight="1">
      <c r="A480" s="265"/>
      <c r="B480" s="746"/>
      <c r="C480" s="742"/>
      <c r="D480" s="743"/>
      <c r="E480" s="743"/>
      <c r="F480" s="743"/>
      <c r="G480" s="743"/>
      <c r="H480" s="743"/>
      <c r="I480" s="743"/>
      <c r="J480" s="743"/>
      <c r="K480" s="743"/>
      <c r="L480" s="743"/>
      <c r="M480" s="743"/>
      <c r="N480" s="743"/>
      <c r="O480" s="743"/>
      <c r="P480" s="743"/>
      <c r="Q480" s="743"/>
      <c r="R480" s="743"/>
      <c r="S480" s="743"/>
      <c r="T480" s="743"/>
      <c r="U480" s="743"/>
      <c r="V480" s="743"/>
      <c r="W480" s="743"/>
      <c r="X480" s="744"/>
      <c r="Y480" s="731"/>
      <c r="Z480" s="732"/>
    </row>
    <row r="481" spans="1:26" s="266" customFormat="1" ht="12.75" customHeight="1">
      <c r="A481" s="265"/>
      <c r="B481" s="210"/>
      <c r="C481" s="300"/>
      <c r="D481" s="300"/>
      <c r="E481" s="300"/>
      <c r="F481" s="300"/>
      <c r="G481" s="300"/>
      <c r="H481" s="300"/>
      <c r="I481" s="300"/>
      <c r="J481" s="300"/>
      <c r="K481" s="300"/>
      <c r="L481" s="300"/>
      <c r="M481" s="300"/>
      <c r="N481" s="300"/>
      <c r="O481" s="300"/>
      <c r="P481" s="300"/>
      <c r="Q481" s="300"/>
      <c r="R481" s="300"/>
      <c r="S481" s="300"/>
      <c r="T481" s="300"/>
      <c r="U481" s="300"/>
      <c r="V481" s="300"/>
      <c r="W481" s="300"/>
      <c r="X481" s="300"/>
      <c r="Y481" s="301"/>
      <c r="Z481" s="301"/>
    </row>
    <row r="482" spans="1:26" s="266" customFormat="1" ht="19.5" customHeight="1">
      <c r="A482" s="804" t="s">
        <v>379</v>
      </c>
      <c r="B482" s="804"/>
      <c r="C482" s="804"/>
      <c r="D482" s="804"/>
      <c r="E482" s="804"/>
      <c r="F482" s="804"/>
      <c r="G482" s="804"/>
      <c r="H482" s="804"/>
      <c r="I482" s="804"/>
      <c r="J482" s="300"/>
      <c r="K482" s="300"/>
      <c r="L482" s="300"/>
      <c r="M482" s="300"/>
      <c r="N482" s="300"/>
      <c r="O482" s="300"/>
      <c r="P482" s="300"/>
      <c r="Q482" s="300"/>
      <c r="R482" s="300"/>
      <c r="S482" s="300"/>
      <c r="T482" s="300"/>
      <c r="U482" s="300"/>
      <c r="V482" s="300"/>
      <c r="W482" s="300"/>
      <c r="X482" s="300"/>
      <c r="Y482" s="301"/>
      <c r="Z482" s="301"/>
    </row>
    <row r="483" spans="1:26" s="266" customFormat="1" ht="22.5" customHeight="1">
      <c r="A483" s="265"/>
      <c r="B483" s="745" t="s">
        <v>343</v>
      </c>
      <c r="C483" s="736" t="s">
        <v>400</v>
      </c>
      <c r="D483" s="737"/>
      <c r="E483" s="737"/>
      <c r="F483" s="737"/>
      <c r="G483" s="737"/>
      <c r="H483" s="737"/>
      <c r="I483" s="737"/>
      <c r="J483" s="737"/>
      <c r="K483" s="737"/>
      <c r="L483" s="737"/>
      <c r="M483" s="737"/>
      <c r="N483" s="737"/>
      <c r="O483" s="737"/>
      <c r="P483" s="737"/>
      <c r="Q483" s="737"/>
      <c r="R483" s="737"/>
      <c r="S483" s="737"/>
      <c r="T483" s="737"/>
      <c r="U483" s="737"/>
      <c r="V483" s="737"/>
      <c r="W483" s="737"/>
      <c r="X483" s="738"/>
      <c r="Y483" s="729"/>
      <c r="Z483" s="730"/>
    </row>
    <row r="484" spans="1:26" s="266" customFormat="1" ht="22.5" customHeight="1">
      <c r="A484" s="265"/>
      <c r="B484" s="746"/>
      <c r="C484" s="742"/>
      <c r="D484" s="743"/>
      <c r="E484" s="743"/>
      <c r="F484" s="743"/>
      <c r="G484" s="743"/>
      <c r="H484" s="743"/>
      <c r="I484" s="743"/>
      <c r="J484" s="743"/>
      <c r="K484" s="743"/>
      <c r="L484" s="743"/>
      <c r="M484" s="743"/>
      <c r="N484" s="743"/>
      <c r="O484" s="743"/>
      <c r="P484" s="743"/>
      <c r="Q484" s="743"/>
      <c r="R484" s="743"/>
      <c r="S484" s="743"/>
      <c r="T484" s="743"/>
      <c r="U484" s="743"/>
      <c r="V484" s="743"/>
      <c r="W484" s="743"/>
      <c r="X484" s="744"/>
      <c r="Y484" s="731"/>
      <c r="Z484" s="732"/>
    </row>
    <row r="485" spans="1:26" s="266" customFormat="1" ht="42" customHeight="1">
      <c r="A485" s="265"/>
      <c r="B485" s="745" t="s">
        <v>313</v>
      </c>
      <c r="C485" s="736" t="s">
        <v>376</v>
      </c>
      <c r="D485" s="737"/>
      <c r="E485" s="737"/>
      <c r="F485" s="737"/>
      <c r="G485" s="737"/>
      <c r="H485" s="737"/>
      <c r="I485" s="737"/>
      <c r="J485" s="737"/>
      <c r="K485" s="737"/>
      <c r="L485" s="737"/>
      <c r="M485" s="737"/>
      <c r="N485" s="737"/>
      <c r="O485" s="737"/>
      <c r="P485" s="737"/>
      <c r="Q485" s="737"/>
      <c r="R485" s="737"/>
      <c r="S485" s="737"/>
      <c r="T485" s="737"/>
      <c r="U485" s="737"/>
      <c r="V485" s="737"/>
      <c r="W485" s="737"/>
      <c r="X485" s="738"/>
      <c r="Y485" s="729"/>
      <c r="Z485" s="730"/>
    </row>
    <row r="486" spans="1:26" s="266" customFormat="1" ht="42" customHeight="1">
      <c r="A486" s="265"/>
      <c r="B486" s="746"/>
      <c r="C486" s="742"/>
      <c r="D486" s="743"/>
      <c r="E486" s="743"/>
      <c r="F486" s="743"/>
      <c r="G486" s="743"/>
      <c r="H486" s="743"/>
      <c r="I486" s="743"/>
      <c r="J486" s="743"/>
      <c r="K486" s="743"/>
      <c r="L486" s="743"/>
      <c r="M486" s="743"/>
      <c r="N486" s="743"/>
      <c r="O486" s="743"/>
      <c r="P486" s="743"/>
      <c r="Q486" s="743"/>
      <c r="R486" s="743"/>
      <c r="S486" s="743"/>
      <c r="T486" s="743"/>
      <c r="U486" s="743"/>
      <c r="V486" s="743"/>
      <c r="W486" s="743"/>
      <c r="X486" s="744"/>
      <c r="Y486" s="731"/>
      <c r="Z486" s="732"/>
    </row>
    <row r="487" spans="1:26" s="266" customFormat="1" ht="30.75" customHeight="1">
      <c r="A487" s="265"/>
      <c r="B487" s="745" t="s">
        <v>344</v>
      </c>
      <c r="C487" s="736" t="s">
        <v>377</v>
      </c>
      <c r="D487" s="737"/>
      <c r="E487" s="737"/>
      <c r="F487" s="737"/>
      <c r="G487" s="737"/>
      <c r="H487" s="737"/>
      <c r="I487" s="737"/>
      <c r="J487" s="737"/>
      <c r="K487" s="737"/>
      <c r="L487" s="737"/>
      <c r="M487" s="737"/>
      <c r="N487" s="737"/>
      <c r="O487" s="737"/>
      <c r="P487" s="737"/>
      <c r="Q487" s="737"/>
      <c r="R487" s="737"/>
      <c r="S487" s="737"/>
      <c r="T487" s="737"/>
      <c r="U487" s="737"/>
      <c r="V487" s="737"/>
      <c r="W487" s="737"/>
      <c r="X487" s="738"/>
      <c r="Y487" s="729"/>
      <c r="Z487" s="730"/>
    </row>
    <row r="488" spans="1:26" s="266" customFormat="1" ht="30.75" customHeight="1">
      <c r="A488" s="265"/>
      <c r="B488" s="746"/>
      <c r="C488" s="742"/>
      <c r="D488" s="743"/>
      <c r="E488" s="743"/>
      <c r="F488" s="743"/>
      <c r="G488" s="743"/>
      <c r="H488" s="743"/>
      <c r="I488" s="743"/>
      <c r="J488" s="743"/>
      <c r="K488" s="743"/>
      <c r="L488" s="743"/>
      <c r="M488" s="743"/>
      <c r="N488" s="743"/>
      <c r="O488" s="743"/>
      <c r="P488" s="743"/>
      <c r="Q488" s="743"/>
      <c r="R488" s="743"/>
      <c r="S488" s="743"/>
      <c r="T488" s="743"/>
      <c r="U488" s="743"/>
      <c r="V488" s="743"/>
      <c r="W488" s="743"/>
      <c r="X488" s="744"/>
      <c r="Y488" s="731"/>
      <c r="Z488" s="732"/>
    </row>
    <row r="489" spans="1:26" s="266" customFormat="1" ht="15" customHeight="1">
      <c r="A489" s="265"/>
      <c r="B489" s="745" t="s">
        <v>222</v>
      </c>
      <c r="C489" s="736" t="s">
        <v>472</v>
      </c>
      <c r="D489" s="737"/>
      <c r="E489" s="737"/>
      <c r="F489" s="737"/>
      <c r="G489" s="737"/>
      <c r="H489" s="737"/>
      <c r="I489" s="737"/>
      <c r="J489" s="737"/>
      <c r="K489" s="737"/>
      <c r="L489" s="737"/>
      <c r="M489" s="737"/>
      <c r="N489" s="737"/>
      <c r="O489" s="737"/>
      <c r="P489" s="737"/>
      <c r="Q489" s="737"/>
      <c r="R489" s="737"/>
      <c r="S489" s="737"/>
      <c r="T489" s="737"/>
      <c r="U489" s="737"/>
      <c r="V489" s="737"/>
      <c r="W489" s="737"/>
      <c r="X489" s="738"/>
      <c r="Y489" s="729"/>
      <c r="Z489" s="730"/>
    </row>
    <row r="490" spans="1:26" s="266" customFormat="1" ht="15" customHeight="1">
      <c r="A490" s="265"/>
      <c r="B490" s="746"/>
      <c r="C490" s="742"/>
      <c r="D490" s="743"/>
      <c r="E490" s="743"/>
      <c r="F490" s="743"/>
      <c r="G490" s="743"/>
      <c r="H490" s="743"/>
      <c r="I490" s="743"/>
      <c r="J490" s="743"/>
      <c r="K490" s="743"/>
      <c r="L490" s="743"/>
      <c r="M490" s="743"/>
      <c r="N490" s="743"/>
      <c r="O490" s="743"/>
      <c r="P490" s="743"/>
      <c r="Q490" s="743"/>
      <c r="R490" s="743"/>
      <c r="S490" s="743"/>
      <c r="T490" s="743"/>
      <c r="U490" s="743"/>
      <c r="V490" s="743"/>
      <c r="W490" s="743"/>
      <c r="X490" s="744"/>
      <c r="Y490" s="731"/>
      <c r="Z490" s="732"/>
    </row>
    <row r="491" spans="1:26" s="266" customFormat="1" ht="31.5" customHeight="1">
      <c r="A491" s="265"/>
      <c r="B491" s="745" t="s">
        <v>345</v>
      </c>
      <c r="C491" s="736" t="s">
        <v>378</v>
      </c>
      <c r="D491" s="737"/>
      <c r="E491" s="737"/>
      <c r="F491" s="737"/>
      <c r="G491" s="737"/>
      <c r="H491" s="737"/>
      <c r="I491" s="737"/>
      <c r="J491" s="737"/>
      <c r="K491" s="737"/>
      <c r="L491" s="737"/>
      <c r="M491" s="737"/>
      <c r="N491" s="737"/>
      <c r="O491" s="737"/>
      <c r="P491" s="737"/>
      <c r="Q491" s="737"/>
      <c r="R491" s="737"/>
      <c r="S491" s="737"/>
      <c r="T491" s="737"/>
      <c r="U491" s="737"/>
      <c r="V491" s="737"/>
      <c r="W491" s="737"/>
      <c r="X491" s="738"/>
      <c r="Y491" s="735"/>
      <c r="Z491" s="730"/>
    </row>
    <row r="492" spans="1:26" s="266" customFormat="1" ht="30" customHeight="1">
      <c r="A492" s="265"/>
      <c r="B492" s="746"/>
      <c r="C492" s="742"/>
      <c r="D492" s="743"/>
      <c r="E492" s="743"/>
      <c r="F492" s="743"/>
      <c r="G492" s="743"/>
      <c r="H492" s="743"/>
      <c r="I492" s="743"/>
      <c r="J492" s="743"/>
      <c r="K492" s="743"/>
      <c r="L492" s="743"/>
      <c r="M492" s="743"/>
      <c r="N492" s="743"/>
      <c r="O492" s="743"/>
      <c r="P492" s="743"/>
      <c r="Q492" s="743"/>
      <c r="R492" s="743"/>
      <c r="S492" s="743"/>
      <c r="T492" s="743"/>
      <c r="U492" s="743"/>
      <c r="V492" s="743"/>
      <c r="W492" s="743"/>
      <c r="X492" s="744"/>
      <c r="Y492" s="731"/>
      <c r="Z492" s="732"/>
    </row>
    <row r="493" spans="1:26" s="266" customFormat="1" ht="12.95" customHeight="1">
      <c r="A493" s="265"/>
      <c r="B493" s="211"/>
      <c r="C493" s="211"/>
      <c r="D493" s="212"/>
      <c r="E493" s="212"/>
      <c r="F493" s="212"/>
      <c r="G493" s="212"/>
      <c r="H493" s="212"/>
      <c r="I493" s="212"/>
      <c r="J493" s="212"/>
      <c r="K493" s="212"/>
      <c r="L493" s="212"/>
      <c r="M493" s="212"/>
      <c r="N493" s="212"/>
      <c r="O493" s="212"/>
      <c r="P493" s="212"/>
      <c r="Q493" s="212"/>
      <c r="R493" s="212"/>
      <c r="S493" s="212"/>
      <c r="T493" s="212"/>
      <c r="U493" s="212"/>
      <c r="V493" s="212"/>
      <c r="W493" s="212"/>
      <c r="X493" s="212"/>
      <c r="Y493" s="267"/>
      <c r="Z493" s="267"/>
    </row>
    <row r="494" spans="1:26" ht="20.100000000000001" customHeight="1">
      <c r="A494" s="281" t="s">
        <v>380</v>
      </c>
      <c r="B494" s="237"/>
      <c r="C494" s="203"/>
      <c r="D494" s="203"/>
      <c r="E494" s="203"/>
      <c r="F494" s="203"/>
      <c r="G494" s="203"/>
      <c r="H494" s="203"/>
      <c r="I494" s="203"/>
      <c r="J494" s="207"/>
      <c r="K494" s="207"/>
      <c r="L494" s="207"/>
      <c r="M494" s="207"/>
      <c r="N494" s="207"/>
      <c r="O494" s="207"/>
      <c r="P494" s="207"/>
      <c r="Q494" s="207"/>
      <c r="R494" s="207"/>
      <c r="S494" s="204"/>
      <c r="T494" s="204"/>
      <c r="U494" s="204"/>
      <c r="V494" s="204"/>
      <c r="W494" s="204"/>
      <c r="X494" s="204"/>
      <c r="Y494" s="208"/>
      <c r="Z494" s="208"/>
    </row>
    <row r="495" spans="1:26" s="246" customFormat="1" ht="15" customHeight="1">
      <c r="B495" s="745" t="s">
        <v>87</v>
      </c>
      <c r="C495" s="845" t="s">
        <v>512</v>
      </c>
      <c r="D495" s="846"/>
      <c r="E495" s="846"/>
      <c r="F495" s="846"/>
      <c r="G495" s="846"/>
      <c r="H495" s="846"/>
      <c r="I495" s="846"/>
      <c r="J495" s="846"/>
      <c r="K495" s="846"/>
      <c r="L495" s="846"/>
      <c r="M495" s="846"/>
      <c r="N495" s="846"/>
      <c r="O495" s="846"/>
      <c r="P495" s="846"/>
      <c r="Q495" s="846"/>
      <c r="R495" s="846"/>
      <c r="S495" s="846"/>
      <c r="T495" s="846"/>
      <c r="U495" s="846"/>
      <c r="V495" s="846"/>
      <c r="W495" s="846"/>
      <c r="X495" s="847"/>
      <c r="Y495" s="729"/>
      <c r="Z495" s="730"/>
    </row>
    <row r="496" spans="1:26" s="246" customFormat="1" ht="15" customHeight="1">
      <c r="B496" s="746"/>
      <c r="C496" s="848"/>
      <c r="D496" s="849"/>
      <c r="E496" s="849"/>
      <c r="F496" s="849"/>
      <c r="G496" s="849"/>
      <c r="H496" s="849"/>
      <c r="I496" s="849"/>
      <c r="J496" s="849"/>
      <c r="K496" s="849"/>
      <c r="L496" s="849"/>
      <c r="M496" s="849"/>
      <c r="N496" s="849"/>
      <c r="O496" s="849"/>
      <c r="P496" s="849"/>
      <c r="Q496" s="849"/>
      <c r="R496" s="849"/>
      <c r="S496" s="849"/>
      <c r="T496" s="849"/>
      <c r="U496" s="849"/>
      <c r="V496" s="849"/>
      <c r="W496" s="849"/>
      <c r="X496" s="850"/>
      <c r="Y496" s="731"/>
      <c r="Z496" s="732"/>
    </row>
    <row r="497" spans="1:26" s="266" customFormat="1" ht="33" customHeight="1">
      <c r="A497" s="265"/>
      <c r="B497" s="976" t="s">
        <v>89</v>
      </c>
      <c r="C497" s="736" t="s">
        <v>871</v>
      </c>
      <c r="D497" s="737"/>
      <c r="E497" s="737"/>
      <c r="F497" s="737"/>
      <c r="G497" s="737"/>
      <c r="H497" s="737"/>
      <c r="I497" s="737"/>
      <c r="J497" s="737"/>
      <c r="K497" s="737"/>
      <c r="L497" s="737"/>
      <c r="M497" s="737"/>
      <c r="N497" s="737"/>
      <c r="O497" s="737"/>
      <c r="P497" s="737"/>
      <c r="Q497" s="737"/>
      <c r="R497" s="737"/>
      <c r="S497" s="737"/>
      <c r="T497" s="737"/>
      <c r="U497" s="737"/>
      <c r="V497" s="737"/>
      <c r="W497" s="737"/>
      <c r="X497" s="738"/>
      <c r="Y497" s="729"/>
      <c r="Z497" s="730"/>
    </row>
    <row r="498" spans="1:26" s="266" customFormat="1" ht="13.5" customHeight="1">
      <c r="A498" s="265"/>
      <c r="B498" s="1049"/>
      <c r="C498" s="739"/>
      <c r="D498" s="740"/>
      <c r="E498" s="740"/>
      <c r="F498" s="740"/>
      <c r="G498" s="740"/>
      <c r="H498" s="740"/>
      <c r="I498" s="740"/>
      <c r="J498" s="740"/>
      <c r="K498" s="740"/>
      <c r="L498" s="740"/>
      <c r="M498" s="740"/>
      <c r="N498" s="740"/>
      <c r="O498" s="740"/>
      <c r="P498" s="740"/>
      <c r="Q498" s="740"/>
      <c r="R498" s="740"/>
      <c r="S498" s="740"/>
      <c r="T498" s="740"/>
      <c r="U498" s="740"/>
      <c r="V498" s="740"/>
      <c r="W498" s="740"/>
      <c r="X498" s="741"/>
      <c r="Y498" s="731"/>
      <c r="Z498" s="732"/>
    </row>
    <row r="499" spans="1:26" ht="27.75" customHeight="1">
      <c r="B499" s="745" t="s">
        <v>99</v>
      </c>
      <c r="C499" s="747" t="s">
        <v>513</v>
      </c>
      <c r="D499" s="747"/>
      <c r="E499" s="747"/>
      <c r="F499" s="747"/>
      <c r="G499" s="747"/>
      <c r="H499" s="747"/>
      <c r="I499" s="747"/>
      <c r="J499" s="747"/>
      <c r="K499" s="747"/>
      <c r="L499" s="747"/>
      <c r="M499" s="747"/>
      <c r="N499" s="747"/>
      <c r="O499" s="747"/>
      <c r="P499" s="747"/>
      <c r="Q499" s="747"/>
      <c r="R499" s="747"/>
      <c r="S499" s="747"/>
      <c r="T499" s="747"/>
      <c r="U499" s="747"/>
      <c r="V499" s="747"/>
      <c r="W499" s="747"/>
      <c r="X499" s="747"/>
      <c r="Y499" s="729"/>
      <c r="Z499" s="730"/>
    </row>
    <row r="500" spans="1:26" s="266" customFormat="1" ht="27.75" customHeight="1">
      <c r="A500" s="265"/>
      <c r="B500" s="746"/>
      <c r="C500" s="747"/>
      <c r="D500" s="747"/>
      <c r="E500" s="747"/>
      <c r="F500" s="747"/>
      <c r="G500" s="747"/>
      <c r="H500" s="747"/>
      <c r="I500" s="747"/>
      <c r="J500" s="747"/>
      <c r="K500" s="747"/>
      <c r="L500" s="747"/>
      <c r="M500" s="747"/>
      <c r="N500" s="747"/>
      <c r="O500" s="747"/>
      <c r="P500" s="747"/>
      <c r="Q500" s="747"/>
      <c r="R500" s="747"/>
      <c r="S500" s="747"/>
      <c r="T500" s="747"/>
      <c r="U500" s="747"/>
      <c r="V500" s="747"/>
      <c r="W500" s="747"/>
      <c r="X500" s="747"/>
      <c r="Y500" s="731"/>
      <c r="Z500" s="732"/>
    </row>
    <row r="501" spans="1:26" s="266" customFormat="1" ht="27.75" customHeight="1">
      <c r="A501" s="265"/>
      <c r="B501" s="976" t="s">
        <v>100</v>
      </c>
      <c r="C501" s="736" t="s">
        <v>514</v>
      </c>
      <c r="D501" s="737"/>
      <c r="E501" s="737"/>
      <c r="F501" s="737"/>
      <c r="G501" s="737"/>
      <c r="H501" s="737"/>
      <c r="I501" s="737"/>
      <c r="J501" s="737"/>
      <c r="K501" s="737"/>
      <c r="L501" s="737"/>
      <c r="M501" s="737"/>
      <c r="N501" s="737"/>
      <c r="O501" s="737"/>
      <c r="P501" s="737"/>
      <c r="Q501" s="737"/>
      <c r="R501" s="737"/>
      <c r="S501" s="737"/>
      <c r="T501" s="737"/>
      <c r="U501" s="737"/>
      <c r="V501" s="737"/>
      <c r="W501" s="737"/>
      <c r="X501" s="738"/>
      <c r="Y501" s="729"/>
      <c r="Z501" s="730"/>
    </row>
    <row r="502" spans="1:26" s="266" customFormat="1" ht="12" customHeight="1">
      <c r="A502" s="265"/>
      <c r="B502" s="1049"/>
      <c r="C502" s="739"/>
      <c r="D502" s="740"/>
      <c r="E502" s="740"/>
      <c r="F502" s="740"/>
      <c r="G502" s="740"/>
      <c r="H502" s="740"/>
      <c r="I502" s="740"/>
      <c r="J502" s="740"/>
      <c r="K502" s="740"/>
      <c r="L502" s="740"/>
      <c r="M502" s="740"/>
      <c r="N502" s="740"/>
      <c r="O502" s="740"/>
      <c r="P502" s="740"/>
      <c r="Q502" s="740"/>
      <c r="R502" s="740"/>
      <c r="S502" s="740"/>
      <c r="T502" s="740"/>
      <c r="U502" s="740"/>
      <c r="V502" s="740"/>
      <c r="W502" s="740"/>
      <c r="X502" s="741"/>
      <c r="Y502" s="731"/>
      <c r="Z502" s="732"/>
    </row>
    <row r="503" spans="1:26" s="266" customFormat="1" ht="27.75" customHeight="1">
      <c r="A503" s="265"/>
      <c r="B503" s="745" t="s">
        <v>108</v>
      </c>
      <c r="C503" s="747" t="s">
        <v>515</v>
      </c>
      <c r="D503" s="747"/>
      <c r="E503" s="747"/>
      <c r="F503" s="747"/>
      <c r="G503" s="747"/>
      <c r="H503" s="747"/>
      <c r="I503" s="747"/>
      <c r="J503" s="747"/>
      <c r="K503" s="747"/>
      <c r="L503" s="747"/>
      <c r="M503" s="747"/>
      <c r="N503" s="747"/>
      <c r="O503" s="747"/>
      <c r="P503" s="747"/>
      <c r="Q503" s="747"/>
      <c r="R503" s="747"/>
      <c r="S503" s="747"/>
      <c r="T503" s="747"/>
      <c r="U503" s="747"/>
      <c r="V503" s="747"/>
      <c r="W503" s="747"/>
      <c r="X503" s="747"/>
      <c r="Y503" s="729"/>
      <c r="Z503" s="730"/>
    </row>
    <row r="504" spans="1:26" s="266" customFormat="1" ht="13.5" customHeight="1">
      <c r="A504" s="265"/>
      <c r="B504" s="746"/>
      <c r="C504" s="747"/>
      <c r="D504" s="747"/>
      <c r="E504" s="747"/>
      <c r="F504" s="747"/>
      <c r="G504" s="747"/>
      <c r="H504" s="747"/>
      <c r="I504" s="747"/>
      <c r="J504" s="747"/>
      <c r="K504" s="747"/>
      <c r="L504" s="747"/>
      <c r="M504" s="747"/>
      <c r="N504" s="747"/>
      <c r="O504" s="747"/>
      <c r="P504" s="747"/>
      <c r="Q504" s="747"/>
      <c r="R504" s="747"/>
      <c r="S504" s="747"/>
      <c r="T504" s="747"/>
      <c r="U504" s="747"/>
      <c r="V504" s="747"/>
      <c r="W504" s="747"/>
      <c r="X504" s="747"/>
      <c r="Y504" s="731"/>
      <c r="Z504" s="732"/>
    </row>
    <row r="505" spans="1:26" s="266" customFormat="1" ht="37.5" customHeight="1">
      <c r="A505" s="265"/>
      <c r="B505" s="579" t="s">
        <v>109</v>
      </c>
      <c r="C505" s="736" t="s">
        <v>872</v>
      </c>
      <c r="D505" s="737"/>
      <c r="E505" s="737"/>
      <c r="F505" s="737"/>
      <c r="G505" s="737"/>
      <c r="H505" s="737"/>
      <c r="I505" s="737"/>
      <c r="J505" s="737"/>
      <c r="K505" s="737"/>
      <c r="L505" s="737"/>
      <c r="M505" s="737"/>
      <c r="N505" s="737"/>
      <c r="O505" s="737"/>
      <c r="P505" s="737"/>
      <c r="Q505" s="737"/>
      <c r="R505" s="737"/>
      <c r="S505" s="737"/>
      <c r="T505" s="737"/>
      <c r="U505" s="737"/>
      <c r="V505" s="737"/>
      <c r="W505" s="737"/>
      <c r="X505" s="738"/>
      <c r="Y505" s="729"/>
      <c r="Z505" s="730"/>
    </row>
    <row r="506" spans="1:26" s="266" customFormat="1" ht="30.75" customHeight="1">
      <c r="A506" s="265"/>
      <c r="B506" s="745" t="s">
        <v>110</v>
      </c>
      <c r="C506" s="736" t="s">
        <v>516</v>
      </c>
      <c r="D506" s="737"/>
      <c r="E506" s="737"/>
      <c r="F506" s="737"/>
      <c r="G506" s="737"/>
      <c r="H506" s="737"/>
      <c r="I506" s="737"/>
      <c r="J506" s="737"/>
      <c r="K506" s="737"/>
      <c r="L506" s="737"/>
      <c r="M506" s="737"/>
      <c r="N506" s="737"/>
      <c r="O506" s="737"/>
      <c r="P506" s="737"/>
      <c r="Q506" s="737"/>
      <c r="R506" s="737"/>
      <c r="S506" s="737"/>
      <c r="T506" s="737"/>
      <c r="U506" s="737"/>
      <c r="V506" s="737"/>
      <c r="W506" s="737"/>
      <c r="X506" s="738"/>
      <c r="Y506" s="729"/>
      <c r="Z506" s="730"/>
    </row>
    <row r="507" spans="1:26" s="266" customFormat="1" ht="28.5" customHeight="1">
      <c r="A507" s="265"/>
      <c r="B507" s="746"/>
      <c r="C507" s="739"/>
      <c r="D507" s="740"/>
      <c r="E507" s="740"/>
      <c r="F507" s="740"/>
      <c r="G507" s="740"/>
      <c r="H507" s="740"/>
      <c r="I507" s="740"/>
      <c r="J507" s="740"/>
      <c r="K507" s="740"/>
      <c r="L507" s="740"/>
      <c r="M507" s="740"/>
      <c r="N507" s="740"/>
      <c r="O507" s="740"/>
      <c r="P507" s="740"/>
      <c r="Q507" s="740"/>
      <c r="R507" s="740"/>
      <c r="S507" s="740"/>
      <c r="T507" s="740"/>
      <c r="U507" s="740"/>
      <c r="V507" s="740"/>
      <c r="W507" s="740"/>
      <c r="X507" s="741"/>
      <c r="Y507" s="731"/>
      <c r="Z507" s="732"/>
    </row>
    <row r="508" spans="1:26" s="266" customFormat="1" ht="21.75" customHeight="1">
      <c r="A508" s="265"/>
      <c r="B508" s="1058" t="s">
        <v>234</v>
      </c>
      <c r="C508" s="747" t="s">
        <v>517</v>
      </c>
      <c r="D508" s="747"/>
      <c r="E508" s="747"/>
      <c r="F508" s="747"/>
      <c r="G508" s="747"/>
      <c r="H508" s="747"/>
      <c r="I508" s="747"/>
      <c r="J508" s="747"/>
      <c r="K508" s="747"/>
      <c r="L508" s="747"/>
      <c r="M508" s="747"/>
      <c r="N508" s="747"/>
      <c r="O508" s="747"/>
      <c r="P508" s="747"/>
      <c r="Q508" s="747"/>
      <c r="R508" s="747"/>
      <c r="S508" s="747"/>
      <c r="T508" s="747"/>
      <c r="U508" s="747"/>
      <c r="V508" s="747"/>
      <c r="W508" s="747"/>
      <c r="X508" s="747"/>
      <c r="Y508" s="729"/>
      <c r="Z508" s="730"/>
    </row>
    <row r="509" spans="1:26" s="266" customFormat="1" ht="24.75" customHeight="1">
      <c r="A509" s="265"/>
      <c r="B509" s="1059"/>
      <c r="C509" s="747"/>
      <c r="D509" s="747"/>
      <c r="E509" s="747"/>
      <c r="F509" s="747"/>
      <c r="G509" s="747"/>
      <c r="H509" s="747"/>
      <c r="I509" s="747"/>
      <c r="J509" s="747"/>
      <c r="K509" s="747"/>
      <c r="L509" s="747"/>
      <c r="M509" s="747"/>
      <c r="N509" s="747"/>
      <c r="O509" s="747"/>
      <c r="P509" s="747"/>
      <c r="Q509" s="747"/>
      <c r="R509" s="747"/>
      <c r="S509" s="747"/>
      <c r="T509" s="747"/>
      <c r="U509" s="747"/>
      <c r="V509" s="747"/>
      <c r="W509" s="747"/>
      <c r="X509" s="747"/>
      <c r="Y509" s="731"/>
      <c r="Z509" s="732"/>
    </row>
    <row r="510" spans="1:26" s="266" customFormat="1" ht="13.5">
      <c r="A510" s="265"/>
      <c r="B510" s="211"/>
      <c r="C510" s="211"/>
      <c r="D510" s="212"/>
      <c r="E510" s="212"/>
      <c r="F510" s="212"/>
      <c r="G510" s="212"/>
      <c r="H510" s="212"/>
      <c r="I510" s="212"/>
      <c r="J510" s="212"/>
      <c r="K510" s="212"/>
      <c r="L510" s="212"/>
      <c r="M510" s="212"/>
      <c r="N510" s="212"/>
      <c r="O510" s="212"/>
      <c r="P510" s="212"/>
      <c r="Q510" s="212"/>
      <c r="R510" s="212"/>
      <c r="S510" s="212"/>
      <c r="T510" s="212"/>
      <c r="U510" s="212"/>
      <c r="V510" s="212"/>
      <c r="W510" s="212"/>
      <c r="X510" s="212"/>
      <c r="Y510" s="286"/>
      <c r="Z510" s="286"/>
    </row>
    <row r="511" spans="1:26" ht="20.100000000000001" customHeight="1">
      <c r="A511" s="281" t="s">
        <v>381</v>
      </c>
      <c r="B511" s="237"/>
      <c r="C511" s="203"/>
      <c r="D511" s="203"/>
      <c r="E511" s="203"/>
      <c r="F511" s="203"/>
      <c r="G511" s="203"/>
      <c r="H511" s="203"/>
      <c r="I511" s="203"/>
      <c r="J511" s="207"/>
      <c r="K511" s="207"/>
      <c r="L511" s="207"/>
      <c r="M511" s="207"/>
      <c r="N511" s="207"/>
      <c r="O511" s="207"/>
      <c r="P511" s="207"/>
      <c r="Q511" s="207"/>
      <c r="R511" s="207"/>
      <c r="S511" s="204"/>
      <c r="T511" s="204"/>
      <c r="U511" s="204"/>
      <c r="V511" s="204"/>
      <c r="W511" s="204"/>
      <c r="X511" s="204"/>
      <c r="Y511" s="208"/>
      <c r="Z511" s="208"/>
    </row>
    <row r="512" spans="1:26" s="246" customFormat="1" ht="12.75" customHeight="1">
      <c r="B512" s="572" t="s">
        <v>87</v>
      </c>
      <c r="C512" s="748" t="s">
        <v>341</v>
      </c>
      <c r="D512" s="749"/>
      <c r="E512" s="749"/>
      <c r="F512" s="749"/>
      <c r="G512" s="749"/>
      <c r="H512" s="749"/>
      <c r="I512" s="749"/>
      <c r="J512" s="749"/>
      <c r="K512" s="749"/>
      <c r="L512" s="749"/>
      <c r="M512" s="749"/>
      <c r="N512" s="749"/>
      <c r="O512" s="749"/>
      <c r="P512" s="749"/>
      <c r="Q512" s="749"/>
      <c r="R512" s="749"/>
      <c r="S512" s="749"/>
      <c r="T512" s="749"/>
      <c r="U512" s="749"/>
      <c r="V512" s="749"/>
      <c r="W512" s="749"/>
      <c r="X512" s="750"/>
      <c r="Y512" s="751"/>
      <c r="Z512" s="752"/>
    </row>
    <row r="513" spans="1:26" s="266" customFormat="1" ht="12.95" customHeight="1">
      <c r="A513" s="265"/>
      <c r="B513" s="211"/>
      <c r="C513" s="211"/>
      <c r="D513" s="212"/>
      <c r="E513" s="212"/>
      <c r="F513" s="212"/>
      <c r="G513" s="212"/>
      <c r="H513" s="212"/>
      <c r="I513" s="212"/>
      <c r="J513" s="212"/>
      <c r="K513" s="212"/>
      <c r="L513" s="212"/>
      <c r="M513" s="212"/>
      <c r="N513" s="212"/>
      <c r="O513" s="212"/>
      <c r="P513" s="212"/>
      <c r="Q513" s="212"/>
      <c r="R513" s="212"/>
      <c r="S513" s="212"/>
      <c r="T513" s="212"/>
      <c r="U513" s="212"/>
      <c r="V513" s="212"/>
      <c r="W513" s="212"/>
      <c r="X513" s="212"/>
      <c r="Y513" s="286"/>
      <c r="Z513" s="286"/>
    </row>
    <row r="514" spans="1:26" ht="19.5" customHeight="1">
      <c r="A514" s="281" t="s">
        <v>438</v>
      </c>
      <c r="B514" s="237"/>
      <c r="C514" s="203"/>
      <c r="D514" s="203"/>
      <c r="E514" s="203"/>
      <c r="F514" s="203"/>
      <c r="G514" s="203"/>
      <c r="H514" s="203"/>
      <c r="I514" s="203"/>
      <c r="J514" s="207"/>
      <c r="K514" s="207"/>
      <c r="L514" s="207"/>
      <c r="M514" s="207"/>
      <c r="N514" s="207"/>
      <c r="O514" s="207"/>
      <c r="P514" s="207"/>
      <c r="Q514" s="207"/>
      <c r="R514" s="207"/>
      <c r="S514" s="204"/>
      <c r="T514" s="204"/>
      <c r="U514" s="204"/>
      <c r="V514" s="204"/>
      <c r="W514" s="204"/>
      <c r="X514" s="204"/>
      <c r="Y514" s="208"/>
      <c r="Z514" s="208"/>
    </row>
    <row r="515" spans="1:26" ht="28.5" customHeight="1">
      <c r="A515" s="299"/>
      <c r="B515" s="745" t="s">
        <v>375</v>
      </c>
      <c r="C515" s="736" t="s">
        <v>401</v>
      </c>
      <c r="D515" s="737"/>
      <c r="E515" s="737"/>
      <c r="F515" s="737"/>
      <c r="G515" s="737"/>
      <c r="H515" s="737"/>
      <c r="I515" s="737"/>
      <c r="J515" s="737"/>
      <c r="K515" s="737"/>
      <c r="L515" s="737"/>
      <c r="M515" s="737"/>
      <c r="N515" s="737"/>
      <c r="O515" s="737"/>
      <c r="P515" s="737"/>
      <c r="Q515" s="737"/>
      <c r="R515" s="737"/>
      <c r="S515" s="737"/>
      <c r="T515" s="737"/>
      <c r="U515" s="737"/>
      <c r="V515" s="737"/>
      <c r="W515" s="737"/>
      <c r="X515" s="738"/>
      <c r="Y515" s="729"/>
      <c r="Z515" s="730"/>
    </row>
    <row r="516" spans="1:26" ht="28.5" customHeight="1">
      <c r="A516" s="299"/>
      <c r="B516" s="746"/>
      <c r="C516" s="742"/>
      <c r="D516" s="743"/>
      <c r="E516" s="743"/>
      <c r="F516" s="743"/>
      <c r="G516" s="743"/>
      <c r="H516" s="743"/>
      <c r="I516" s="743"/>
      <c r="J516" s="743"/>
      <c r="K516" s="743"/>
      <c r="L516" s="743"/>
      <c r="M516" s="743"/>
      <c r="N516" s="743"/>
      <c r="O516" s="743"/>
      <c r="P516" s="743"/>
      <c r="Q516" s="743"/>
      <c r="R516" s="743"/>
      <c r="S516" s="743"/>
      <c r="T516" s="743"/>
      <c r="U516" s="743"/>
      <c r="V516" s="743"/>
      <c r="W516" s="743"/>
      <c r="X516" s="744"/>
      <c r="Y516" s="731"/>
      <c r="Z516" s="732"/>
    </row>
    <row r="517" spans="1:26" ht="27" customHeight="1">
      <c r="A517" s="299"/>
      <c r="B517" s="745" t="s">
        <v>363</v>
      </c>
      <c r="C517" s="736" t="s">
        <v>372</v>
      </c>
      <c r="D517" s="737"/>
      <c r="E517" s="737"/>
      <c r="F517" s="737"/>
      <c r="G517" s="737"/>
      <c r="H517" s="737"/>
      <c r="I517" s="737"/>
      <c r="J517" s="737"/>
      <c r="K517" s="737"/>
      <c r="L517" s="737"/>
      <c r="M517" s="737"/>
      <c r="N517" s="737"/>
      <c r="O517" s="737"/>
      <c r="P517" s="737"/>
      <c r="Q517" s="737"/>
      <c r="R517" s="737"/>
      <c r="S517" s="737"/>
      <c r="T517" s="737"/>
      <c r="U517" s="737"/>
      <c r="V517" s="737"/>
      <c r="W517" s="737"/>
      <c r="X517" s="738"/>
      <c r="Y517" s="729"/>
      <c r="Z517" s="730"/>
    </row>
    <row r="518" spans="1:26" ht="27" customHeight="1">
      <c r="A518" s="299"/>
      <c r="B518" s="746"/>
      <c r="C518" s="742"/>
      <c r="D518" s="743"/>
      <c r="E518" s="743"/>
      <c r="F518" s="743"/>
      <c r="G518" s="743"/>
      <c r="H518" s="743"/>
      <c r="I518" s="743"/>
      <c r="J518" s="743"/>
      <c r="K518" s="743"/>
      <c r="L518" s="743"/>
      <c r="M518" s="743"/>
      <c r="N518" s="743"/>
      <c r="O518" s="743"/>
      <c r="P518" s="743"/>
      <c r="Q518" s="743"/>
      <c r="R518" s="743"/>
      <c r="S518" s="743"/>
      <c r="T518" s="743"/>
      <c r="U518" s="743"/>
      <c r="V518" s="743"/>
      <c r="W518" s="743"/>
      <c r="X518" s="744"/>
      <c r="Y518" s="731"/>
      <c r="Z518" s="732"/>
    </row>
    <row r="519" spans="1:26" ht="22.5" customHeight="1">
      <c r="A519" s="281"/>
      <c r="B519" s="600" t="s">
        <v>321</v>
      </c>
      <c r="C519" s="801" t="s">
        <v>373</v>
      </c>
      <c r="D519" s="801"/>
      <c r="E519" s="801"/>
      <c r="F519" s="801"/>
      <c r="G519" s="801"/>
      <c r="H519" s="801"/>
      <c r="I519" s="801"/>
      <c r="J519" s="801"/>
      <c r="K519" s="801"/>
      <c r="L519" s="801"/>
      <c r="M519" s="801"/>
      <c r="N519" s="801"/>
      <c r="O519" s="801"/>
      <c r="P519" s="801"/>
      <c r="Q519" s="801"/>
      <c r="R519" s="801"/>
      <c r="S519" s="801"/>
      <c r="T519" s="801"/>
      <c r="U519" s="801"/>
      <c r="V519" s="801"/>
      <c r="W519" s="801"/>
      <c r="X519" s="801"/>
      <c r="Y519" s="729"/>
      <c r="Z519" s="730"/>
    </row>
    <row r="520" spans="1:26" ht="22.5" customHeight="1">
      <c r="A520" s="281"/>
      <c r="B520" s="600"/>
      <c r="C520" s="801"/>
      <c r="D520" s="801"/>
      <c r="E520" s="801"/>
      <c r="F520" s="801"/>
      <c r="G520" s="801"/>
      <c r="H520" s="801"/>
      <c r="I520" s="801"/>
      <c r="J520" s="801"/>
      <c r="K520" s="801"/>
      <c r="L520" s="801"/>
      <c r="M520" s="801"/>
      <c r="N520" s="801"/>
      <c r="O520" s="801"/>
      <c r="P520" s="801"/>
      <c r="Q520" s="801"/>
      <c r="R520" s="801"/>
      <c r="S520" s="801"/>
      <c r="T520" s="801"/>
      <c r="U520" s="801"/>
      <c r="V520" s="801"/>
      <c r="W520" s="801"/>
      <c r="X520" s="801"/>
      <c r="Y520" s="731"/>
      <c r="Z520" s="732"/>
    </row>
    <row r="521" spans="1:26" ht="15.75" customHeight="1">
      <c r="A521" s="577"/>
      <c r="B521" s="600" t="s">
        <v>322</v>
      </c>
      <c r="C521" s="801" t="s">
        <v>374</v>
      </c>
      <c r="D521" s="801"/>
      <c r="E521" s="801"/>
      <c r="F521" s="801"/>
      <c r="G521" s="801"/>
      <c r="H521" s="801"/>
      <c r="I521" s="801"/>
      <c r="J521" s="801"/>
      <c r="K521" s="801"/>
      <c r="L521" s="801"/>
      <c r="M521" s="801"/>
      <c r="N521" s="801"/>
      <c r="O521" s="801"/>
      <c r="P521" s="801"/>
      <c r="Q521" s="801"/>
      <c r="R521" s="801"/>
      <c r="S521" s="801"/>
      <c r="T521" s="801"/>
      <c r="U521" s="801"/>
      <c r="V521" s="801"/>
      <c r="W521" s="801"/>
      <c r="X521" s="801"/>
      <c r="Y521" s="729"/>
      <c r="Z521" s="730"/>
    </row>
    <row r="522" spans="1:26" ht="15.75" customHeight="1">
      <c r="A522" s="577"/>
      <c r="B522" s="600"/>
      <c r="C522" s="801"/>
      <c r="D522" s="801"/>
      <c r="E522" s="801"/>
      <c r="F522" s="801"/>
      <c r="G522" s="801"/>
      <c r="H522" s="801"/>
      <c r="I522" s="801"/>
      <c r="J522" s="801"/>
      <c r="K522" s="801"/>
      <c r="L522" s="801"/>
      <c r="M522" s="801"/>
      <c r="N522" s="801"/>
      <c r="O522" s="801"/>
      <c r="P522" s="801"/>
      <c r="Q522" s="801"/>
      <c r="R522" s="801"/>
      <c r="S522" s="801"/>
      <c r="T522" s="801"/>
      <c r="U522" s="801"/>
      <c r="V522" s="801"/>
      <c r="W522" s="801"/>
      <c r="X522" s="801"/>
      <c r="Y522" s="731"/>
      <c r="Z522" s="732"/>
    </row>
    <row r="523" spans="1:26" ht="15.75" customHeight="1">
      <c r="A523" s="281"/>
      <c r="B523" s="600" t="s">
        <v>108</v>
      </c>
      <c r="C523" s="801" t="s">
        <v>873</v>
      </c>
      <c r="D523" s="801"/>
      <c r="E523" s="801"/>
      <c r="F523" s="801"/>
      <c r="G523" s="801"/>
      <c r="H523" s="801"/>
      <c r="I523" s="801"/>
      <c r="J523" s="801"/>
      <c r="K523" s="801"/>
      <c r="L523" s="801"/>
      <c r="M523" s="801"/>
      <c r="N523" s="801"/>
      <c r="O523" s="801"/>
      <c r="P523" s="801"/>
      <c r="Q523" s="801"/>
      <c r="R523" s="801"/>
      <c r="S523" s="801"/>
      <c r="T523" s="801"/>
      <c r="U523" s="801"/>
      <c r="V523" s="801"/>
      <c r="W523" s="801"/>
      <c r="X523" s="801"/>
      <c r="Y523" s="729"/>
      <c r="Z523" s="730"/>
    </row>
    <row r="524" spans="1:26" ht="14.25">
      <c r="A524" s="281"/>
      <c r="B524" s="600"/>
      <c r="C524" s="801"/>
      <c r="D524" s="801"/>
      <c r="E524" s="801"/>
      <c r="F524" s="801"/>
      <c r="G524" s="801"/>
      <c r="H524" s="801"/>
      <c r="I524" s="801"/>
      <c r="J524" s="801"/>
      <c r="K524" s="801"/>
      <c r="L524" s="801"/>
      <c r="M524" s="801"/>
      <c r="N524" s="801"/>
      <c r="O524" s="801"/>
      <c r="P524" s="801"/>
      <c r="Q524" s="801"/>
      <c r="R524" s="801"/>
      <c r="S524" s="801"/>
      <c r="T524" s="801"/>
      <c r="U524" s="801"/>
      <c r="V524" s="801"/>
      <c r="W524" s="801"/>
      <c r="X524" s="801"/>
      <c r="Y524" s="731"/>
      <c r="Z524" s="732"/>
    </row>
    <row r="525" spans="1:26" ht="278.25" customHeight="1">
      <c r="A525" s="281"/>
      <c r="B525" s="572" t="s">
        <v>109</v>
      </c>
      <c r="C525" s="855" t="s">
        <v>858</v>
      </c>
      <c r="D525" s="855"/>
      <c r="E525" s="855"/>
      <c r="F525" s="855"/>
      <c r="G525" s="855"/>
      <c r="H525" s="855"/>
      <c r="I525" s="855"/>
      <c r="J525" s="855"/>
      <c r="K525" s="855"/>
      <c r="L525" s="855"/>
      <c r="M525" s="855"/>
      <c r="N525" s="855"/>
      <c r="O525" s="855"/>
      <c r="P525" s="855"/>
      <c r="Q525" s="855"/>
      <c r="R525" s="855"/>
      <c r="S525" s="855"/>
      <c r="T525" s="855"/>
      <c r="U525" s="855"/>
      <c r="V525" s="855"/>
      <c r="W525" s="855"/>
      <c r="X525" s="855"/>
      <c r="Y525" s="729"/>
      <c r="Z525" s="730"/>
    </row>
    <row r="526" spans="1:26" s="255" customFormat="1" ht="15" customHeight="1">
      <c r="A526" s="254"/>
      <c r="B526" s="581" t="s">
        <v>110</v>
      </c>
      <c r="C526" s="856" t="s">
        <v>518</v>
      </c>
      <c r="D526" s="857"/>
      <c r="E526" s="857"/>
      <c r="F526" s="857"/>
      <c r="G526" s="857"/>
      <c r="H526" s="857"/>
      <c r="I526" s="857"/>
      <c r="J526" s="857"/>
      <c r="K526" s="857"/>
      <c r="L526" s="857"/>
      <c r="M526" s="857"/>
      <c r="N526" s="857"/>
      <c r="O526" s="857"/>
      <c r="P526" s="857"/>
      <c r="Q526" s="857"/>
      <c r="R526" s="857"/>
      <c r="S526" s="857"/>
      <c r="T526" s="857"/>
      <c r="U526" s="857"/>
      <c r="V526" s="857"/>
      <c r="W526" s="857"/>
      <c r="X526" s="858"/>
      <c r="Y526" s="798"/>
      <c r="Z526" s="799"/>
    </row>
    <row r="527" spans="1:26" ht="12.75" customHeight="1">
      <c r="A527" s="299"/>
      <c r="B527" s="210"/>
      <c r="C527" s="300"/>
      <c r="D527" s="300"/>
      <c r="E527" s="300"/>
      <c r="F527" s="300"/>
      <c r="G527" s="300"/>
      <c r="H527" s="300"/>
      <c r="I527" s="300"/>
      <c r="J527" s="300"/>
      <c r="K527" s="300"/>
      <c r="L527" s="300"/>
      <c r="M527" s="300"/>
      <c r="N527" s="300"/>
      <c r="O527" s="300"/>
      <c r="P527" s="300"/>
      <c r="Q527" s="300"/>
      <c r="R527" s="300"/>
      <c r="S527" s="300"/>
      <c r="T527" s="300"/>
      <c r="U527" s="300"/>
      <c r="V527" s="300"/>
      <c r="W527" s="300"/>
      <c r="X527" s="300"/>
      <c r="Y527" s="301"/>
      <c r="Z527" s="301"/>
    </row>
    <row r="528" spans="1:26" ht="19.5" customHeight="1">
      <c r="A528" s="753" t="s">
        <v>439</v>
      </c>
      <c r="B528" s="753"/>
      <c r="C528" s="753"/>
      <c r="D528" s="753"/>
      <c r="E528" s="753"/>
      <c r="F528" s="753"/>
      <c r="G528" s="753"/>
      <c r="H528" s="753"/>
      <c r="I528" s="753"/>
      <c r="J528" s="753"/>
      <c r="K528" s="753"/>
      <c r="L528" s="300"/>
      <c r="M528" s="300"/>
      <c r="N528" s="300"/>
      <c r="O528" s="300"/>
      <c r="P528" s="300"/>
      <c r="Q528" s="300"/>
      <c r="R528" s="300"/>
      <c r="S528" s="300"/>
      <c r="T528" s="300"/>
      <c r="U528" s="300"/>
      <c r="V528" s="300"/>
      <c r="W528" s="300"/>
      <c r="X528" s="300"/>
      <c r="Y528" s="301"/>
      <c r="Z528" s="301"/>
    </row>
    <row r="529" spans="1:26" ht="15" customHeight="1">
      <c r="A529" s="299"/>
      <c r="B529" s="745" t="s">
        <v>343</v>
      </c>
      <c r="C529" s="736" t="s">
        <v>382</v>
      </c>
      <c r="D529" s="737"/>
      <c r="E529" s="737"/>
      <c r="F529" s="737"/>
      <c r="G529" s="737"/>
      <c r="H529" s="737"/>
      <c r="I529" s="737"/>
      <c r="J529" s="737"/>
      <c r="K529" s="737"/>
      <c r="L529" s="737"/>
      <c r="M529" s="737"/>
      <c r="N529" s="737"/>
      <c r="O529" s="737"/>
      <c r="P529" s="737"/>
      <c r="Q529" s="737"/>
      <c r="R529" s="737"/>
      <c r="S529" s="737"/>
      <c r="T529" s="737"/>
      <c r="U529" s="737"/>
      <c r="V529" s="737"/>
      <c r="W529" s="737"/>
      <c r="X529" s="738"/>
      <c r="Y529" s="729"/>
      <c r="Z529" s="730"/>
    </row>
    <row r="530" spans="1:26" ht="15" customHeight="1">
      <c r="A530" s="299"/>
      <c r="B530" s="746"/>
      <c r="C530" s="742"/>
      <c r="D530" s="743"/>
      <c r="E530" s="743"/>
      <c r="F530" s="743"/>
      <c r="G530" s="743"/>
      <c r="H530" s="743"/>
      <c r="I530" s="743"/>
      <c r="J530" s="743"/>
      <c r="K530" s="743"/>
      <c r="L530" s="743"/>
      <c r="M530" s="743"/>
      <c r="N530" s="743"/>
      <c r="O530" s="743"/>
      <c r="P530" s="743"/>
      <c r="Q530" s="743"/>
      <c r="R530" s="743"/>
      <c r="S530" s="743"/>
      <c r="T530" s="743"/>
      <c r="U530" s="743"/>
      <c r="V530" s="743"/>
      <c r="W530" s="743"/>
      <c r="X530" s="744"/>
      <c r="Y530" s="731"/>
      <c r="Z530" s="732"/>
    </row>
    <row r="531" spans="1:26" ht="22.5" customHeight="1">
      <c r="A531" s="299"/>
      <c r="B531" s="745" t="s">
        <v>313</v>
      </c>
      <c r="C531" s="736" t="s">
        <v>519</v>
      </c>
      <c r="D531" s="737"/>
      <c r="E531" s="737"/>
      <c r="F531" s="737"/>
      <c r="G531" s="737"/>
      <c r="H531" s="737"/>
      <c r="I531" s="737"/>
      <c r="J531" s="737"/>
      <c r="K531" s="737"/>
      <c r="L531" s="737"/>
      <c r="M531" s="737"/>
      <c r="N531" s="737"/>
      <c r="O531" s="737"/>
      <c r="P531" s="737"/>
      <c r="Q531" s="737"/>
      <c r="R531" s="737"/>
      <c r="S531" s="737"/>
      <c r="T531" s="737"/>
      <c r="U531" s="737"/>
      <c r="V531" s="737"/>
      <c r="W531" s="737"/>
      <c r="X531" s="738"/>
      <c r="Y531" s="729"/>
      <c r="Z531" s="730"/>
    </row>
    <row r="532" spans="1:26" ht="22.5" customHeight="1">
      <c r="A532" s="299"/>
      <c r="B532" s="746"/>
      <c r="C532" s="742"/>
      <c r="D532" s="743"/>
      <c r="E532" s="743"/>
      <c r="F532" s="743"/>
      <c r="G532" s="743"/>
      <c r="H532" s="743"/>
      <c r="I532" s="743"/>
      <c r="J532" s="743"/>
      <c r="K532" s="743"/>
      <c r="L532" s="743"/>
      <c r="M532" s="743"/>
      <c r="N532" s="743"/>
      <c r="O532" s="743"/>
      <c r="P532" s="743"/>
      <c r="Q532" s="743"/>
      <c r="R532" s="743"/>
      <c r="S532" s="743"/>
      <c r="T532" s="743"/>
      <c r="U532" s="743"/>
      <c r="V532" s="743"/>
      <c r="W532" s="743"/>
      <c r="X532" s="744"/>
      <c r="Y532" s="731"/>
      <c r="Z532" s="732"/>
    </row>
    <row r="533" spans="1:26" ht="12.75" customHeight="1">
      <c r="A533" s="281"/>
      <c r="B533" s="237"/>
      <c r="C533" s="203"/>
      <c r="D533" s="203"/>
      <c r="E533" s="203"/>
      <c r="F533" s="203"/>
      <c r="G533" s="203"/>
      <c r="H533" s="203"/>
      <c r="I533" s="203"/>
      <c r="J533" s="207"/>
      <c r="K533" s="207"/>
      <c r="L533" s="207"/>
      <c r="M533" s="207"/>
      <c r="N533" s="207"/>
      <c r="O533" s="207"/>
      <c r="P533" s="207"/>
      <c r="Q533" s="207"/>
      <c r="R533" s="207"/>
      <c r="S533" s="204"/>
      <c r="T533" s="204"/>
      <c r="U533" s="204"/>
      <c r="V533" s="204"/>
      <c r="W533" s="204"/>
      <c r="X533" s="204"/>
      <c r="Y533" s="208"/>
      <c r="Z533" s="208"/>
    </row>
    <row r="534" spans="1:26" ht="19.5" customHeight="1">
      <c r="A534" s="356" t="s">
        <v>440</v>
      </c>
      <c r="B534" s="307"/>
      <c r="C534" s="308"/>
      <c r="D534" s="308"/>
      <c r="E534" s="308"/>
      <c r="F534" s="308"/>
      <c r="G534" s="308"/>
      <c r="H534" s="308"/>
      <c r="I534" s="308"/>
      <c r="J534" s="309"/>
      <c r="K534" s="309"/>
      <c r="L534" s="309"/>
      <c r="M534" s="309"/>
      <c r="N534" s="309"/>
      <c r="O534" s="309"/>
      <c r="P534" s="309"/>
      <c r="Q534" s="309"/>
      <c r="R534" s="309"/>
      <c r="S534" s="310"/>
      <c r="T534" s="310"/>
      <c r="U534" s="310"/>
      <c r="V534" s="310"/>
      <c r="W534" s="310"/>
      <c r="X534" s="310"/>
      <c r="Y534" s="324"/>
      <c r="Z534" s="324"/>
    </row>
    <row r="535" spans="1:26" ht="34.5" customHeight="1">
      <c r="A535" s="306"/>
      <c r="B535" s="652" t="s">
        <v>87</v>
      </c>
      <c r="C535" s="651" t="s">
        <v>402</v>
      </c>
      <c r="D535" s="651"/>
      <c r="E535" s="651"/>
      <c r="F535" s="651"/>
      <c r="G535" s="651"/>
      <c r="H535" s="651"/>
      <c r="I535" s="651"/>
      <c r="J535" s="651"/>
      <c r="K535" s="651"/>
      <c r="L535" s="651"/>
      <c r="M535" s="651"/>
      <c r="N535" s="651"/>
      <c r="O535" s="651"/>
      <c r="P535" s="651"/>
      <c r="Q535" s="651"/>
      <c r="R535" s="651"/>
      <c r="S535" s="651"/>
      <c r="T535" s="651"/>
      <c r="U535" s="651"/>
      <c r="V535" s="651"/>
      <c r="W535" s="651"/>
      <c r="X535" s="651"/>
      <c r="Y535" s="596"/>
      <c r="Z535" s="597"/>
    </row>
    <row r="536" spans="1:26" ht="34.5" customHeight="1">
      <c r="A536" s="306"/>
      <c r="B536" s="652"/>
      <c r="C536" s="651"/>
      <c r="D536" s="651"/>
      <c r="E536" s="651"/>
      <c r="F536" s="651"/>
      <c r="G536" s="651"/>
      <c r="H536" s="651"/>
      <c r="I536" s="651"/>
      <c r="J536" s="651"/>
      <c r="K536" s="651"/>
      <c r="L536" s="651"/>
      <c r="M536" s="651"/>
      <c r="N536" s="651"/>
      <c r="O536" s="651"/>
      <c r="P536" s="651"/>
      <c r="Q536" s="651"/>
      <c r="R536" s="651"/>
      <c r="S536" s="651"/>
      <c r="T536" s="651"/>
      <c r="U536" s="651"/>
      <c r="V536" s="651"/>
      <c r="W536" s="651"/>
      <c r="X536" s="651"/>
      <c r="Y536" s="733"/>
      <c r="Z536" s="734"/>
    </row>
    <row r="537" spans="1:26" ht="47.25" customHeight="1">
      <c r="A537" s="306"/>
      <c r="B537" s="652" t="s">
        <v>89</v>
      </c>
      <c r="C537" s="651" t="s">
        <v>875</v>
      </c>
      <c r="D537" s="651"/>
      <c r="E537" s="651"/>
      <c r="F537" s="651"/>
      <c r="G537" s="651"/>
      <c r="H537" s="651"/>
      <c r="I537" s="651"/>
      <c r="J537" s="651"/>
      <c r="K537" s="651"/>
      <c r="L537" s="651"/>
      <c r="M537" s="651"/>
      <c r="N537" s="651"/>
      <c r="O537" s="651"/>
      <c r="P537" s="651"/>
      <c r="Q537" s="651"/>
      <c r="R537" s="651"/>
      <c r="S537" s="651"/>
      <c r="T537" s="651"/>
      <c r="U537" s="651"/>
      <c r="V537" s="651"/>
      <c r="W537" s="651"/>
      <c r="X537" s="651"/>
      <c r="Y537" s="596"/>
      <c r="Z537" s="597"/>
    </row>
    <row r="538" spans="1:26" ht="39.75" customHeight="1">
      <c r="A538" s="306"/>
      <c r="B538" s="652"/>
      <c r="C538" s="651"/>
      <c r="D538" s="651"/>
      <c r="E538" s="651"/>
      <c r="F538" s="651"/>
      <c r="G538" s="651"/>
      <c r="H538" s="651"/>
      <c r="I538" s="651"/>
      <c r="J538" s="651"/>
      <c r="K538" s="651"/>
      <c r="L538" s="651"/>
      <c r="M538" s="651"/>
      <c r="N538" s="651"/>
      <c r="O538" s="651"/>
      <c r="P538" s="651"/>
      <c r="Q538" s="651"/>
      <c r="R538" s="651"/>
      <c r="S538" s="651"/>
      <c r="T538" s="651"/>
      <c r="U538" s="651"/>
      <c r="V538" s="651"/>
      <c r="W538" s="651"/>
      <c r="X538" s="651"/>
      <c r="Y538" s="733"/>
      <c r="Z538" s="734"/>
    </row>
    <row r="539" spans="1:26" ht="12.75" customHeight="1">
      <c r="A539" s="306"/>
      <c r="B539" s="307"/>
      <c r="C539" s="308"/>
      <c r="D539" s="308"/>
      <c r="E539" s="308"/>
      <c r="F539" s="308"/>
      <c r="G539" s="308"/>
      <c r="H539" s="308"/>
      <c r="I539" s="308"/>
      <c r="J539" s="309"/>
      <c r="K539" s="309"/>
      <c r="L539" s="309"/>
      <c r="M539" s="309"/>
      <c r="N539" s="309"/>
      <c r="O539" s="309"/>
      <c r="P539" s="309"/>
      <c r="Q539" s="309"/>
      <c r="R539" s="309"/>
      <c r="S539" s="310"/>
      <c r="T539" s="310"/>
      <c r="U539" s="310"/>
      <c r="V539" s="310"/>
      <c r="W539" s="310"/>
      <c r="X539" s="310"/>
      <c r="Y539" s="324"/>
      <c r="Z539" s="324"/>
    </row>
    <row r="540" spans="1:26" ht="19.5" customHeight="1">
      <c r="A540" s="358" t="s">
        <v>457</v>
      </c>
      <c r="B540" s="307"/>
      <c r="C540" s="308"/>
      <c r="D540" s="308"/>
      <c r="E540" s="308"/>
      <c r="F540" s="308"/>
      <c r="G540" s="308"/>
      <c r="H540" s="308"/>
      <c r="I540" s="308"/>
      <c r="J540" s="309"/>
      <c r="K540" s="309"/>
      <c r="L540" s="309"/>
      <c r="M540" s="309"/>
      <c r="N540" s="309"/>
      <c r="O540" s="309"/>
      <c r="P540" s="309"/>
      <c r="Q540" s="309"/>
      <c r="R540" s="309"/>
      <c r="S540" s="310"/>
      <c r="T540" s="310"/>
      <c r="U540" s="310"/>
      <c r="V540" s="310"/>
      <c r="W540" s="310"/>
      <c r="X540" s="310"/>
      <c r="Y540" s="324"/>
      <c r="Z540" s="324"/>
    </row>
    <row r="541" spans="1:26" ht="42.75" customHeight="1">
      <c r="A541" s="358"/>
      <c r="B541" s="573" t="s">
        <v>343</v>
      </c>
      <c r="C541" s="715" t="s">
        <v>511</v>
      </c>
      <c r="D541" s="715"/>
      <c r="E541" s="715"/>
      <c r="F541" s="715"/>
      <c r="G541" s="715"/>
      <c r="H541" s="715"/>
      <c r="I541" s="715"/>
      <c r="J541" s="715"/>
      <c r="K541" s="715"/>
      <c r="L541" s="715"/>
      <c r="M541" s="715"/>
      <c r="N541" s="715"/>
      <c r="O541" s="715"/>
      <c r="P541" s="715"/>
      <c r="Q541" s="715"/>
      <c r="R541" s="715"/>
      <c r="S541" s="715"/>
      <c r="T541" s="715"/>
      <c r="U541" s="715"/>
      <c r="V541" s="715"/>
      <c r="W541" s="715"/>
      <c r="X541" s="715"/>
      <c r="Y541" s="722"/>
      <c r="Z541" s="722"/>
    </row>
    <row r="542" spans="1:26" ht="38.25" customHeight="1">
      <c r="A542" s="358"/>
      <c r="B542" s="573" t="s">
        <v>89</v>
      </c>
      <c r="C542" s="715" t="s">
        <v>874</v>
      </c>
      <c r="D542" s="715"/>
      <c r="E542" s="715"/>
      <c r="F542" s="715"/>
      <c r="G542" s="715"/>
      <c r="H542" s="715"/>
      <c r="I542" s="715"/>
      <c r="J542" s="715"/>
      <c r="K542" s="715"/>
      <c r="L542" s="715"/>
      <c r="M542" s="715"/>
      <c r="N542" s="715"/>
      <c r="O542" s="715"/>
      <c r="P542" s="715"/>
      <c r="Q542" s="715"/>
      <c r="R542" s="715"/>
      <c r="S542" s="715"/>
      <c r="T542" s="715"/>
      <c r="U542" s="715"/>
      <c r="V542" s="715"/>
      <c r="W542" s="715"/>
      <c r="X542" s="715"/>
      <c r="Y542" s="722"/>
      <c r="Z542" s="722"/>
    </row>
    <row r="543" spans="1:26" ht="14.25">
      <c r="A543" s="358"/>
      <c r="B543" s="363"/>
      <c r="C543" s="364"/>
      <c r="D543" s="364"/>
      <c r="E543" s="364"/>
      <c r="F543" s="364"/>
      <c r="G543" s="364"/>
      <c r="H543" s="364"/>
      <c r="I543" s="364"/>
      <c r="J543" s="364"/>
      <c r="K543" s="364"/>
      <c r="L543" s="364"/>
      <c r="M543" s="364"/>
      <c r="N543" s="364"/>
      <c r="O543" s="364"/>
      <c r="P543" s="364"/>
      <c r="Q543" s="364"/>
      <c r="R543" s="364"/>
      <c r="S543" s="364"/>
      <c r="T543" s="364"/>
      <c r="U543" s="364"/>
      <c r="V543" s="364"/>
      <c r="W543" s="364"/>
      <c r="X543" s="364"/>
      <c r="Y543" s="365"/>
      <c r="Z543" s="365"/>
    </row>
    <row r="544" spans="1:26" ht="14.25">
      <c r="A544" s="356" t="s">
        <v>456</v>
      </c>
      <c r="B544" s="307"/>
      <c r="C544" s="308"/>
      <c r="D544" s="308"/>
      <c r="E544" s="308"/>
      <c r="F544" s="308"/>
      <c r="G544" s="308"/>
      <c r="H544" s="308"/>
      <c r="I544" s="308"/>
      <c r="J544" s="309"/>
      <c r="K544" s="309"/>
      <c r="L544" s="309"/>
      <c r="M544" s="309"/>
      <c r="N544" s="309"/>
      <c r="O544" s="309"/>
      <c r="P544" s="309"/>
      <c r="Q544" s="309"/>
      <c r="R544" s="309"/>
      <c r="S544" s="310"/>
      <c r="T544" s="310"/>
      <c r="U544" s="310"/>
      <c r="V544" s="310"/>
      <c r="W544" s="310"/>
      <c r="X544" s="310"/>
      <c r="Y544" s="324"/>
      <c r="Z544" s="324"/>
    </row>
    <row r="545" spans="1:26" ht="23.1" customHeight="1">
      <c r="A545" s="306"/>
      <c r="B545" s="652" t="s">
        <v>87</v>
      </c>
      <c r="C545" s="651" t="s">
        <v>876</v>
      </c>
      <c r="D545" s="651"/>
      <c r="E545" s="651"/>
      <c r="F545" s="651"/>
      <c r="G545" s="651"/>
      <c r="H545" s="651"/>
      <c r="I545" s="651"/>
      <c r="J545" s="651"/>
      <c r="K545" s="651"/>
      <c r="L545" s="651"/>
      <c r="M545" s="651"/>
      <c r="N545" s="651"/>
      <c r="O545" s="651"/>
      <c r="P545" s="651"/>
      <c r="Q545" s="651"/>
      <c r="R545" s="651"/>
      <c r="S545" s="651"/>
      <c r="T545" s="651"/>
      <c r="U545" s="651"/>
      <c r="V545" s="651"/>
      <c r="W545" s="651"/>
      <c r="X545" s="651"/>
      <c r="Y545" s="596"/>
      <c r="Z545" s="597"/>
    </row>
    <row r="546" spans="1:26" ht="23.1" customHeight="1">
      <c r="A546" s="306"/>
      <c r="B546" s="652"/>
      <c r="C546" s="651"/>
      <c r="D546" s="651"/>
      <c r="E546" s="651"/>
      <c r="F546" s="651"/>
      <c r="G546" s="651"/>
      <c r="H546" s="651"/>
      <c r="I546" s="651"/>
      <c r="J546" s="651"/>
      <c r="K546" s="651"/>
      <c r="L546" s="651"/>
      <c r="M546" s="651"/>
      <c r="N546" s="651"/>
      <c r="O546" s="651"/>
      <c r="P546" s="651"/>
      <c r="Q546" s="651"/>
      <c r="R546" s="651"/>
      <c r="S546" s="651"/>
      <c r="T546" s="651"/>
      <c r="U546" s="651"/>
      <c r="V546" s="651"/>
      <c r="W546" s="651"/>
      <c r="X546" s="651"/>
      <c r="Y546" s="733"/>
      <c r="Z546" s="734"/>
    </row>
    <row r="547" spans="1:26" ht="66.95" customHeight="1">
      <c r="A547" s="306"/>
      <c r="B547" s="652" t="s">
        <v>89</v>
      </c>
      <c r="C547" s="651" t="s">
        <v>877</v>
      </c>
      <c r="D547" s="651"/>
      <c r="E547" s="651"/>
      <c r="F547" s="651"/>
      <c r="G547" s="651"/>
      <c r="H547" s="651"/>
      <c r="I547" s="651"/>
      <c r="J547" s="651"/>
      <c r="K547" s="651"/>
      <c r="L547" s="651"/>
      <c r="M547" s="651"/>
      <c r="N547" s="651"/>
      <c r="O547" s="651"/>
      <c r="P547" s="651"/>
      <c r="Q547" s="651"/>
      <c r="R547" s="651"/>
      <c r="S547" s="651"/>
      <c r="T547" s="651"/>
      <c r="U547" s="651"/>
      <c r="V547" s="651"/>
      <c r="W547" s="651"/>
      <c r="X547" s="651"/>
      <c r="Y547" s="596"/>
      <c r="Z547" s="597"/>
    </row>
    <row r="548" spans="1:26" ht="45.75" customHeight="1">
      <c r="A548" s="306"/>
      <c r="B548" s="652"/>
      <c r="C548" s="651"/>
      <c r="D548" s="651"/>
      <c r="E548" s="651"/>
      <c r="F548" s="651"/>
      <c r="G548" s="651"/>
      <c r="H548" s="651"/>
      <c r="I548" s="651"/>
      <c r="J548" s="651"/>
      <c r="K548" s="651"/>
      <c r="L548" s="651"/>
      <c r="M548" s="651"/>
      <c r="N548" s="651"/>
      <c r="O548" s="651"/>
      <c r="P548" s="651"/>
      <c r="Q548" s="651"/>
      <c r="R548" s="651"/>
      <c r="S548" s="651"/>
      <c r="T548" s="651"/>
      <c r="U548" s="651"/>
      <c r="V548" s="651"/>
      <c r="W548" s="651"/>
      <c r="X548" s="651"/>
      <c r="Y548" s="733"/>
      <c r="Z548" s="734"/>
    </row>
    <row r="549" spans="1:26" ht="14.25">
      <c r="A549" s="576"/>
      <c r="B549" s="573" t="s">
        <v>344</v>
      </c>
      <c r="C549" s="859" t="s">
        <v>878</v>
      </c>
      <c r="D549" s="860"/>
      <c r="E549" s="860"/>
      <c r="F549" s="860"/>
      <c r="G549" s="860"/>
      <c r="H549" s="860"/>
      <c r="I549" s="860"/>
      <c r="J549" s="860"/>
      <c r="K549" s="860"/>
      <c r="L549" s="860"/>
      <c r="M549" s="860"/>
      <c r="N549" s="860"/>
      <c r="O549" s="860"/>
      <c r="P549" s="860"/>
      <c r="Q549" s="860"/>
      <c r="R549" s="860"/>
      <c r="S549" s="860"/>
      <c r="T549" s="860"/>
      <c r="U549" s="860"/>
      <c r="V549" s="860"/>
      <c r="W549" s="860"/>
      <c r="X549" s="861"/>
      <c r="Y549" s="596"/>
      <c r="Z549" s="597"/>
    </row>
    <row r="550" spans="1:26" s="229" customFormat="1" ht="20.100000000000001" customHeight="1">
      <c r="A550" s="357" t="s">
        <v>461</v>
      </c>
      <c r="B550" s="326"/>
      <c r="C550" s="327"/>
      <c r="D550" s="327"/>
      <c r="E550" s="327"/>
      <c r="F550" s="327"/>
      <c r="G550" s="327"/>
      <c r="H550" s="327"/>
      <c r="I550" s="327"/>
      <c r="J550" s="328"/>
      <c r="K550" s="328"/>
      <c r="L550" s="328"/>
      <c r="M550" s="328"/>
      <c r="N550" s="328"/>
      <c r="O550" s="328"/>
      <c r="P550" s="328"/>
      <c r="Q550" s="328"/>
      <c r="R550" s="328"/>
      <c r="S550" s="329"/>
      <c r="T550" s="329"/>
      <c r="U550" s="329"/>
      <c r="V550" s="329"/>
      <c r="W550" s="329"/>
      <c r="X550" s="329"/>
      <c r="Y550" s="330"/>
      <c r="Z550" s="330"/>
    </row>
    <row r="551" spans="1:26" s="229" customFormat="1" ht="16.5" customHeight="1">
      <c r="A551" s="325"/>
      <c r="B551" s="800" t="s">
        <v>232</v>
      </c>
      <c r="C551" s="800"/>
      <c r="D551" s="800"/>
      <c r="E551" s="800"/>
      <c r="F551" s="800"/>
      <c r="G551" s="800"/>
      <c r="H551" s="800"/>
      <c r="I551" s="800"/>
      <c r="J551" s="800"/>
      <c r="K551" s="800"/>
      <c r="L551" s="800"/>
      <c r="M551" s="800"/>
      <c r="N551" s="800"/>
      <c r="O551" s="800"/>
      <c r="P551" s="800"/>
      <c r="Q551" s="800"/>
      <c r="R551" s="800"/>
      <c r="S551" s="800"/>
      <c r="T551" s="800"/>
      <c r="U551" s="800"/>
      <c r="V551" s="800"/>
      <c r="W551" s="800"/>
      <c r="X551" s="800"/>
      <c r="Y551" s="800"/>
      <c r="Z551" s="330"/>
    </row>
    <row r="552" spans="1:26" s="262" customFormat="1" ht="18" customHeight="1">
      <c r="A552" s="331"/>
      <c r="B552" s="713" t="s">
        <v>87</v>
      </c>
      <c r="C552" s="792" t="s">
        <v>520</v>
      </c>
      <c r="D552" s="793"/>
      <c r="E552" s="793"/>
      <c r="F552" s="793"/>
      <c r="G552" s="793"/>
      <c r="H552" s="793"/>
      <c r="I552" s="793"/>
      <c r="J552" s="793"/>
      <c r="K552" s="793"/>
      <c r="L552" s="793"/>
      <c r="M552" s="793"/>
      <c r="N552" s="793"/>
      <c r="O552" s="793"/>
      <c r="P552" s="793"/>
      <c r="Q552" s="793"/>
      <c r="R552" s="793"/>
      <c r="S552" s="793"/>
      <c r="T552" s="793"/>
      <c r="U552" s="793"/>
      <c r="V552" s="793"/>
      <c r="W552" s="793"/>
      <c r="X552" s="794"/>
      <c r="Y552" s="603"/>
      <c r="Z552" s="604"/>
    </row>
    <row r="553" spans="1:26" s="262" customFormat="1" ht="18" customHeight="1">
      <c r="A553" s="331"/>
      <c r="B553" s="714"/>
      <c r="C553" s="795"/>
      <c r="D553" s="796"/>
      <c r="E553" s="796"/>
      <c r="F553" s="796"/>
      <c r="G553" s="796"/>
      <c r="H553" s="796"/>
      <c r="I553" s="796"/>
      <c r="J553" s="796"/>
      <c r="K553" s="796"/>
      <c r="L553" s="796"/>
      <c r="M553" s="796"/>
      <c r="N553" s="796"/>
      <c r="O553" s="796"/>
      <c r="P553" s="796"/>
      <c r="Q553" s="796"/>
      <c r="R553" s="796"/>
      <c r="S553" s="796"/>
      <c r="T553" s="796"/>
      <c r="U553" s="796"/>
      <c r="V553" s="796"/>
      <c r="W553" s="796"/>
      <c r="X553" s="797"/>
      <c r="Y553" s="605"/>
      <c r="Z553" s="606"/>
    </row>
    <row r="554" spans="1:26" s="262" customFormat="1" ht="29.25" customHeight="1">
      <c r="A554" s="331"/>
      <c r="B554" s="713" t="s">
        <v>89</v>
      </c>
      <c r="C554" s="607" t="s">
        <v>383</v>
      </c>
      <c r="D554" s="608"/>
      <c r="E554" s="608"/>
      <c r="F554" s="608"/>
      <c r="G554" s="608"/>
      <c r="H554" s="608"/>
      <c r="I554" s="608"/>
      <c r="J554" s="608"/>
      <c r="K554" s="608"/>
      <c r="L554" s="608"/>
      <c r="M554" s="608"/>
      <c r="N554" s="608"/>
      <c r="O554" s="608"/>
      <c r="P554" s="608"/>
      <c r="Q554" s="608"/>
      <c r="R554" s="608"/>
      <c r="S554" s="608"/>
      <c r="T554" s="608"/>
      <c r="U554" s="608"/>
      <c r="V554" s="608"/>
      <c r="W554" s="608"/>
      <c r="X554" s="609"/>
      <c r="Y554" s="603"/>
      <c r="Z554" s="604"/>
    </row>
    <row r="555" spans="1:26" s="262" customFormat="1" ht="26.25" customHeight="1">
      <c r="A555" s="331"/>
      <c r="B555" s="714"/>
      <c r="C555" s="610"/>
      <c r="D555" s="611"/>
      <c r="E555" s="611"/>
      <c r="F555" s="611"/>
      <c r="G555" s="611"/>
      <c r="H555" s="611"/>
      <c r="I555" s="611"/>
      <c r="J555" s="611"/>
      <c r="K555" s="611"/>
      <c r="L555" s="611"/>
      <c r="M555" s="611"/>
      <c r="N555" s="611"/>
      <c r="O555" s="611"/>
      <c r="P555" s="611"/>
      <c r="Q555" s="611"/>
      <c r="R555" s="611"/>
      <c r="S555" s="611"/>
      <c r="T555" s="611"/>
      <c r="U555" s="611"/>
      <c r="V555" s="611"/>
      <c r="W555" s="611"/>
      <c r="X555" s="612"/>
      <c r="Y555" s="605"/>
      <c r="Z555" s="606"/>
    </row>
    <row r="556" spans="1:26" s="262" customFormat="1" ht="15" customHeight="1">
      <c r="A556" s="331"/>
      <c r="B556" s="713" t="s">
        <v>99</v>
      </c>
      <c r="C556" s="607" t="s">
        <v>859</v>
      </c>
      <c r="D556" s="608"/>
      <c r="E556" s="608"/>
      <c r="F556" s="608"/>
      <c r="G556" s="608"/>
      <c r="H556" s="608"/>
      <c r="I556" s="608"/>
      <c r="J556" s="608"/>
      <c r="K556" s="608"/>
      <c r="L556" s="608"/>
      <c r="M556" s="608"/>
      <c r="N556" s="608"/>
      <c r="O556" s="608"/>
      <c r="P556" s="608"/>
      <c r="Q556" s="608"/>
      <c r="R556" s="608"/>
      <c r="S556" s="608"/>
      <c r="T556" s="608"/>
      <c r="U556" s="608"/>
      <c r="V556" s="608"/>
      <c r="W556" s="608"/>
      <c r="X556" s="609"/>
      <c r="Y556" s="603"/>
      <c r="Z556" s="604"/>
    </row>
    <row r="557" spans="1:26" s="262" customFormat="1" ht="146.1" customHeight="1">
      <c r="A557" s="331"/>
      <c r="B557" s="714"/>
      <c r="C557" s="610"/>
      <c r="D557" s="611"/>
      <c r="E557" s="611"/>
      <c r="F557" s="611"/>
      <c r="G557" s="611"/>
      <c r="H557" s="611"/>
      <c r="I557" s="611"/>
      <c r="J557" s="611"/>
      <c r="K557" s="611"/>
      <c r="L557" s="611"/>
      <c r="M557" s="611"/>
      <c r="N557" s="611"/>
      <c r="O557" s="611"/>
      <c r="P557" s="611"/>
      <c r="Q557" s="611"/>
      <c r="R557" s="611"/>
      <c r="S557" s="611"/>
      <c r="T557" s="611"/>
      <c r="U557" s="611"/>
      <c r="V557" s="611"/>
      <c r="W557" s="611"/>
      <c r="X557" s="612"/>
      <c r="Y557" s="605"/>
      <c r="Z557" s="606"/>
    </row>
    <row r="558" spans="1:26" s="262" customFormat="1" ht="22.5" customHeight="1">
      <c r="A558" s="331"/>
      <c r="B558" s="713" t="s">
        <v>100</v>
      </c>
      <c r="C558" s="607" t="s">
        <v>384</v>
      </c>
      <c r="D558" s="608"/>
      <c r="E558" s="608"/>
      <c r="F558" s="608"/>
      <c r="G558" s="608"/>
      <c r="H558" s="608"/>
      <c r="I558" s="608"/>
      <c r="J558" s="608"/>
      <c r="K558" s="608"/>
      <c r="L558" s="608"/>
      <c r="M558" s="608"/>
      <c r="N558" s="608"/>
      <c r="O558" s="608"/>
      <c r="P558" s="608"/>
      <c r="Q558" s="608"/>
      <c r="R558" s="608"/>
      <c r="S558" s="608"/>
      <c r="T558" s="608"/>
      <c r="U558" s="608"/>
      <c r="V558" s="608"/>
      <c r="W558" s="608"/>
      <c r="X558" s="609"/>
      <c r="Y558" s="603"/>
      <c r="Z558" s="604"/>
    </row>
    <row r="559" spans="1:26" s="262" customFormat="1" ht="35.25" customHeight="1">
      <c r="A559" s="331"/>
      <c r="B559" s="714"/>
      <c r="C559" s="610"/>
      <c r="D559" s="611"/>
      <c r="E559" s="611"/>
      <c r="F559" s="611"/>
      <c r="G559" s="611"/>
      <c r="H559" s="611"/>
      <c r="I559" s="611"/>
      <c r="J559" s="611"/>
      <c r="K559" s="611"/>
      <c r="L559" s="611"/>
      <c r="M559" s="611"/>
      <c r="N559" s="611"/>
      <c r="O559" s="611"/>
      <c r="P559" s="611"/>
      <c r="Q559" s="611"/>
      <c r="R559" s="611"/>
      <c r="S559" s="611"/>
      <c r="T559" s="611"/>
      <c r="U559" s="611"/>
      <c r="V559" s="611"/>
      <c r="W559" s="611"/>
      <c r="X559" s="612"/>
      <c r="Y559" s="605"/>
      <c r="Z559" s="606"/>
    </row>
    <row r="560" spans="1:26" s="262" customFormat="1" ht="15" customHeight="1">
      <c r="A560" s="331"/>
      <c r="B560" s="713" t="s">
        <v>108</v>
      </c>
      <c r="C560" s="607" t="s">
        <v>385</v>
      </c>
      <c r="D560" s="608"/>
      <c r="E560" s="608"/>
      <c r="F560" s="608"/>
      <c r="G560" s="608"/>
      <c r="H560" s="608"/>
      <c r="I560" s="608"/>
      <c r="J560" s="608"/>
      <c r="K560" s="608"/>
      <c r="L560" s="608"/>
      <c r="M560" s="608"/>
      <c r="N560" s="608"/>
      <c r="O560" s="608"/>
      <c r="P560" s="608"/>
      <c r="Q560" s="608"/>
      <c r="R560" s="608"/>
      <c r="S560" s="608"/>
      <c r="T560" s="608"/>
      <c r="U560" s="608"/>
      <c r="V560" s="608"/>
      <c r="W560" s="608"/>
      <c r="X560" s="609"/>
      <c r="Y560" s="603"/>
      <c r="Z560" s="604"/>
    </row>
    <row r="561" spans="1:26" s="262" customFormat="1" ht="15" customHeight="1">
      <c r="A561" s="331"/>
      <c r="B561" s="714"/>
      <c r="C561" s="610"/>
      <c r="D561" s="611"/>
      <c r="E561" s="611"/>
      <c r="F561" s="611"/>
      <c r="G561" s="611"/>
      <c r="H561" s="611"/>
      <c r="I561" s="611"/>
      <c r="J561" s="611"/>
      <c r="K561" s="611"/>
      <c r="L561" s="611"/>
      <c r="M561" s="611"/>
      <c r="N561" s="611"/>
      <c r="O561" s="611"/>
      <c r="P561" s="611"/>
      <c r="Q561" s="611"/>
      <c r="R561" s="611"/>
      <c r="S561" s="611"/>
      <c r="T561" s="611"/>
      <c r="U561" s="611"/>
      <c r="V561" s="611"/>
      <c r="W561" s="611"/>
      <c r="X561" s="612"/>
      <c r="Y561" s="605"/>
      <c r="Z561" s="606"/>
    </row>
    <row r="562" spans="1:26" s="262" customFormat="1" ht="17.45" customHeight="1">
      <c r="A562" s="331"/>
      <c r="B562" s="713" t="s">
        <v>121</v>
      </c>
      <c r="C562" s="607" t="s">
        <v>462</v>
      </c>
      <c r="D562" s="608"/>
      <c r="E562" s="608"/>
      <c r="F562" s="608"/>
      <c r="G562" s="608"/>
      <c r="H562" s="608"/>
      <c r="I562" s="608"/>
      <c r="J562" s="608"/>
      <c r="K562" s="608"/>
      <c r="L562" s="608"/>
      <c r="M562" s="608"/>
      <c r="N562" s="608"/>
      <c r="O562" s="608"/>
      <c r="P562" s="608"/>
      <c r="Q562" s="608"/>
      <c r="R562" s="608"/>
      <c r="S562" s="608"/>
      <c r="T562" s="608"/>
      <c r="U562" s="608"/>
      <c r="V562" s="608"/>
      <c r="W562" s="608"/>
      <c r="X562" s="609"/>
      <c r="Y562" s="603"/>
      <c r="Z562" s="604"/>
    </row>
    <row r="563" spans="1:26" s="262" customFormat="1" ht="12">
      <c r="A563" s="331"/>
      <c r="B563" s="714"/>
      <c r="C563" s="610"/>
      <c r="D563" s="611"/>
      <c r="E563" s="611"/>
      <c r="F563" s="611"/>
      <c r="G563" s="611"/>
      <c r="H563" s="611"/>
      <c r="I563" s="611"/>
      <c r="J563" s="611"/>
      <c r="K563" s="611"/>
      <c r="L563" s="611"/>
      <c r="M563" s="611"/>
      <c r="N563" s="611"/>
      <c r="O563" s="611"/>
      <c r="P563" s="611"/>
      <c r="Q563" s="611"/>
      <c r="R563" s="611"/>
      <c r="S563" s="611"/>
      <c r="T563" s="611"/>
      <c r="U563" s="611"/>
      <c r="V563" s="611"/>
      <c r="W563" s="611"/>
      <c r="X563" s="612"/>
      <c r="Y563" s="605"/>
      <c r="Z563" s="606"/>
    </row>
    <row r="564" spans="1:26" s="229" customFormat="1" ht="20.100000000000001" customHeight="1">
      <c r="A564" s="333"/>
      <c r="B564" s="713" t="s">
        <v>110</v>
      </c>
      <c r="C564" s="607" t="s">
        <v>386</v>
      </c>
      <c r="D564" s="608"/>
      <c r="E564" s="608"/>
      <c r="F564" s="608"/>
      <c r="G564" s="608"/>
      <c r="H564" s="608"/>
      <c r="I564" s="608"/>
      <c r="J564" s="608"/>
      <c r="K564" s="608"/>
      <c r="L564" s="608"/>
      <c r="M564" s="608"/>
      <c r="N564" s="608"/>
      <c r="O564" s="608"/>
      <c r="P564" s="608"/>
      <c r="Q564" s="608"/>
      <c r="R564" s="608"/>
      <c r="S564" s="608"/>
      <c r="T564" s="608"/>
      <c r="U564" s="608"/>
      <c r="V564" s="608"/>
      <c r="W564" s="608"/>
      <c r="X564" s="609"/>
      <c r="Y564" s="603"/>
      <c r="Z564" s="604"/>
    </row>
    <row r="565" spans="1:26" s="255" customFormat="1" ht="22.5" customHeight="1">
      <c r="A565" s="334"/>
      <c r="B565" s="714"/>
      <c r="C565" s="610"/>
      <c r="D565" s="611"/>
      <c r="E565" s="611"/>
      <c r="F565" s="611"/>
      <c r="G565" s="611"/>
      <c r="H565" s="611"/>
      <c r="I565" s="611"/>
      <c r="J565" s="611"/>
      <c r="K565" s="611"/>
      <c r="L565" s="611"/>
      <c r="M565" s="611"/>
      <c r="N565" s="611"/>
      <c r="O565" s="611"/>
      <c r="P565" s="611"/>
      <c r="Q565" s="611"/>
      <c r="R565" s="611"/>
      <c r="S565" s="611"/>
      <c r="T565" s="611"/>
      <c r="U565" s="611"/>
      <c r="V565" s="611"/>
      <c r="W565" s="611"/>
      <c r="X565" s="612"/>
      <c r="Y565" s="605"/>
      <c r="Z565" s="606"/>
    </row>
    <row r="566" spans="1:26" s="255" customFormat="1" ht="21.95" customHeight="1">
      <c r="A566" s="334"/>
      <c r="B566" s="713" t="s">
        <v>326</v>
      </c>
      <c r="C566" s="607" t="s">
        <v>387</v>
      </c>
      <c r="D566" s="608"/>
      <c r="E566" s="608"/>
      <c r="F566" s="608"/>
      <c r="G566" s="608"/>
      <c r="H566" s="608"/>
      <c r="I566" s="608"/>
      <c r="J566" s="608"/>
      <c r="K566" s="608"/>
      <c r="L566" s="608"/>
      <c r="M566" s="608"/>
      <c r="N566" s="608"/>
      <c r="O566" s="608"/>
      <c r="P566" s="608"/>
      <c r="Q566" s="608"/>
      <c r="R566" s="608"/>
      <c r="S566" s="608"/>
      <c r="T566" s="608"/>
      <c r="U566" s="608"/>
      <c r="V566" s="608"/>
      <c r="W566" s="608"/>
      <c r="X566" s="609"/>
      <c r="Y566" s="603"/>
      <c r="Z566" s="604"/>
    </row>
    <row r="567" spans="1:26" s="255" customFormat="1" ht="21.95" customHeight="1">
      <c r="A567" s="334"/>
      <c r="B567" s="714"/>
      <c r="C567" s="610"/>
      <c r="D567" s="611"/>
      <c r="E567" s="611"/>
      <c r="F567" s="611"/>
      <c r="G567" s="611"/>
      <c r="H567" s="611"/>
      <c r="I567" s="611"/>
      <c r="J567" s="611"/>
      <c r="K567" s="611"/>
      <c r="L567" s="611"/>
      <c r="M567" s="611"/>
      <c r="N567" s="611"/>
      <c r="O567" s="611"/>
      <c r="P567" s="611"/>
      <c r="Q567" s="611"/>
      <c r="R567" s="611"/>
      <c r="S567" s="611"/>
      <c r="T567" s="611"/>
      <c r="U567" s="611"/>
      <c r="V567" s="611"/>
      <c r="W567" s="611"/>
      <c r="X567" s="612"/>
      <c r="Y567" s="605"/>
      <c r="Z567" s="606"/>
    </row>
    <row r="568" spans="1:26" s="255" customFormat="1" ht="34.5" customHeight="1">
      <c r="A568" s="334"/>
      <c r="B568" s="713" t="s">
        <v>327</v>
      </c>
      <c r="C568" s="607" t="s">
        <v>388</v>
      </c>
      <c r="D568" s="608"/>
      <c r="E568" s="608"/>
      <c r="F568" s="608"/>
      <c r="G568" s="608"/>
      <c r="H568" s="608"/>
      <c r="I568" s="608"/>
      <c r="J568" s="608"/>
      <c r="K568" s="608"/>
      <c r="L568" s="608"/>
      <c r="M568" s="608"/>
      <c r="N568" s="608"/>
      <c r="O568" s="608"/>
      <c r="P568" s="608"/>
      <c r="Q568" s="608"/>
      <c r="R568" s="608"/>
      <c r="S568" s="608"/>
      <c r="T568" s="608"/>
      <c r="U568" s="608"/>
      <c r="V568" s="608"/>
      <c r="W568" s="608"/>
      <c r="X568" s="609"/>
      <c r="Y568" s="603"/>
      <c r="Z568" s="604"/>
    </row>
    <row r="569" spans="1:26" s="255" customFormat="1" ht="34.5" customHeight="1">
      <c r="A569" s="334"/>
      <c r="B569" s="714"/>
      <c r="C569" s="610"/>
      <c r="D569" s="611"/>
      <c r="E569" s="611"/>
      <c r="F569" s="611"/>
      <c r="G569" s="611"/>
      <c r="H569" s="611"/>
      <c r="I569" s="611"/>
      <c r="J569" s="611"/>
      <c r="K569" s="611"/>
      <c r="L569" s="611"/>
      <c r="M569" s="611"/>
      <c r="N569" s="611"/>
      <c r="O569" s="611"/>
      <c r="P569" s="611"/>
      <c r="Q569" s="611"/>
      <c r="R569" s="611"/>
      <c r="S569" s="611"/>
      <c r="T569" s="611"/>
      <c r="U569" s="611"/>
      <c r="V569" s="611"/>
      <c r="W569" s="611"/>
      <c r="X569" s="612"/>
      <c r="Y569" s="605"/>
      <c r="Z569" s="606"/>
    </row>
    <row r="570" spans="1:26" s="255" customFormat="1" ht="36.75" customHeight="1">
      <c r="A570" s="335"/>
      <c r="B570" s="713" t="s">
        <v>235</v>
      </c>
      <c r="C570" s="607" t="s">
        <v>389</v>
      </c>
      <c r="D570" s="608"/>
      <c r="E570" s="608"/>
      <c r="F570" s="608"/>
      <c r="G570" s="608"/>
      <c r="H570" s="608"/>
      <c r="I570" s="608"/>
      <c r="J570" s="608"/>
      <c r="K570" s="608"/>
      <c r="L570" s="608"/>
      <c r="M570" s="608"/>
      <c r="N570" s="608"/>
      <c r="O570" s="608"/>
      <c r="P570" s="608"/>
      <c r="Q570" s="608"/>
      <c r="R570" s="608"/>
      <c r="S570" s="608"/>
      <c r="T570" s="608"/>
      <c r="U570" s="608"/>
      <c r="V570" s="608"/>
      <c r="W570" s="608"/>
      <c r="X570" s="609"/>
      <c r="Y570" s="603"/>
      <c r="Z570" s="604"/>
    </row>
    <row r="571" spans="1:26" s="255" customFormat="1" ht="36" customHeight="1">
      <c r="A571" s="335"/>
      <c r="B571" s="714"/>
      <c r="C571" s="610"/>
      <c r="D571" s="611"/>
      <c r="E571" s="611"/>
      <c r="F571" s="611"/>
      <c r="G571" s="611"/>
      <c r="H571" s="611"/>
      <c r="I571" s="611"/>
      <c r="J571" s="611"/>
      <c r="K571" s="611"/>
      <c r="L571" s="611"/>
      <c r="M571" s="611"/>
      <c r="N571" s="611"/>
      <c r="O571" s="611"/>
      <c r="P571" s="611"/>
      <c r="Q571" s="611"/>
      <c r="R571" s="611"/>
      <c r="S571" s="611"/>
      <c r="T571" s="611"/>
      <c r="U571" s="611"/>
      <c r="V571" s="611"/>
      <c r="W571" s="611"/>
      <c r="X571" s="612"/>
      <c r="Y571" s="605"/>
      <c r="Z571" s="606"/>
    </row>
    <row r="572" spans="1:26" s="255" customFormat="1" ht="54.95" customHeight="1">
      <c r="A572" s="335"/>
      <c r="B572" s="713" t="s">
        <v>305</v>
      </c>
      <c r="C572" s="723" t="s">
        <v>852</v>
      </c>
      <c r="D572" s="724"/>
      <c r="E572" s="724"/>
      <c r="F572" s="724"/>
      <c r="G572" s="724"/>
      <c r="H572" s="724"/>
      <c r="I572" s="724"/>
      <c r="J572" s="724"/>
      <c r="K572" s="724"/>
      <c r="L572" s="724"/>
      <c r="M572" s="724"/>
      <c r="N572" s="724"/>
      <c r="O572" s="724"/>
      <c r="P572" s="724"/>
      <c r="Q572" s="724"/>
      <c r="R572" s="724"/>
      <c r="S572" s="724"/>
      <c r="T572" s="724"/>
      <c r="U572" s="724"/>
      <c r="V572" s="724"/>
      <c r="W572" s="724"/>
      <c r="X572" s="725"/>
      <c r="Y572" s="603"/>
      <c r="Z572" s="604"/>
    </row>
    <row r="573" spans="1:26" s="255" customFormat="1" ht="31.5" customHeight="1">
      <c r="A573" s="335"/>
      <c r="B573" s="714"/>
      <c r="C573" s="726"/>
      <c r="D573" s="727"/>
      <c r="E573" s="727"/>
      <c r="F573" s="727"/>
      <c r="G573" s="727"/>
      <c r="H573" s="727"/>
      <c r="I573" s="727"/>
      <c r="J573" s="727"/>
      <c r="K573" s="727"/>
      <c r="L573" s="727"/>
      <c r="M573" s="727"/>
      <c r="N573" s="727"/>
      <c r="O573" s="727"/>
      <c r="P573" s="727"/>
      <c r="Q573" s="727"/>
      <c r="R573" s="727"/>
      <c r="S573" s="727"/>
      <c r="T573" s="727"/>
      <c r="U573" s="727"/>
      <c r="V573" s="727"/>
      <c r="W573" s="727"/>
      <c r="X573" s="728"/>
      <c r="Y573" s="605"/>
      <c r="Z573" s="606"/>
    </row>
    <row r="574" spans="1:26" s="255" customFormat="1" ht="18.95" customHeight="1">
      <c r="A574" s="335"/>
      <c r="B574" s="713" t="s">
        <v>306</v>
      </c>
      <c r="C574" s="607" t="s">
        <v>521</v>
      </c>
      <c r="D574" s="608"/>
      <c r="E574" s="608"/>
      <c r="F574" s="608"/>
      <c r="G574" s="608"/>
      <c r="H574" s="608"/>
      <c r="I574" s="608"/>
      <c r="J574" s="608"/>
      <c r="K574" s="608"/>
      <c r="L574" s="608"/>
      <c r="M574" s="608"/>
      <c r="N574" s="608"/>
      <c r="O574" s="608"/>
      <c r="P574" s="608"/>
      <c r="Q574" s="608"/>
      <c r="R574" s="608"/>
      <c r="S574" s="608"/>
      <c r="T574" s="608"/>
      <c r="U574" s="608"/>
      <c r="V574" s="608"/>
      <c r="W574" s="608"/>
      <c r="X574" s="609"/>
      <c r="Y574" s="603"/>
      <c r="Z574" s="604"/>
    </row>
    <row r="575" spans="1:26" s="255" customFormat="1" ht="23.25" customHeight="1">
      <c r="A575" s="335"/>
      <c r="B575" s="714"/>
      <c r="C575" s="610"/>
      <c r="D575" s="611"/>
      <c r="E575" s="611"/>
      <c r="F575" s="611"/>
      <c r="G575" s="611"/>
      <c r="H575" s="611"/>
      <c r="I575" s="611"/>
      <c r="J575" s="611"/>
      <c r="K575" s="611"/>
      <c r="L575" s="611"/>
      <c r="M575" s="611"/>
      <c r="N575" s="611"/>
      <c r="O575" s="611"/>
      <c r="P575" s="611"/>
      <c r="Q575" s="611"/>
      <c r="R575" s="611"/>
      <c r="S575" s="611"/>
      <c r="T575" s="611"/>
      <c r="U575" s="611"/>
      <c r="V575" s="611"/>
      <c r="W575" s="611"/>
      <c r="X575" s="612"/>
      <c r="Y575" s="605"/>
      <c r="Z575" s="606"/>
    </row>
    <row r="576" spans="1:26" s="255" customFormat="1" ht="15" customHeight="1">
      <c r="A576" s="335"/>
      <c r="B576" s="713" t="s">
        <v>259</v>
      </c>
      <c r="C576" s="607" t="s">
        <v>522</v>
      </c>
      <c r="D576" s="608"/>
      <c r="E576" s="608"/>
      <c r="F576" s="608"/>
      <c r="G576" s="608"/>
      <c r="H576" s="608"/>
      <c r="I576" s="608"/>
      <c r="J576" s="608"/>
      <c r="K576" s="608"/>
      <c r="L576" s="608"/>
      <c r="M576" s="608"/>
      <c r="N576" s="608"/>
      <c r="O576" s="608"/>
      <c r="P576" s="608"/>
      <c r="Q576" s="608"/>
      <c r="R576" s="608"/>
      <c r="S576" s="608"/>
      <c r="T576" s="608"/>
      <c r="U576" s="608"/>
      <c r="V576" s="608"/>
      <c r="W576" s="608"/>
      <c r="X576" s="609"/>
      <c r="Y576" s="603"/>
      <c r="Z576" s="604"/>
    </row>
    <row r="577" spans="1:26" s="255" customFormat="1" ht="15" customHeight="1">
      <c r="A577" s="335"/>
      <c r="B577" s="714"/>
      <c r="C577" s="610"/>
      <c r="D577" s="611"/>
      <c r="E577" s="611"/>
      <c r="F577" s="611"/>
      <c r="G577" s="611"/>
      <c r="H577" s="611"/>
      <c r="I577" s="611"/>
      <c r="J577" s="611"/>
      <c r="K577" s="611"/>
      <c r="L577" s="611"/>
      <c r="M577" s="611"/>
      <c r="N577" s="611"/>
      <c r="O577" s="611"/>
      <c r="P577" s="611"/>
      <c r="Q577" s="611"/>
      <c r="R577" s="611"/>
      <c r="S577" s="611"/>
      <c r="T577" s="611"/>
      <c r="U577" s="611"/>
      <c r="V577" s="611"/>
      <c r="W577" s="611"/>
      <c r="X577" s="612"/>
      <c r="Y577" s="605"/>
      <c r="Z577" s="606"/>
    </row>
    <row r="578" spans="1:26" s="255" customFormat="1" ht="14.25" customHeight="1">
      <c r="A578" s="335"/>
      <c r="B578" s="713" t="s">
        <v>421</v>
      </c>
      <c r="C578" s="607" t="s">
        <v>523</v>
      </c>
      <c r="D578" s="608"/>
      <c r="E578" s="608"/>
      <c r="F578" s="608"/>
      <c r="G578" s="608"/>
      <c r="H578" s="608"/>
      <c r="I578" s="608"/>
      <c r="J578" s="608"/>
      <c r="K578" s="608"/>
      <c r="L578" s="608"/>
      <c r="M578" s="608"/>
      <c r="N578" s="608"/>
      <c r="O578" s="608"/>
      <c r="P578" s="608"/>
      <c r="Q578" s="608"/>
      <c r="R578" s="608"/>
      <c r="S578" s="608"/>
      <c r="T578" s="608"/>
      <c r="U578" s="608"/>
      <c r="V578" s="608"/>
      <c r="W578" s="608"/>
      <c r="X578" s="609"/>
      <c r="Y578" s="603"/>
      <c r="Z578" s="604"/>
    </row>
    <row r="579" spans="1:26" s="255" customFormat="1" ht="14.25" customHeight="1">
      <c r="A579" s="335"/>
      <c r="B579" s="714"/>
      <c r="C579" s="610"/>
      <c r="D579" s="611"/>
      <c r="E579" s="611"/>
      <c r="F579" s="611"/>
      <c r="G579" s="611"/>
      <c r="H579" s="611"/>
      <c r="I579" s="611"/>
      <c r="J579" s="611"/>
      <c r="K579" s="611"/>
      <c r="L579" s="611"/>
      <c r="M579" s="611"/>
      <c r="N579" s="611"/>
      <c r="O579" s="611"/>
      <c r="P579" s="611"/>
      <c r="Q579" s="611"/>
      <c r="R579" s="611"/>
      <c r="S579" s="611"/>
      <c r="T579" s="611"/>
      <c r="U579" s="611"/>
      <c r="V579" s="611"/>
      <c r="W579" s="611"/>
      <c r="X579" s="612"/>
      <c r="Y579" s="605"/>
      <c r="Z579" s="606"/>
    </row>
    <row r="580" spans="1:26" s="255" customFormat="1" ht="5.0999999999999996" customHeight="1">
      <c r="A580" s="335"/>
      <c r="B580" s="336"/>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2"/>
      <c r="Z580" s="332"/>
    </row>
    <row r="581" spans="1:26" s="255" customFormat="1" ht="18.75" customHeight="1">
      <c r="A581" s="357" t="s">
        <v>463</v>
      </c>
      <c r="B581" s="326"/>
      <c r="C581" s="327"/>
      <c r="D581" s="327"/>
      <c r="E581" s="327"/>
      <c r="F581" s="327"/>
      <c r="G581" s="327"/>
      <c r="H581" s="337"/>
      <c r="I581" s="337"/>
      <c r="J581" s="337"/>
      <c r="K581" s="337"/>
      <c r="L581" s="337"/>
      <c r="M581" s="337"/>
      <c r="N581" s="337"/>
      <c r="O581" s="337"/>
      <c r="P581" s="337"/>
      <c r="Q581" s="337"/>
      <c r="R581" s="337"/>
      <c r="S581" s="337"/>
      <c r="T581" s="337"/>
      <c r="U581" s="337"/>
      <c r="V581" s="337"/>
      <c r="W581" s="337"/>
      <c r="X581" s="337"/>
      <c r="Y581" s="332"/>
      <c r="Z581" s="332"/>
    </row>
    <row r="582" spans="1:26" s="255" customFormat="1" ht="33" customHeight="1">
      <c r="A582" s="325"/>
      <c r="B582" s="689" t="s">
        <v>87</v>
      </c>
      <c r="C582" s="607" t="s">
        <v>390</v>
      </c>
      <c r="D582" s="608"/>
      <c r="E582" s="608"/>
      <c r="F582" s="608"/>
      <c r="G582" s="608"/>
      <c r="H582" s="608"/>
      <c r="I582" s="608"/>
      <c r="J582" s="608"/>
      <c r="K582" s="608"/>
      <c r="L582" s="608"/>
      <c r="M582" s="608"/>
      <c r="N582" s="608"/>
      <c r="O582" s="608"/>
      <c r="P582" s="608"/>
      <c r="Q582" s="608"/>
      <c r="R582" s="608"/>
      <c r="S582" s="608"/>
      <c r="T582" s="608"/>
      <c r="U582" s="608"/>
      <c r="V582" s="608"/>
      <c r="W582" s="608"/>
      <c r="X582" s="609"/>
      <c r="Y582" s="603"/>
      <c r="Z582" s="604"/>
    </row>
    <row r="583" spans="1:26" s="255" customFormat="1" ht="33" customHeight="1">
      <c r="A583" s="325"/>
      <c r="B583" s="690"/>
      <c r="C583" s="610"/>
      <c r="D583" s="611"/>
      <c r="E583" s="611"/>
      <c r="F583" s="611"/>
      <c r="G583" s="611"/>
      <c r="H583" s="611"/>
      <c r="I583" s="611"/>
      <c r="J583" s="611"/>
      <c r="K583" s="611"/>
      <c r="L583" s="611"/>
      <c r="M583" s="611"/>
      <c r="N583" s="611"/>
      <c r="O583" s="611"/>
      <c r="P583" s="611"/>
      <c r="Q583" s="611"/>
      <c r="R583" s="611"/>
      <c r="S583" s="611"/>
      <c r="T583" s="611"/>
      <c r="U583" s="611"/>
      <c r="V583" s="611"/>
      <c r="W583" s="611"/>
      <c r="X583" s="612"/>
      <c r="Y583" s="605"/>
      <c r="Z583" s="606"/>
    </row>
    <row r="584" spans="1:26" s="255" customFormat="1" ht="38.25" customHeight="1">
      <c r="A584" s="325"/>
      <c r="B584" s="689" t="s">
        <v>89</v>
      </c>
      <c r="C584" s="691" t="s">
        <v>422</v>
      </c>
      <c r="D584" s="692"/>
      <c r="E584" s="692"/>
      <c r="F584" s="692"/>
      <c r="G584" s="692"/>
      <c r="H584" s="692"/>
      <c r="I584" s="692"/>
      <c r="J584" s="692"/>
      <c r="K584" s="692"/>
      <c r="L584" s="692"/>
      <c r="M584" s="692"/>
      <c r="N584" s="692"/>
      <c r="O584" s="692"/>
      <c r="P584" s="692"/>
      <c r="Q584" s="692"/>
      <c r="R584" s="692"/>
      <c r="S584" s="692"/>
      <c r="T584" s="692"/>
      <c r="U584" s="692"/>
      <c r="V584" s="692"/>
      <c r="W584" s="692"/>
      <c r="X584" s="693"/>
      <c r="Y584" s="603"/>
      <c r="Z584" s="604"/>
    </row>
    <row r="585" spans="1:26" s="255" customFormat="1" ht="38.25" customHeight="1">
      <c r="A585" s="325"/>
      <c r="B585" s="690"/>
      <c r="C585" s="694"/>
      <c r="D585" s="695"/>
      <c r="E585" s="695"/>
      <c r="F585" s="695"/>
      <c r="G585" s="695"/>
      <c r="H585" s="695"/>
      <c r="I585" s="695"/>
      <c r="J585" s="695"/>
      <c r="K585" s="695"/>
      <c r="L585" s="695"/>
      <c r="M585" s="695"/>
      <c r="N585" s="695"/>
      <c r="O585" s="695"/>
      <c r="P585" s="695"/>
      <c r="Q585" s="695"/>
      <c r="R585" s="695"/>
      <c r="S585" s="695"/>
      <c r="T585" s="695"/>
      <c r="U585" s="695"/>
      <c r="V585" s="695"/>
      <c r="W585" s="695"/>
      <c r="X585" s="696"/>
      <c r="Y585" s="605"/>
      <c r="Z585" s="606"/>
    </row>
    <row r="586" spans="1:26" s="255" customFormat="1" ht="24" customHeight="1">
      <c r="A586" s="325"/>
      <c r="B586" s="689" t="s">
        <v>99</v>
      </c>
      <c r="C586" s="691" t="s">
        <v>423</v>
      </c>
      <c r="D586" s="692"/>
      <c r="E586" s="692"/>
      <c r="F586" s="692"/>
      <c r="G586" s="692"/>
      <c r="H586" s="692"/>
      <c r="I586" s="692"/>
      <c r="J586" s="692"/>
      <c r="K586" s="692"/>
      <c r="L586" s="692"/>
      <c r="M586" s="692"/>
      <c r="N586" s="692"/>
      <c r="O586" s="692"/>
      <c r="P586" s="692"/>
      <c r="Q586" s="692"/>
      <c r="R586" s="692"/>
      <c r="S586" s="692"/>
      <c r="T586" s="692"/>
      <c r="U586" s="692"/>
      <c r="V586" s="692"/>
      <c r="W586" s="692"/>
      <c r="X586" s="693"/>
      <c r="Y586" s="603"/>
      <c r="Z586" s="604"/>
    </row>
    <row r="587" spans="1:26" s="255" customFormat="1" ht="24" customHeight="1">
      <c r="A587" s="325"/>
      <c r="B587" s="690"/>
      <c r="C587" s="694"/>
      <c r="D587" s="695"/>
      <c r="E587" s="695"/>
      <c r="F587" s="695"/>
      <c r="G587" s="695"/>
      <c r="H587" s="695"/>
      <c r="I587" s="695"/>
      <c r="J587" s="695"/>
      <c r="K587" s="695"/>
      <c r="L587" s="695"/>
      <c r="M587" s="695"/>
      <c r="N587" s="695"/>
      <c r="O587" s="695"/>
      <c r="P587" s="695"/>
      <c r="Q587" s="695"/>
      <c r="R587" s="695"/>
      <c r="S587" s="695"/>
      <c r="T587" s="695"/>
      <c r="U587" s="695"/>
      <c r="V587" s="695"/>
      <c r="W587" s="695"/>
      <c r="X587" s="696"/>
      <c r="Y587" s="605"/>
      <c r="Z587" s="606"/>
    </row>
    <row r="588" spans="1:26" s="255" customFormat="1" ht="21" customHeight="1">
      <c r="A588" s="335"/>
      <c r="B588" s="689" t="s">
        <v>100</v>
      </c>
      <c r="C588" s="691" t="s">
        <v>280</v>
      </c>
      <c r="D588" s="692"/>
      <c r="E588" s="692"/>
      <c r="F588" s="692"/>
      <c r="G588" s="692"/>
      <c r="H588" s="692"/>
      <c r="I588" s="692"/>
      <c r="J588" s="692"/>
      <c r="K588" s="692"/>
      <c r="L588" s="692"/>
      <c r="M588" s="692"/>
      <c r="N588" s="692"/>
      <c r="O588" s="692"/>
      <c r="P588" s="692"/>
      <c r="Q588" s="692"/>
      <c r="R588" s="692"/>
      <c r="S588" s="692"/>
      <c r="T588" s="692"/>
      <c r="U588" s="692"/>
      <c r="V588" s="692"/>
      <c r="W588" s="692"/>
      <c r="X588" s="693"/>
      <c r="Y588" s="603"/>
      <c r="Z588" s="604"/>
    </row>
    <row r="589" spans="1:26" s="255" customFormat="1" ht="21" customHeight="1">
      <c r="A589" s="335"/>
      <c r="B589" s="690"/>
      <c r="C589" s="694"/>
      <c r="D589" s="695"/>
      <c r="E589" s="695"/>
      <c r="F589" s="695"/>
      <c r="G589" s="695"/>
      <c r="H589" s="695"/>
      <c r="I589" s="695"/>
      <c r="J589" s="695"/>
      <c r="K589" s="695"/>
      <c r="L589" s="695"/>
      <c r="M589" s="695"/>
      <c r="N589" s="695"/>
      <c r="O589" s="695"/>
      <c r="P589" s="695"/>
      <c r="Q589" s="695"/>
      <c r="R589" s="695"/>
      <c r="S589" s="695"/>
      <c r="T589" s="695"/>
      <c r="U589" s="695"/>
      <c r="V589" s="695"/>
      <c r="W589" s="695"/>
      <c r="X589" s="696"/>
      <c r="Y589" s="605"/>
      <c r="Z589" s="606"/>
    </row>
    <row r="590" spans="1:26" s="255" customFormat="1" ht="21.75" customHeight="1">
      <c r="A590" s="335"/>
      <c r="B590" s="689" t="s">
        <v>108</v>
      </c>
      <c r="C590" s="691" t="s">
        <v>260</v>
      </c>
      <c r="D590" s="692"/>
      <c r="E590" s="692"/>
      <c r="F590" s="692"/>
      <c r="G590" s="692"/>
      <c r="H590" s="692"/>
      <c r="I590" s="692"/>
      <c r="J590" s="692"/>
      <c r="K590" s="692"/>
      <c r="L590" s="692"/>
      <c r="M590" s="692"/>
      <c r="N590" s="692"/>
      <c r="O590" s="692"/>
      <c r="P590" s="692"/>
      <c r="Q590" s="692"/>
      <c r="R590" s="692"/>
      <c r="S590" s="692"/>
      <c r="T590" s="692"/>
      <c r="U590" s="692"/>
      <c r="V590" s="692"/>
      <c r="W590" s="692"/>
      <c r="X590" s="693"/>
      <c r="Y590" s="603"/>
      <c r="Z590" s="604"/>
    </row>
    <row r="591" spans="1:26" s="255" customFormat="1" ht="21.75" customHeight="1">
      <c r="A591" s="335"/>
      <c r="B591" s="690"/>
      <c r="C591" s="694"/>
      <c r="D591" s="695"/>
      <c r="E591" s="695"/>
      <c r="F591" s="695"/>
      <c r="G591" s="695"/>
      <c r="H591" s="695"/>
      <c r="I591" s="695"/>
      <c r="J591" s="695"/>
      <c r="K591" s="695"/>
      <c r="L591" s="695"/>
      <c r="M591" s="695"/>
      <c r="N591" s="695"/>
      <c r="O591" s="695"/>
      <c r="P591" s="695"/>
      <c r="Q591" s="695"/>
      <c r="R591" s="695"/>
      <c r="S591" s="695"/>
      <c r="T591" s="695"/>
      <c r="U591" s="695"/>
      <c r="V591" s="695"/>
      <c r="W591" s="695"/>
      <c r="X591" s="696"/>
      <c r="Y591" s="605"/>
      <c r="Z591" s="606"/>
    </row>
    <row r="592" spans="1:26" s="255" customFormat="1" ht="12" customHeight="1">
      <c r="A592" s="335"/>
      <c r="B592" s="338"/>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2"/>
      <c r="Z592" s="332"/>
    </row>
    <row r="593" spans="1:26" s="255" customFormat="1" ht="20.25" customHeight="1">
      <c r="A593" s="361" t="s">
        <v>464</v>
      </c>
      <c r="B593" s="338"/>
      <c r="C593" s="360"/>
      <c r="D593" s="360"/>
      <c r="E593" s="360"/>
      <c r="F593" s="360"/>
      <c r="G593" s="360"/>
      <c r="H593" s="360"/>
      <c r="I593" s="360"/>
      <c r="J593" s="360"/>
      <c r="K593" s="360"/>
      <c r="L593" s="360"/>
      <c r="M593" s="360"/>
      <c r="N593" s="360"/>
      <c r="O593" s="360"/>
      <c r="P593" s="360"/>
      <c r="Q593" s="360"/>
      <c r="R593" s="360"/>
      <c r="S593" s="360"/>
      <c r="T593" s="360"/>
      <c r="U593" s="360"/>
      <c r="V593" s="360"/>
      <c r="W593" s="360"/>
      <c r="X593" s="360"/>
      <c r="Y593" s="332"/>
      <c r="Z593" s="332"/>
    </row>
    <row r="594" spans="1:26" s="255" customFormat="1" ht="51" customHeight="1">
      <c r="A594" s="361"/>
      <c r="B594" s="362" t="s">
        <v>343</v>
      </c>
      <c r="C594" s="602" t="s">
        <v>524</v>
      </c>
      <c r="D594" s="602"/>
      <c r="E594" s="602"/>
      <c r="F594" s="602"/>
      <c r="G594" s="602"/>
      <c r="H594" s="602"/>
      <c r="I594" s="602"/>
      <c r="J594" s="602"/>
      <c r="K594" s="602"/>
      <c r="L594" s="602"/>
      <c r="M594" s="602"/>
      <c r="N594" s="602"/>
      <c r="O594" s="602"/>
      <c r="P594" s="602"/>
      <c r="Q594" s="602"/>
      <c r="R594" s="602"/>
      <c r="S594" s="602"/>
      <c r="T594" s="602"/>
      <c r="U594" s="602"/>
      <c r="V594" s="602"/>
      <c r="W594" s="602"/>
      <c r="X594" s="602"/>
      <c r="Y594" s="614"/>
      <c r="Z594" s="614"/>
    </row>
    <row r="595" spans="1:26" s="255" customFormat="1" ht="55.5" customHeight="1">
      <c r="A595" s="361"/>
      <c r="B595" s="362" t="s">
        <v>313</v>
      </c>
      <c r="C595" s="602" t="s">
        <v>525</v>
      </c>
      <c r="D595" s="602"/>
      <c r="E595" s="602"/>
      <c r="F595" s="602"/>
      <c r="G595" s="602"/>
      <c r="H595" s="602"/>
      <c r="I595" s="602"/>
      <c r="J595" s="602"/>
      <c r="K595" s="602"/>
      <c r="L595" s="602"/>
      <c r="M595" s="602"/>
      <c r="N595" s="602"/>
      <c r="O595" s="602"/>
      <c r="P595" s="602"/>
      <c r="Q595" s="602"/>
      <c r="R595" s="602"/>
      <c r="S595" s="602"/>
      <c r="T595" s="602"/>
      <c r="U595" s="602"/>
      <c r="V595" s="602"/>
      <c r="W595" s="602"/>
      <c r="X595" s="602"/>
      <c r="Y595" s="614"/>
      <c r="Z595" s="614"/>
    </row>
    <row r="596" spans="1:26" s="255" customFormat="1" ht="58.5" customHeight="1">
      <c r="A596" s="361"/>
      <c r="B596" s="362" t="s">
        <v>344</v>
      </c>
      <c r="C596" s="602" t="s">
        <v>526</v>
      </c>
      <c r="D596" s="602"/>
      <c r="E596" s="602"/>
      <c r="F596" s="602"/>
      <c r="G596" s="602"/>
      <c r="H596" s="602"/>
      <c r="I596" s="602"/>
      <c r="J596" s="602"/>
      <c r="K596" s="602"/>
      <c r="L596" s="602"/>
      <c r="M596" s="602"/>
      <c r="N596" s="602"/>
      <c r="O596" s="602"/>
      <c r="P596" s="602"/>
      <c r="Q596" s="602"/>
      <c r="R596" s="602"/>
      <c r="S596" s="602"/>
      <c r="T596" s="602"/>
      <c r="U596" s="602"/>
      <c r="V596" s="602"/>
      <c r="W596" s="602"/>
      <c r="X596" s="602"/>
      <c r="Y596" s="614"/>
      <c r="Z596" s="614"/>
    </row>
    <row r="597" spans="1:26" s="255" customFormat="1" ht="54" customHeight="1">
      <c r="A597" s="361"/>
      <c r="B597" s="362" t="s">
        <v>222</v>
      </c>
      <c r="C597" s="602" t="s">
        <v>527</v>
      </c>
      <c r="D597" s="602"/>
      <c r="E597" s="602"/>
      <c r="F597" s="602"/>
      <c r="G597" s="602"/>
      <c r="H597" s="602"/>
      <c r="I597" s="602"/>
      <c r="J597" s="602"/>
      <c r="K597" s="602"/>
      <c r="L597" s="602"/>
      <c r="M597" s="602"/>
      <c r="N597" s="602"/>
      <c r="O597" s="602"/>
      <c r="P597" s="602"/>
      <c r="Q597" s="602"/>
      <c r="R597" s="602"/>
      <c r="S597" s="602"/>
      <c r="T597" s="602"/>
      <c r="U597" s="602"/>
      <c r="V597" s="602"/>
      <c r="W597" s="602"/>
      <c r="X597" s="602"/>
      <c r="Y597" s="614"/>
      <c r="Z597" s="614"/>
    </row>
    <row r="598" spans="1:26" s="255" customFormat="1" ht="12" customHeight="1">
      <c r="A598" s="335"/>
      <c r="B598" s="338"/>
      <c r="C598" s="360"/>
      <c r="D598" s="360"/>
      <c r="E598" s="360"/>
      <c r="F598" s="360"/>
      <c r="G598" s="360"/>
      <c r="H598" s="360"/>
      <c r="I598" s="360"/>
      <c r="J598" s="360"/>
      <c r="K598" s="360"/>
      <c r="L598" s="360"/>
      <c r="M598" s="360"/>
      <c r="N598" s="360"/>
      <c r="O598" s="360"/>
      <c r="P598" s="360"/>
      <c r="Q598" s="360"/>
      <c r="R598" s="360"/>
      <c r="S598" s="360"/>
      <c r="T598" s="360"/>
      <c r="U598" s="360"/>
      <c r="V598" s="360"/>
      <c r="W598" s="360"/>
      <c r="X598" s="360"/>
      <c r="Y598" s="332"/>
      <c r="Z598" s="332"/>
    </row>
    <row r="599" spans="1:26" s="255" customFormat="1" ht="21" customHeight="1">
      <c r="A599" s="361" t="s">
        <v>465</v>
      </c>
      <c r="B599" s="338"/>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32"/>
      <c r="Z599" s="332"/>
    </row>
    <row r="600" spans="1:26" s="255" customFormat="1" ht="123.75" customHeight="1">
      <c r="A600" s="361"/>
      <c r="B600" s="362" t="s">
        <v>343</v>
      </c>
      <c r="C600" s="598" t="s">
        <v>870</v>
      </c>
      <c r="D600" s="598"/>
      <c r="E600" s="598"/>
      <c r="F600" s="598"/>
      <c r="G600" s="598"/>
      <c r="H600" s="598"/>
      <c r="I600" s="598"/>
      <c r="J600" s="598"/>
      <c r="K600" s="598"/>
      <c r="L600" s="598"/>
      <c r="M600" s="598"/>
      <c r="N600" s="598"/>
      <c r="O600" s="598"/>
      <c r="P600" s="598"/>
      <c r="Q600" s="598"/>
      <c r="R600" s="598"/>
      <c r="S600" s="598"/>
      <c r="T600" s="598"/>
      <c r="U600" s="598"/>
      <c r="V600" s="598"/>
      <c r="W600" s="598"/>
      <c r="X600" s="598"/>
      <c r="Y600" s="614"/>
      <c r="Z600" s="614"/>
    </row>
    <row r="601" spans="1:26" s="255" customFormat="1" ht="45.75" customHeight="1">
      <c r="A601" s="361"/>
      <c r="B601" s="362" t="s">
        <v>313</v>
      </c>
      <c r="C601" s="598" t="s">
        <v>528</v>
      </c>
      <c r="D601" s="598"/>
      <c r="E601" s="598"/>
      <c r="F601" s="598"/>
      <c r="G601" s="598"/>
      <c r="H601" s="598"/>
      <c r="I601" s="598"/>
      <c r="J601" s="598"/>
      <c r="K601" s="598"/>
      <c r="L601" s="598"/>
      <c r="M601" s="598"/>
      <c r="N601" s="598"/>
      <c r="O601" s="598"/>
      <c r="P601" s="598"/>
      <c r="Q601" s="598"/>
      <c r="R601" s="598"/>
      <c r="S601" s="598"/>
      <c r="T601" s="598"/>
      <c r="U601" s="598"/>
      <c r="V601" s="598"/>
      <c r="W601" s="598"/>
      <c r="X601" s="598"/>
      <c r="Y601" s="614"/>
      <c r="Z601" s="614"/>
    </row>
    <row r="602" spans="1:26" s="255" customFormat="1" ht="196.5" customHeight="1">
      <c r="A602" s="361"/>
      <c r="B602" s="362" t="s">
        <v>344</v>
      </c>
      <c r="C602" s="598" t="s">
        <v>881</v>
      </c>
      <c r="D602" s="598"/>
      <c r="E602" s="598"/>
      <c r="F602" s="598"/>
      <c r="G602" s="598"/>
      <c r="H602" s="598"/>
      <c r="I602" s="598"/>
      <c r="J602" s="598"/>
      <c r="K602" s="598"/>
      <c r="L602" s="598"/>
      <c r="M602" s="598"/>
      <c r="N602" s="598"/>
      <c r="O602" s="598"/>
      <c r="P602" s="598"/>
      <c r="Q602" s="598"/>
      <c r="R602" s="598"/>
      <c r="S602" s="598"/>
      <c r="T602" s="598"/>
      <c r="U602" s="598"/>
      <c r="V602" s="598"/>
      <c r="W602" s="598"/>
      <c r="X602" s="598"/>
      <c r="Y602" s="614"/>
      <c r="Z602" s="614"/>
    </row>
    <row r="603" spans="1:26" s="255" customFormat="1" ht="57" customHeight="1">
      <c r="A603" s="361"/>
      <c r="B603" s="362" t="s">
        <v>222</v>
      </c>
      <c r="C603" s="598" t="s">
        <v>529</v>
      </c>
      <c r="D603" s="598"/>
      <c r="E603" s="598"/>
      <c r="F603" s="598"/>
      <c r="G603" s="598"/>
      <c r="H603" s="598"/>
      <c r="I603" s="598"/>
      <c r="J603" s="598"/>
      <c r="K603" s="598"/>
      <c r="L603" s="598"/>
      <c r="M603" s="598"/>
      <c r="N603" s="598"/>
      <c r="O603" s="598"/>
      <c r="P603" s="598"/>
      <c r="Q603" s="598"/>
      <c r="R603" s="598"/>
      <c r="S603" s="598"/>
      <c r="T603" s="598"/>
      <c r="U603" s="598"/>
      <c r="V603" s="598"/>
      <c r="W603" s="598"/>
      <c r="X603" s="598"/>
      <c r="Y603" s="614"/>
      <c r="Z603" s="614"/>
    </row>
    <row r="604" spans="1:26" s="255" customFormat="1" ht="30" customHeight="1">
      <c r="A604" s="361"/>
      <c r="B604" s="362" t="s">
        <v>345</v>
      </c>
      <c r="C604" s="598" t="s">
        <v>530</v>
      </c>
      <c r="D604" s="598"/>
      <c r="E604" s="598"/>
      <c r="F604" s="598"/>
      <c r="G604" s="598"/>
      <c r="H604" s="598"/>
      <c r="I604" s="598"/>
      <c r="J604" s="598"/>
      <c r="K604" s="598"/>
      <c r="L604" s="598"/>
      <c r="M604" s="598"/>
      <c r="N604" s="598"/>
      <c r="O604" s="598"/>
      <c r="P604" s="598"/>
      <c r="Q604" s="598"/>
      <c r="R604" s="598"/>
      <c r="S604" s="598"/>
      <c r="T604" s="598"/>
      <c r="U604" s="598"/>
      <c r="V604" s="598"/>
      <c r="W604" s="598"/>
      <c r="X604" s="598"/>
      <c r="Y604" s="614"/>
      <c r="Z604" s="614"/>
    </row>
    <row r="605" spans="1:26" s="255" customFormat="1" ht="39" customHeight="1">
      <c r="A605" s="361"/>
      <c r="B605" s="362" t="s">
        <v>121</v>
      </c>
      <c r="C605" s="598" t="s">
        <v>882</v>
      </c>
      <c r="D605" s="598"/>
      <c r="E605" s="598"/>
      <c r="F605" s="598"/>
      <c r="G605" s="598"/>
      <c r="H605" s="598"/>
      <c r="I605" s="598"/>
      <c r="J605" s="598"/>
      <c r="K605" s="598"/>
      <c r="L605" s="598"/>
      <c r="M605" s="598"/>
      <c r="N605" s="598"/>
      <c r="O605" s="598"/>
      <c r="P605" s="598"/>
      <c r="Q605" s="598"/>
      <c r="R605" s="598"/>
      <c r="S605" s="598"/>
      <c r="T605" s="598"/>
      <c r="U605" s="598"/>
      <c r="V605" s="598"/>
      <c r="W605" s="598"/>
      <c r="X605" s="598"/>
      <c r="Y605" s="614"/>
      <c r="Z605" s="614"/>
    </row>
    <row r="606" spans="1:26" s="255" customFormat="1" ht="27" customHeight="1">
      <c r="A606" s="361"/>
      <c r="B606" s="362" t="s">
        <v>302</v>
      </c>
      <c r="C606" s="598" t="s">
        <v>531</v>
      </c>
      <c r="D606" s="598"/>
      <c r="E606" s="598"/>
      <c r="F606" s="598"/>
      <c r="G606" s="598"/>
      <c r="H606" s="598"/>
      <c r="I606" s="598"/>
      <c r="J606" s="598"/>
      <c r="K606" s="598"/>
      <c r="L606" s="598"/>
      <c r="M606" s="598"/>
      <c r="N606" s="598"/>
      <c r="O606" s="598"/>
      <c r="P606" s="598"/>
      <c r="Q606" s="598"/>
      <c r="R606" s="598"/>
      <c r="S606" s="598"/>
      <c r="T606" s="598"/>
      <c r="U606" s="598"/>
      <c r="V606" s="598"/>
      <c r="W606" s="598"/>
      <c r="X606" s="598"/>
      <c r="Y606" s="614"/>
      <c r="Z606" s="614"/>
    </row>
    <row r="607" spans="1:26" s="255" customFormat="1" ht="18" customHeight="1">
      <c r="A607" s="687" t="s">
        <v>466</v>
      </c>
      <c r="B607" s="688"/>
      <c r="C607" s="688"/>
      <c r="D607" s="688"/>
      <c r="E607" s="688"/>
      <c r="F607" s="688"/>
      <c r="G607" s="688"/>
      <c r="H607" s="688"/>
      <c r="I607" s="688"/>
      <c r="J607" s="688"/>
      <c r="K607" s="688"/>
      <c r="L607" s="688"/>
      <c r="M607" s="688"/>
      <c r="N607" s="688"/>
      <c r="O607" s="688"/>
      <c r="P607" s="339"/>
      <c r="Q607" s="339"/>
      <c r="R607" s="339"/>
      <c r="S607" s="339"/>
      <c r="T607" s="339"/>
      <c r="U607" s="339"/>
      <c r="V607" s="339"/>
      <c r="W607" s="339"/>
      <c r="X607" s="339"/>
      <c r="Y607" s="332"/>
      <c r="Z607" s="332"/>
    </row>
    <row r="608" spans="1:26" s="255" customFormat="1" ht="21" customHeight="1">
      <c r="A608" s="335"/>
      <c r="B608" s="689" t="s">
        <v>87</v>
      </c>
      <c r="C608" s="691" t="s">
        <v>393</v>
      </c>
      <c r="D608" s="692"/>
      <c r="E608" s="692"/>
      <c r="F608" s="692"/>
      <c r="G608" s="692"/>
      <c r="H608" s="692"/>
      <c r="I608" s="692"/>
      <c r="J608" s="692"/>
      <c r="K608" s="692"/>
      <c r="L608" s="692"/>
      <c r="M608" s="692"/>
      <c r="N608" s="692"/>
      <c r="O608" s="692"/>
      <c r="P608" s="692"/>
      <c r="Q608" s="692"/>
      <c r="R608" s="692"/>
      <c r="S608" s="692"/>
      <c r="T608" s="692"/>
      <c r="U608" s="692"/>
      <c r="V608" s="692"/>
      <c r="W608" s="692"/>
      <c r="X608" s="693"/>
      <c r="Y608" s="603"/>
      <c r="Z608" s="604"/>
    </row>
    <row r="609" spans="1:26" s="255" customFormat="1" ht="21" customHeight="1">
      <c r="A609" s="335"/>
      <c r="B609" s="690"/>
      <c r="C609" s="694"/>
      <c r="D609" s="695"/>
      <c r="E609" s="695"/>
      <c r="F609" s="695"/>
      <c r="G609" s="695"/>
      <c r="H609" s="695"/>
      <c r="I609" s="695"/>
      <c r="J609" s="695"/>
      <c r="K609" s="695"/>
      <c r="L609" s="695"/>
      <c r="M609" s="695"/>
      <c r="N609" s="695"/>
      <c r="O609" s="695"/>
      <c r="P609" s="695"/>
      <c r="Q609" s="695"/>
      <c r="R609" s="695"/>
      <c r="S609" s="695"/>
      <c r="T609" s="695"/>
      <c r="U609" s="695"/>
      <c r="V609" s="695"/>
      <c r="W609" s="695"/>
      <c r="X609" s="696"/>
      <c r="Y609" s="605"/>
      <c r="Z609" s="606"/>
    </row>
    <row r="610" spans="1:26" s="255" customFormat="1" ht="30" customHeight="1">
      <c r="A610" s="335"/>
      <c r="B610" s="689" t="s">
        <v>89</v>
      </c>
      <c r="C610" s="691" t="s">
        <v>394</v>
      </c>
      <c r="D610" s="692"/>
      <c r="E610" s="692"/>
      <c r="F610" s="692"/>
      <c r="G610" s="692"/>
      <c r="H610" s="692"/>
      <c r="I610" s="692"/>
      <c r="J610" s="692"/>
      <c r="K610" s="692"/>
      <c r="L610" s="692"/>
      <c r="M610" s="692"/>
      <c r="N610" s="692"/>
      <c r="O610" s="692"/>
      <c r="P610" s="692"/>
      <c r="Q610" s="692"/>
      <c r="R610" s="692"/>
      <c r="S610" s="692"/>
      <c r="T610" s="692"/>
      <c r="U610" s="692"/>
      <c r="V610" s="692"/>
      <c r="W610" s="692"/>
      <c r="X610" s="693"/>
      <c r="Y610" s="603"/>
      <c r="Z610" s="604"/>
    </row>
    <row r="611" spans="1:26" s="255" customFormat="1" ht="30" customHeight="1">
      <c r="A611" s="335"/>
      <c r="B611" s="690"/>
      <c r="C611" s="694"/>
      <c r="D611" s="695"/>
      <c r="E611" s="695"/>
      <c r="F611" s="695"/>
      <c r="G611" s="695"/>
      <c r="H611" s="695"/>
      <c r="I611" s="695"/>
      <c r="J611" s="695"/>
      <c r="K611" s="695"/>
      <c r="L611" s="695"/>
      <c r="M611" s="695"/>
      <c r="N611" s="695"/>
      <c r="O611" s="695"/>
      <c r="P611" s="695"/>
      <c r="Q611" s="695"/>
      <c r="R611" s="695"/>
      <c r="S611" s="695"/>
      <c r="T611" s="695"/>
      <c r="U611" s="695"/>
      <c r="V611" s="695"/>
      <c r="W611" s="695"/>
      <c r="X611" s="696"/>
      <c r="Y611" s="605"/>
      <c r="Z611" s="606"/>
    </row>
    <row r="612" spans="1:26" s="255" customFormat="1" ht="16.5" customHeight="1">
      <c r="A612" s="335"/>
      <c r="B612" s="689" t="s">
        <v>344</v>
      </c>
      <c r="C612" s="707" t="s">
        <v>391</v>
      </c>
      <c r="D612" s="708"/>
      <c r="E612" s="708"/>
      <c r="F612" s="708"/>
      <c r="G612" s="708"/>
      <c r="H612" s="708"/>
      <c r="I612" s="708"/>
      <c r="J612" s="708"/>
      <c r="K612" s="708"/>
      <c r="L612" s="708"/>
      <c r="M612" s="708"/>
      <c r="N612" s="708"/>
      <c r="O612" s="708"/>
      <c r="P612" s="708"/>
      <c r="Q612" s="708"/>
      <c r="R612" s="708"/>
      <c r="S612" s="708"/>
      <c r="T612" s="708"/>
      <c r="U612" s="708"/>
      <c r="V612" s="708"/>
      <c r="W612" s="708"/>
      <c r="X612" s="709"/>
      <c r="Y612" s="603"/>
      <c r="Z612" s="604"/>
    </row>
    <row r="613" spans="1:26" s="255" customFormat="1" ht="15" customHeight="1">
      <c r="A613" s="335"/>
      <c r="B613" s="690"/>
      <c r="C613" s="710"/>
      <c r="D613" s="711"/>
      <c r="E613" s="711"/>
      <c r="F613" s="711"/>
      <c r="G613" s="711"/>
      <c r="H613" s="711"/>
      <c r="I613" s="711"/>
      <c r="J613" s="711"/>
      <c r="K613" s="711"/>
      <c r="L613" s="711"/>
      <c r="M613" s="711"/>
      <c r="N613" s="711"/>
      <c r="O613" s="711"/>
      <c r="P613" s="711"/>
      <c r="Q613" s="711"/>
      <c r="R613" s="711"/>
      <c r="S613" s="711"/>
      <c r="T613" s="711"/>
      <c r="U613" s="711"/>
      <c r="V613" s="711"/>
      <c r="W613" s="711"/>
      <c r="X613" s="712"/>
      <c r="Y613" s="605"/>
      <c r="Z613" s="606"/>
    </row>
    <row r="614" spans="1:26" s="255" customFormat="1" ht="21" customHeight="1">
      <c r="A614" s="335"/>
      <c r="B614" s="689" t="s">
        <v>100</v>
      </c>
      <c r="C614" s="691" t="s">
        <v>392</v>
      </c>
      <c r="D614" s="692"/>
      <c r="E614" s="692"/>
      <c r="F614" s="692"/>
      <c r="G614" s="692"/>
      <c r="H614" s="692"/>
      <c r="I614" s="692"/>
      <c r="J614" s="692"/>
      <c r="K614" s="692"/>
      <c r="L614" s="692"/>
      <c r="M614" s="692"/>
      <c r="N614" s="692"/>
      <c r="O614" s="692"/>
      <c r="P614" s="692"/>
      <c r="Q614" s="692"/>
      <c r="R614" s="692"/>
      <c r="S614" s="692"/>
      <c r="T614" s="692"/>
      <c r="U614" s="692"/>
      <c r="V614" s="692"/>
      <c r="W614" s="692"/>
      <c r="X614" s="693"/>
      <c r="Y614" s="603"/>
      <c r="Z614" s="604"/>
    </row>
    <row r="615" spans="1:26" s="255" customFormat="1" ht="21" customHeight="1">
      <c r="A615" s="335"/>
      <c r="B615" s="690"/>
      <c r="C615" s="694"/>
      <c r="D615" s="695"/>
      <c r="E615" s="695"/>
      <c r="F615" s="695"/>
      <c r="G615" s="695"/>
      <c r="H615" s="695"/>
      <c r="I615" s="695"/>
      <c r="J615" s="695"/>
      <c r="K615" s="695"/>
      <c r="L615" s="695"/>
      <c r="M615" s="695"/>
      <c r="N615" s="695"/>
      <c r="O615" s="695"/>
      <c r="P615" s="695"/>
      <c r="Q615" s="695"/>
      <c r="R615" s="695"/>
      <c r="S615" s="695"/>
      <c r="T615" s="695"/>
      <c r="U615" s="695"/>
      <c r="V615" s="695"/>
      <c r="W615" s="695"/>
      <c r="X615" s="696"/>
      <c r="Y615" s="605"/>
      <c r="Z615" s="606"/>
    </row>
    <row r="616" spans="1:26" s="255" customFormat="1" ht="21" customHeight="1">
      <c r="A616" s="335"/>
      <c r="B616" s="689" t="s">
        <v>345</v>
      </c>
      <c r="C616" s="691" t="s">
        <v>395</v>
      </c>
      <c r="D616" s="692"/>
      <c r="E616" s="692"/>
      <c r="F616" s="692"/>
      <c r="G616" s="692"/>
      <c r="H616" s="692"/>
      <c r="I616" s="692"/>
      <c r="J616" s="692"/>
      <c r="K616" s="692"/>
      <c r="L616" s="692"/>
      <c r="M616" s="692"/>
      <c r="N616" s="692"/>
      <c r="O616" s="692"/>
      <c r="P616" s="692"/>
      <c r="Q616" s="692"/>
      <c r="R616" s="692"/>
      <c r="S616" s="692"/>
      <c r="T616" s="692"/>
      <c r="U616" s="692"/>
      <c r="V616" s="692"/>
      <c r="W616" s="692"/>
      <c r="X616" s="693"/>
      <c r="Y616" s="603"/>
      <c r="Z616" s="604"/>
    </row>
    <row r="617" spans="1:26" s="255" customFormat="1" ht="21" customHeight="1">
      <c r="A617" s="335"/>
      <c r="B617" s="690"/>
      <c r="C617" s="694"/>
      <c r="D617" s="695"/>
      <c r="E617" s="695"/>
      <c r="F617" s="695"/>
      <c r="G617" s="695"/>
      <c r="H617" s="695"/>
      <c r="I617" s="695"/>
      <c r="J617" s="695"/>
      <c r="K617" s="695"/>
      <c r="L617" s="695"/>
      <c r="M617" s="695"/>
      <c r="N617" s="695"/>
      <c r="O617" s="695"/>
      <c r="P617" s="695"/>
      <c r="Q617" s="695"/>
      <c r="R617" s="695"/>
      <c r="S617" s="695"/>
      <c r="T617" s="695"/>
      <c r="U617" s="695"/>
      <c r="V617" s="695"/>
      <c r="W617" s="695"/>
      <c r="X617" s="696"/>
      <c r="Y617" s="605"/>
      <c r="Z617" s="606"/>
    </row>
    <row r="618" spans="1:26" s="255" customFormat="1" ht="21" customHeight="1">
      <c r="A618" s="335"/>
      <c r="B618" s="689" t="s">
        <v>121</v>
      </c>
      <c r="C618" s="691" t="s">
        <v>396</v>
      </c>
      <c r="D618" s="692"/>
      <c r="E618" s="692"/>
      <c r="F618" s="692"/>
      <c r="G618" s="692"/>
      <c r="H618" s="692"/>
      <c r="I618" s="692"/>
      <c r="J618" s="692"/>
      <c r="K618" s="692"/>
      <c r="L618" s="692"/>
      <c r="M618" s="692"/>
      <c r="N618" s="692"/>
      <c r="O618" s="692"/>
      <c r="P618" s="692"/>
      <c r="Q618" s="692"/>
      <c r="R618" s="692"/>
      <c r="S618" s="692"/>
      <c r="T618" s="692"/>
      <c r="U618" s="692"/>
      <c r="V618" s="692"/>
      <c r="W618" s="692"/>
      <c r="X618" s="693"/>
      <c r="Y618" s="603"/>
      <c r="Z618" s="604"/>
    </row>
    <row r="619" spans="1:26" s="255" customFormat="1" ht="21" customHeight="1">
      <c r="A619" s="335"/>
      <c r="B619" s="690"/>
      <c r="C619" s="694"/>
      <c r="D619" s="695"/>
      <c r="E619" s="695"/>
      <c r="F619" s="695"/>
      <c r="G619" s="695"/>
      <c r="H619" s="695"/>
      <c r="I619" s="695"/>
      <c r="J619" s="695"/>
      <c r="K619" s="695"/>
      <c r="L619" s="695"/>
      <c r="M619" s="695"/>
      <c r="N619" s="695"/>
      <c r="O619" s="695"/>
      <c r="P619" s="695"/>
      <c r="Q619" s="695"/>
      <c r="R619" s="695"/>
      <c r="S619" s="695"/>
      <c r="T619" s="695"/>
      <c r="U619" s="695"/>
      <c r="V619" s="695"/>
      <c r="W619" s="695"/>
      <c r="X619" s="696"/>
      <c r="Y619" s="605"/>
      <c r="Z619" s="606"/>
    </row>
    <row r="620" spans="1:26" s="255" customFormat="1" ht="28.5" customHeight="1">
      <c r="A620" s="335"/>
      <c r="B620" s="689" t="s">
        <v>110</v>
      </c>
      <c r="C620" s="691" t="s">
        <v>397</v>
      </c>
      <c r="D620" s="692"/>
      <c r="E620" s="692"/>
      <c r="F620" s="692"/>
      <c r="G620" s="692"/>
      <c r="H620" s="692"/>
      <c r="I620" s="692"/>
      <c r="J620" s="692"/>
      <c r="K620" s="692"/>
      <c r="L620" s="692"/>
      <c r="M620" s="692"/>
      <c r="N620" s="692"/>
      <c r="O620" s="692"/>
      <c r="P620" s="692"/>
      <c r="Q620" s="692"/>
      <c r="R620" s="692"/>
      <c r="S620" s="692"/>
      <c r="T620" s="692"/>
      <c r="U620" s="692"/>
      <c r="V620" s="692"/>
      <c r="W620" s="692"/>
      <c r="X620" s="693"/>
      <c r="Y620" s="603"/>
      <c r="Z620" s="604"/>
    </row>
    <row r="621" spans="1:26" s="255" customFormat="1" ht="28.5" customHeight="1">
      <c r="A621" s="335"/>
      <c r="B621" s="690"/>
      <c r="C621" s="694"/>
      <c r="D621" s="695"/>
      <c r="E621" s="695"/>
      <c r="F621" s="695"/>
      <c r="G621" s="695"/>
      <c r="H621" s="695"/>
      <c r="I621" s="695"/>
      <c r="J621" s="695"/>
      <c r="K621" s="695"/>
      <c r="L621" s="695"/>
      <c r="M621" s="695"/>
      <c r="N621" s="695"/>
      <c r="O621" s="695"/>
      <c r="P621" s="695"/>
      <c r="Q621" s="695"/>
      <c r="R621" s="695"/>
      <c r="S621" s="695"/>
      <c r="T621" s="695"/>
      <c r="U621" s="695"/>
      <c r="V621" s="695"/>
      <c r="W621" s="695"/>
      <c r="X621" s="696"/>
      <c r="Y621" s="605"/>
      <c r="Z621" s="606"/>
    </row>
    <row r="622" spans="1:26" s="255" customFormat="1" ht="15.75" customHeight="1">
      <c r="A622" s="335"/>
      <c r="B622" s="689" t="s">
        <v>234</v>
      </c>
      <c r="C622" s="691" t="s">
        <v>424</v>
      </c>
      <c r="D622" s="692"/>
      <c r="E622" s="692"/>
      <c r="F622" s="692"/>
      <c r="G622" s="692"/>
      <c r="H622" s="692"/>
      <c r="I622" s="692"/>
      <c r="J622" s="692"/>
      <c r="K622" s="692"/>
      <c r="L622" s="692"/>
      <c r="M622" s="692"/>
      <c r="N622" s="692"/>
      <c r="O622" s="692"/>
      <c r="P622" s="692"/>
      <c r="Q622" s="692"/>
      <c r="R622" s="692"/>
      <c r="S622" s="692"/>
      <c r="T622" s="692"/>
      <c r="U622" s="692"/>
      <c r="V622" s="692"/>
      <c r="W622" s="692"/>
      <c r="X622" s="693"/>
      <c r="Y622" s="603"/>
      <c r="Z622" s="604"/>
    </row>
    <row r="623" spans="1:26" s="255" customFormat="1" ht="15.75" customHeight="1">
      <c r="A623" s="335"/>
      <c r="B623" s="690"/>
      <c r="C623" s="694"/>
      <c r="D623" s="695"/>
      <c r="E623" s="695"/>
      <c r="F623" s="695"/>
      <c r="G623" s="695"/>
      <c r="H623" s="695"/>
      <c r="I623" s="695"/>
      <c r="J623" s="695"/>
      <c r="K623" s="695"/>
      <c r="L623" s="695"/>
      <c r="M623" s="695"/>
      <c r="N623" s="695"/>
      <c r="O623" s="695"/>
      <c r="P623" s="695"/>
      <c r="Q623" s="695"/>
      <c r="R623" s="695"/>
      <c r="S623" s="695"/>
      <c r="T623" s="695"/>
      <c r="U623" s="695"/>
      <c r="V623" s="695"/>
      <c r="W623" s="695"/>
      <c r="X623" s="696"/>
      <c r="Y623" s="605"/>
      <c r="Z623" s="606"/>
    </row>
    <row r="624" spans="1:26" ht="55.5" customHeight="1">
      <c r="A624" s="306"/>
      <c r="B624" s="569" t="s">
        <v>303</v>
      </c>
      <c r="C624" s="812" t="s">
        <v>398</v>
      </c>
      <c r="D624" s="813"/>
      <c r="E624" s="813"/>
      <c r="F624" s="813"/>
      <c r="G624" s="813"/>
      <c r="H624" s="813"/>
      <c r="I624" s="813"/>
      <c r="J624" s="813"/>
      <c r="K624" s="813"/>
      <c r="L624" s="813"/>
      <c r="M624" s="813"/>
      <c r="N624" s="813"/>
      <c r="O624" s="813"/>
      <c r="P624" s="813"/>
      <c r="Q624" s="813"/>
      <c r="R624" s="813"/>
      <c r="S624" s="813"/>
      <c r="T624" s="813"/>
      <c r="U624" s="813"/>
      <c r="V624" s="813"/>
      <c r="W624" s="813"/>
      <c r="X624" s="814"/>
      <c r="Y624" s="705"/>
      <c r="Z624" s="706"/>
    </row>
    <row r="625" spans="1:51" s="255" customFormat="1" ht="12" customHeight="1">
      <c r="A625" s="335"/>
      <c r="B625" s="338"/>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2"/>
      <c r="Z625" s="332"/>
    </row>
    <row r="626" spans="1:51" s="278" customFormat="1" ht="18" customHeight="1">
      <c r="A626" s="340" t="s">
        <v>467</v>
      </c>
      <c r="B626" s="341"/>
      <c r="C626" s="342"/>
      <c r="D626" s="342"/>
      <c r="E626" s="342"/>
      <c r="F626" s="342"/>
      <c r="G626" s="342"/>
      <c r="H626" s="342"/>
      <c r="I626" s="342"/>
      <c r="J626" s="343"/>
      <c r="K626" s="343"/>
      <c r="L626" s="343"/>
      <c r="M626" s="343"/>
      <c r="N626" s="343"/>
      <c r="O626" s="343"/>
      <c r="P626" s="343"/>
      <c r="Q626" s="343"/>
      <c r="R626" s="343"/>
      <c r="S626" s="344"/>
      <c r="T626" s="344"/>
      <c r="U626" s="344"/>
      <c r="V626" s="344"/>
      <c r="W626" s="344"/>
      <c r="X626" s="344"/>
      <c r="Y626" s="344"/>
      <c r="Z626" s="345"/>
      <c r="AA626" s="276"/>
      <c r="AB626" s="276"/>
      <c r="AC626" s="276"/>
      <c r="AD626" s="276"/>
      <c r="AE626" s="277"/>
      <c r="AF626" s="277"/>
      <c r="AG626" s="277"/>
      <c r="AH626" s="277"/>
      <c r="AI626" s="277"/>
      <c r="AJ626" s="277"/>
      <c r="AK626" s="277"/>
      <c r="AL626" s="277"/>
      <c r="AM626" s="277"/>
      <c r="AN626" s="277"/>
      <c r="AO626" s="277"/>
      <c r="AP626" s="277"/>
      <c r="AQ626" s="277"/>
      <c r="AR626" s="277"/>
      <c r="AS626" s="277"/>
      <c r="AT626" s="277"/>
      <c r="AU626" s="277"/>
      <c r="AV626" s="277"/>
      <c r="AW626" s="277"/>
      <c r="AX626" s="277"/>
      <c r="AY626" s="277"/>
    </row>
    <row r="627" spans="1:51" s="156" customFormat="1" ht="77.25" customHeight="1">
      <c r="A627" s="340"/>
      <c r="B627" s="570" t="s">
        <v>319</v>
      </c>
      <c r="C627" s="684" t="s">
        <v>879</v>
      </c>
      <c r="D627" s="685"/>
      <c r="E627" s="685"/>
      <c r="F627" s="685"/>
      <c r="G627" s="685"/>
      <c r="H627" s="685"/>
      <c r="I627" s="685"/>
      <c r="J627" s="685"/>
      <c r="K627" s="685"/>
      <c r="L627" s="685"/>
      <c r="M627" s="685"/>
      <c r="N627" s="685"/>
      <c r="O627" s="685"/>
      <c r="P627" s="685"/>
      <c r="Q627" s="685"/>
      <c r="R627" s="685"/>
      <c r="S627" s="685"/>
      <c r="T627" s="685"/>
      <c r="U627" s="685"/>
      <c r="V627" s="685"/>
      <c r="W627" s="685"/>
      <c r="X627" s="686"/>
      <c r="Y627" s="648"/>
      <c r="Z627" s="649"/>
    </row>
    <row r="628" spans="1:51" s="156" customFormat="1" ht="81.95" customHeight="1">
      <c r="A628" s="340"/>
      <c r="B628" s="570" t="s">
        <v>320</v>
      </c>
      <c r="C628" s="684" t="s">
        <v>851</v>
      </c>
      <c r="D628" s="685"/>
      <c r="E628" s="685"/>
      <c r="F628" s="685"/>
      <c r="G628" s="685"/>
      <c r="H628" s="685"/>
      <c r="I628" s="685"/>
      <c r="J628" s="685"/>
      <c r="K628" s="685"/>
      <c r="L628" s="685"/>
      <c r="M628" s="685"/>
      <c r="N628" s="685"/>
      <c r="O628" s="685"/>
      <c r="P628" s="685"/>
      <c r="Q628" s="685"/>
      <c r="R628" s="685"/>
      <c r="S628" s="685"/>
      <c r="T628" s="685"/>
      <c r="U628" s="685"/>
      <c r="V628" s="685"/>
      <c r="W628" s="685"/>
      <c r="X628" s="686"/>
      <c r="Y628" s="648"/>
      <c r="Z628" s="649"/>
    </row>
    <row r="629" spans="1:51" s="156" customFormat="1" ht="30" customHeight="1">
      <c r="A629" s="340"/>
      <c r="B629" s="355" t="s">
        <v>321</v>
      </c>
      <c r="C629" s="684" t="s">
        <v>441</v>
      </c>
      <c r="D629" s="685"/>
      <c r="E629" s="685"/>
      <c r="F629" s="685"/>
      <c r="G629" s="685"/>
      <c r="H629" s="685"/>
      <c r="I629" s="685"/>
      <c r="J629" s="685"/>
      <c r="K629" s="685"/>
      <c r="L629" s="685"/>
      <c r="M629" s="685"/>
      <c r="N629" s="685"/>
      <c r="O629" s="685"/>
      <c r="P629" s="685"/>
      <c r="Q629" s="685"/>
      <c r="R629" s="685"/>
      <c r="S629" s="685"/>
      <c r="T629" s="685"/>
      <c r="U629" s="685"/>
      <c r="V629" s="685"/>
      <c r="W629" s="685"/>
      <c r="X629" s="685"/>
      <c r="Y629" s="650"/>
      <c r="Z629" s="650"/>
    </row>
    <row r="630" spans="1:51" s="156" customFormat="1" ht="19.5" customHeight="1">
      <c r="A630" s="340"/>
      <c r="B630" s="355" t="s">
        <v>322</v>
      </c>
      <c r="C630" s="684" t="s">
        <v>442</v>
      </c>
      <c r="D630" s="685"/>
      <c r="E630" s="685"/>
      <c r="F630" s="685"/>
      <c r="G630" s="685"/>
      <c r="H630" s="685"/>
      <c r="I630" s="685"/>
      <c r="J630" s="685"/>
      <c r="K630" s="685"/>
      <c r="L630" s="685"/>
      <c r="M630" s="685"/>
      <c r="N630" s="685"/>
      <c r="O630" s="685"/>
      <c r="P630" s="685"/>
      <c r="Q630" s="685"/>
      <c r="R630" s="685"/>
      <c r="S630" s="685"/>
      <c r="T630" s="685"/>
      <c r="U630" s="685"/>
      <c r="V630" s="685"/>
      <c r="W630" s="685"/>
      <c r="X630" s="685"/>
      <c r="Y630" s="650"/>
      <c r="Z630" s="650"/>
    </row>
    <row r="631" spans="1:51" s="156" customFormat="1" ht="30" customHeight="1">
      <c r="A631" s="340"/>
      <c r="B631" s="355" t="s">
        <v>323</v>
      </c>
      <c r="C631" s="684" t="s">
        <v>443</v>
      </c>
      <c r="D631" s="685"/>
      <c r="E631" s="685"/>
      <c r="F631" s="685"/>
      <c r="G631" s="685"/>
      <c r="H631" s="685"/>
      <c r="I631" s="685"/>
      <c r="J631" s="685"/>
      <c r="K631" s="685"/>
      <c r="L631" s="685"/>
      <c r="M631" s="685"/>
      <c r="N631" s="685"/>
      <c r="O631" s="685"/>
      <c r="P631" s="685"/>
      <c r="Q631" s="685"/>
      <c r="R631" s="685"/>
      <c r="S631" s="685"/>
      <c r="T631" s="685"/>
      <c r="U631" s="685"/>
      <c r="V631" s="685"/>
      <c r="W631" s="685"/>
      <c r="X631" s="685"/>
      <c r="Y631" s="650"/>
      <c r="Z631" s="650"/>
    </row>
    <row r="632" spans="1:51" s="156" customFormat="1" ht="52.5" customHeight="1">
      <c r="A632" s="340"/>
      <c r="B632" s="355" t="s">
        <v>324</v>
      </c>
      <c r="C632" s="684" t="s">
        <v>449</v>
      </c>
      <c r="D632" s="685"/>
      <c r="E632" s="685"/>
      <c r="F632" s="685"/>
      <c r="G632" s="685"/>
      <c r="H632" s="685"/>
      <c r="I632" s="685"/>
      <c r="J632" s="685"/>
      <c r="K632" s="685"/>
      <c r="L632" s="685"/>
      <c r="M632" s="685"/>
      <c r="N632" s="685"/>
      <c r="O632" s="685"/>
      <c r="P632" s="685"/>
      <c r="Q632" s="685"/>
      <c r="R632" s="685"/>
      <c r="S632" s="685"/>
      <c r="T632" s="685"/>
      <c r="U632" s="685"/>
      <c r="V632" s="685"/>
      <c r="W632" s="685"/>
      <c r="X632" s="685"/>
      <c r="Y632" s="621"/>
      <c r="Z632" s="621"/>
    </row>
    <row r="633" spans="1:51" s="155" customFormat="1" ht="50.25" customHeight="1">
      <c r="A633" s="346"/>
      <c r="B633" s="354" t="s">
        <v>325</v>
      </c>
      <c r="C633" s="646" t="s">
        <v>444</v>
      </c>
      <c r="D633" s="647"/>
      <c r="E633" s="647"/>
      <c r="F633" s="647"/>
      <c r="G633" s="647"/>
      <c r="H633" s="647"/>
      <c r="I633" s="647"/>
      <c r="J633" s="647"/>
      <c r="K633" s="647"/>
      <c r="L633" s="647"/>
      <c r="M633" s="647"/>
      <c r="N633" s="647"/>
      <c r="O633" s="647"/>
      <c r="P633" s="647"/>
      <c r="Q633" s="647"/>
      <c r="R633" s="647"/>
      <c r="S633" s="647"/>
      <c r="T633" s="647"/>
      <c r="U633" s="647"/>
      <c r="V633" s="647"/>
      <c r="W633" s="647"/>
      <c r="X633" s="647"/>
      <c r="Y633" s="630"/>
      <c r="Z633" s="630"/>
      <c r="AA633" s="294"/>
    </row>
    <row r="634" spans="1:51" s="155" customFormat="1" ht="48.75" customHeight="1">
      <c r="A634" s="346"/>
      <c r="B634" s="354" t="s">
        <v>326</v>
      </c>
      <c r="C634" s="646" t="s">
        <v>445</v>
      </c>
      <c r="D634" s="647"/>
      <c r="E634" s="647"/>
      <c r="F634" s="647"/>
      <c r="G634" s="647"/>
      <c r="H634" s="647"/>
      <c r="I634" s="647"/>
      <c r="J634" s="647"/>
      <c r="K634" s="647"/>
      <c r="L634" s="647"/>
      <c r="M634" s="647"/>
      <c r="N634" s="647"/>
      <c r="O634" s="647"/>
      <c r="P634" s="647"/>
      <c r="Q634" s="647"/>
      <c r="R634" s="647"/>
      <c r="S634" s="647"/>
      <c r="T634" s="647"/>
      <c r="U634" s="647"/>
      <c r="V634" s="647"/>
      <c r="W634" s="647"/>
      <c r="X634" s="647"/>
      <c r="Y634" s="630"/>
      <c r="Z634" s="630"/>
      <c r="AA634" s="294"/>
      <c r="AB634" s="279"/>
    </row>
    <row r="635" spans="1:51" s="156" customFormat="1" ht="12" customHeight="1">
      <c r="A635" s="340"/>
      <c r="B635" s="347"/>
      <c r="C635" s="348"/>
      <c r="D635" s="348"/>
      <c r="E635" s="348"/>
      <c r="F635" s="348"/>
      <c r="G635" s="348"/>
      <c r="H635" s="348"/>
      <c r="I635" s="348"/>
      <c r="J635" s="348"/>
      <c r="K635" s="348"/>
      <c r="L635" s="348"/>
      <c r="M635" s="348"/>
      <c r="N635" s="348"/>
      <c r="O635" s="348"/>
      <c r="P635" s="348"/>
      <c r="Q635" s="348"/>
      <c r="R635" s="348"/>
      <c r="S635" s="348"/>
      <c r="T635" s="348"/>
      <c r="U635" s="348"/>
      <c r="V635" s="348"/>
      <c r="W635" s="348"/>
      <c r="X635" s="348"/>
      <c r="Y635" s="348"/>
      <c r="Z635" s="349"/>
    </row>
    <row r="636" spans="1:51" s="156" customFormat="1" ht="18.75" customHeight="1">
      <c r="A636" s="340" t="s">
        <v>468</v>
      </c>
      <c r="B636" s="347"/>
      <c r="C636" s="348"/>
      <c r="D636" s="348"/>
      <c r="E636" s="348"/>
      <c r="F636" s="348"/>
      <c r="G636" s="348"/>
      <c r="H636" s="348"/>
      <c r="I636" s="348"/>
      <c r="J636" s="348"/>
      <c r="K636" s="348"/>
      <c r="L636" s="348"/>
      <c r="M636" s="348"/>
      <c r="N636" s="348"/>
      <c r="O636" s="348"/>
      <c r="P636" s="348"/>
      <c r="Q636" s="348"/>
      <c r="R636" s="348"/>
      <c r="S636" s="348"/>
      <c r="T636" s="348"/>
      <c r="U636" s="348"/>
      <c r="V636" s="348"/>
      <c r="W636" s="348"/>
      <c r="X636" s="348"/>
      <c r="Y636" s="348"/>
      <c r="Z636" s="349"/>
    </row>
    <row r="637" spans="1:51" s="270" customFormat="1" ht="38.25" customHeight="1">
      <c r="A637" s="350"/>
      <c r="B637" s="698" t="s">
        <v>343</v>
      </c>
      <c r="C637" s="716" t="s">
        <v>880</v>
      </c>
      <c r="D637" s="717"/>
      <c r="E637" s="717"/>
      <c r="F637" s="717"/>
      <c r="G637" s="717"/>
      <c r="H637" s="717"/>
      <c r="I637" s="717"/>
      <c r="J637" s="717"/>
      <c r="K637" s="717"/>
      <c r="L637" s="717"/>
      <c r="M637" s="717"/>
      <c r="N637" s="717"/>
      <c r="O637" s="717"/>
      <c r="P637" s="717"/>
      <c r="Q637" s="717"/>
      <c r="R637" s="717"/>
      <c r="S637" s="717"/>
      <c r="T637" s="717"/>
      <c r="U637" s="717"/>
      <c r="V637" s="717"/>
      <c r="W637" s="717"/>
      <c r="X637" s="718"/>
      <c r="Y637" s="617"/>
      <c r="Z637" s="618"/>
    </row>
    <row r="638" spans="1:51" s="270" customFormat="1" ht="27" customHeight="1">
      <c r="A638" s="350"/>
      <c r="B638" s="699"/>
      <c r="C638" s="719"/>
      <c r="D638" s="720"/>
      <c r="E638" s="720"/>
      <c r="F638" s="720"/>
      <c r="G638" s="720"/>
      <c r="H638" s="720"/>
      <c r="I638" s="720"/>
      <c r="J638" s="720"/>
      <c r="K638" s="720"/>
      <c r="L638" s="720"/>
      <c r="M638" s="720"/>
      <c r="N638" s="720"/>
      <c r="O638" s="720"/>
      <c r="P638" s="720"/>
      <c r="Q638" s="720"/>
      <c r="R638" s="720"/>
      <c r="S638" s="720"/>
      <c r="T638" s="720"/>
      <c r="U638" s="720"/>
      <c r="V638" s="720"/>
      <c r="W638" s="720"/>
      <c r="X638" s="721"/>
      <c r="Y638" s="619"/>
      <c r="Z638" s="620"/>
    </row>
    <row r="639" spans="1:51" s="270" customFormat="1" ht="22.5" customHeight="1">
      <c r="A639" s="350"/>
      <c r="B639" s="698" t="s">
        <v>313</v>
      </c>
      <c r="C639" s="624" t="s">
        <v>446</v>
      </c>
      <c r="D639" s="700"/>
      <c r="E639" s="700"/>
      <c r="F639" s="700"/>
      <c r="G639" s="700"/>
      <c r="H639" s="700"/>
      <c r="I639" s="700"/>
      <c r="J639" s="700"/>
      <c r="K639" s="700"/>
      <c r="L639" s="700"/>
      <c r="M639" s="700"/>
      <c r="N639" s="700"/>
      <c r="O639" s="700"/>
      <c r="P639" s="700"/>
      <c r="Q639" s="700"/>
      <c r="R639" s="700"/>
      <c r="S639" s="700"/>
      <c r="T639" s="700"/>
      <c r="U639" s="700"/>
      <c r="V639" s="700"/>
      <c r="W639" s="700"/>
      <c r="X639" s="701"/>
      <c r="Y639" s="617"/>
      <c r="Z639" s="618"/>
    </row>
    <row r="640" spans="1:51" s="270" customFormat="1" ht="20.25" customHeight="1">
      <c r="A640" s="350"/>
      <c r="B640" s="699"/>
      <c r="C640" s="702"/>
      <c r="D640" s="703"/>
      <c r="E640" s="703"/>
      <c r="F640" s="703"/>
      <c r="G640" s="703"/>
      <c r="H640" s="703"/>
      <c r="I640" s="703"/>
      <c r="J640" s="703"/>
      <c r="K640" s="703"/>
      <c r="L640" s="703"/>
      <c r="M640" s="703"/>
      <c r="N640" s="703"/>
      <c r="O640" s="703"/>
      <c r="P640" s="703"/>
      <c r="Q640" s="703"/>
      <c r="R640" s="703"/>
      <c r="S640" s="703"/>
      <c r="T640" s="703"/>
      <c r="U640" s="703"/>
      <c r="V640" s="703"/>
      <c r="W640" s="703"/>
      <c r="X640" s="704"/>
      <c r="Y640" s="619"/>
      <c r="Z640" s="620"/>
    </row>
    <row r="641" spans="1:26" s="270" customFormat="1" ht="18" customHeight="1">
      <c r="A641" s="350"/>
      <c r="B641" s="698" t="s">
        <v>344</v>
      </c>
      <c r="C641" s="624" t="s">
        <v>447</v>
      </c>
      <c r="D641" s="700"/>
      <c r="E641" s="700"/>
      <c r="F641" s="700"/>
      <c r="G641" s="700"/>
      <c r="H641" s="700"/>
      <c r="I641" s="700"/>
      <c r="J641" s="700"/>
      <c r="K641" s="700"/>
      <c r="L641" s="700"/>
      <c r="M641" s="700"/>
      <c r="N641" s="700"/>
      <c r="O641" s="700"/>
      <c r="P641" s="700"/>
      <c r="Q641" s="700"/>
      <c r="R641" s="700"/>
      <c r="S641" s="700"/>
      <c r="T641" s="700"/>
      <c r="U641" s="700"/>
      <c r="V641" s="700"/>
      <c r="W641" s="700"/>
      <c r="X641" s="701"/>
      <c r="Y641" s="617"/>
      <c r="Z641" s="618"/>
    </row>
    <row r="642" spans="1:26" s="270" customFormat="1" ht="18" customHeight="1">
      <c r="A642" s="350"/>
      <c r="B642" s="699"/>
      <c r="C642" s="702"/>
      <c r="D642" s="703"/>
      <c r="E642" s="703"/>
      <c r="F642" s="703"/>
      <c r="G642" s="703"/>
      <c r="H642" s="703"/>
      <c r="I642" s="703"/>
      <c r="J642" s="703"/>
      <c r="K642" s="703"/>
      <c r="L642" s="703"/>
      <c r="M642" s="703"/>
      <c r="N642" s="703"/>
      <c r="O642" s="703"/>
      <c r="P642" s="703"/>
      <c r="Q642" s="703"/>
      <c r="R642" s="703"/>
      <c r="S642" s="703"/>
      <c r="T642" s="703"/>
      <c r="U642" s="703"/>
      <c r="V642" s="703"/>
      <c r="W642" s="703"/>
      <c r="X642" s="704"/>
      <c r="Y642" s="619"/>
      <c r="Z642" s="620"/>
    </row>
    <row r="643" spans="1:26" s="270" customFormat="1" ht="18" customHeight="1">
      <c r="A643" s="350"/>
      <c r="B643" s="698" t="s">
        <v>222</v>
      </c>
      <c r="C643" s="624" t="s">
        <v>442</v>
      </c>
      <c r="D643" s="700"/>
      <c r="E643" s="700"/>
      <c r="F643" s="700"/>
      <c r="G643" s="700"/>
      <c r="H643" s="700"/>
      <c r="I643" s="700"/>
      <c r="J643" s="700"/>
      <c r="K643" s="700"/>
      <c r="L643" s="700"/>
      <c r="M643" s="700"/>
      <c r="N643" s="700"/>
      <c r="O643" s="700"/>
      <c r="P643" s="700"/>
      <c r="Q643" s="700"/>
      <c r="R643" s="700"/>
      <c r="S643" s="700"/>
      <c r="T643" s="700"/>
      <c r="U643" s="700"/>
      <c r="V643" s="700"/>
      <c r="W643" s="700"/>
      <c r="X643" s="701"/>
      <c r="Y643" s="617"/>
      <c r="Z643" s="618"/>
    </row>
    <row r="644" spans="1:26" s="270" customFormat="1" ht="18" customHeight="1">
      <c r="A644" s="350"/>
      <c r="B644" s="699"/>
      <c r="C644" s="702"/>
      <c r="D644" s="703"/>
      <c r="E644" s="703"/>
      <c r="F644" s="703"/>
      <c r="G644" s="703"/>
      <c r="H644" s="703"/>
      <c r="I644" s="703"/>
      <c r="J644" s="703"/>
      <c r="K644" s="703"/>
      <c r="L644" s="703"/>
      <c r="M644" s="703"/>
      <c r="N644" s="703"/>
      <c r="O644" s="703"/>
      <c r="P644" s="703"/>
      <c r="Q644" s="703"/>
      <c r="R644" s="703"/>
      <c r="S644" s="703"/>
      <c r="T644" s="703"/>
      <c r="U644" s="703"/>
      <c r="V644" s="703"/>
      <c r="W644" s="703"/>
      <c r="X644" s="704"/>
      <c r="Y644" s="619"/>
      <c r="Z644" s="620"/>
    </row>
    <row r="645" spans="1:26" s="270" customFormat="1" ht="18" customHeight="1">
      <c r="A645" s="350"/>
      <c r="B645" s="698" t="s">
        <v>345</v>
      </c>
      <c r="C645" s="624" t="s">
        <v>448</v>
      </c>
      <c r="D645" s="625"/>
      <c r="E645" s="625"/>
      <c r="F645" s="625"/>
      <c r="G645" s="625"/>
      <c r="H645" s="625"/>
      <c r="I645" s="625"/>
      <c r="J645" s="625"/>
      <c r="K645" s="625"/>
      <c r="L645" s="625"/>
      <c r="M645" s="625"/>
      <c r="N645" s="625"/>
      <c r="O645" s="625"/>
      <c r="P645" s="625"/>
      <c r="Q645" s="625"/>
      <c r="R645" s="625"/>
      <c r="S645" s="625"/>
      <c r="T645" s="625"/>
      <c r="U645" s="625"/>
      <c r="V645" s="625"/>
      <c r="W645" s="625"/>
      <c r="X645" s="626"/>
      <c r="Y645" s="617"/>
      <c r="Z645" s="618"/>
    </row>
    <row r="646" spans="1:26" s="270" customFormat="1" ht="16.5" customHeight="1">
      <c r="A646" s="350"/>
      <c r="B646" s="699"/>
      <c r="C646" s="627"/>
      <c r="D646" s="628"/>
      <c r="E646" s="628"/>
      <c r="F646" s="628"/>
      <c r="G646" s="628"/>
      <c r="H646" s="628"/>
      <c r="I646" s="628"/>
      <c r="J646" s="628"/>
      <c r="K646" s="628"/>
      <c r="L646" s="628"/>
      <c r="M646" s="628"/>
      <c r="N646" s="628"/>
      <c r="O646" s="628"/>
      <c r="P646" s="628"/>
      <c r="Q646" s="628"/>
      <c r="R646" s="628"/>
      <c r="S646" s="628"/>
      <c r="T646" s="628"/>
      <c r="U646" s="628"/>
      <c r="V646" s="628"/>
      <c r="W646" s="628"/>
      <c r="X646" s="629"/>
      <c r="Y646" s="619"/>
      <c r="Z646" s="620"/>
    </row>
    <row r="647" spans="1:26" s="270" customFormat="1" ht="26.25" customHeight="1">
      <c r="A647" s="350"/>
      <c r="B647" s="698" t="s">
        <v>121</v>
      </c>
      <c r="C647" s="624" t="s">
        <v>449</v>
      </c>
      <c r="D647" s="625"/>
      <c r="E647" s="625"/>
      <c r="F647" s="625"/>
      <c r="G647" s="625"/>
      <c r="H647" s="625"/>
      <c r="I647" s="625"/>
      <c r="J647" s="625"/>
      <c r="K647" s="625"/>
      <c r="L647" s="625"/>
      <c r="M647" s="625"/>
      <c r="N647" s="625"/>
      <c r="O647" s="625"/>
      <c r="P647" s="625"/>
      <c r="Q647" s="625"/>
      <c r="R647" s="625"/>
      <c r="S647" s="625"/>
      <c r="T647" s="625"/>
      <c r="U647" s="625"/>
      <c r="V647" s="625"/>
      <c r="W647" s="625"/>
      <c r="X647" s="626"/>
      <c r="Y647" s="617"/>
      <c r="Z647" s="618"/>
    </row>
    <row r="648" spans="1:26" s="270" customFormat="1" ht="26.25" customHeight="1">
      <c r="A648" s="350"/>
      <c r="B648" s="699"/>
      <c r="C648" s="627"/>
      <c r="D648" s="628"/>
      <c r="E648" s="628"/>
      <c r="F648" s="628"/>
      <c r="G648" s="628"/>
      <c r="H648" s="628"/>
      <c r="I648" s="628"/>
      <c r="J648" s="628"/>
      <c r="K648" s="628"/>
      <c r="L648" s="628"/>
      <c r="M648" s="628"/>
      <c r="N648" s="628"/>
      <c r="O648" s="628"/>
      <c r="P648" s="628"/>
      <c r="Q648" s="628"/>
      <c r="R648" s="628"/>
      <c r="S648" s="628"/>
      <c r="T648" s="628"/>
      <c r="U648" s="628"/>
      <c r="V648" s="628"/>
      <c r="W648" s="628"/>
      <c r="X648" s="629"/>
      <c r="Y648" s="619"/>
      <c r="Z648" s="620"/>
    </row>
    <row r="649" spans="1:26" s="270" customFormat="1" ht="23.25" customHeight="1">
      <c r="A649" s="350"/>
      <c r="B649" s="698" t="s">
        <v>302</v>
      </c>
      <c r="C649" s="624" t="s">
        <v>450</v>
      </c>
      <c r="D649" s="625"/>
      <c r="E649" s="625"/>
      <c r="F649" s="625"/>
      <c r="G649" s="625"/>
      <c r="H649" s="625"/>
      <c r="I649" s="625"/>
      <c r="J649" s="625"/>
      <c r="K649" s="625"/>
      <c r="L649" s="625"/>
      <c r="M649" s="625"/>
      <c r="N649" s="625"/>
      <c r="O649" s="625"/>
      <c r="P649" s="625"/>
      <c r="Q649" s="625"/>
      <c r="R649" s="625"/>
      <c r="S649" s="625"/>
      <c r="T649" s="625"/>
      <c r="U649" s="625"/>
      <c r="V649" s="625"/>
      <c r="W649" s="625"/>
      <c r="X649" s="626"/>
      <c r="Y649" s="617"/>
      <c r="Z649" s="618"/>
    </row>
    <row r="650" spans="1:26" s="270" customFormat="1" ht="23.25" customHeight="1">
      <c r="A650" s="350"/>
      <c r="B650" s="699"/>
      <c r="C650" s="627"/>
      <c r="D650" s="628"/>
      <c r="E650" s="628"/>
      <c r="F650" s="628"/>
      <c r="G650" s="628"/>
      <c r="H650" s="628"/>
      <c r="I650" s="628"/>
      <c r="J650" s="628"/>
      <c r="K650" s="628"/>
      <c r="L650" s="628"/>
      <c r="M650" s="628"/>
      <c r="N650" s="628"/>
      <c r="O650" s="628"/>
      <c r="P650" s="628"/>
      <c r="Q650" s="628"/>
      <c r="R650" s="628"/>
      <c r="S650" s="628"/>
      <c r="T650" s="628"/>
      <c r="U650" s="628"/>
      <c r="V650" s="628"/>
      <c r="W650" s="628"/>
      <c r="X650" s="629"/>
      <c r="Y650" s="619"/>
      <c r="Z650" s="620"/>
    </row>
    <row r="651" spans="1:26" s="270" customFormat="1" ht="12.75" customHeight="1">
      <c r="A651" s="350"/>
      <c r="B651" s="351"/>
      <c r="C651" s="352"/>
      <c r="D651" s="352"/>
      <c r="E651" s="352"/>
      <c r="F651" s="352"/>
      <c r="G651" s="352"/>
      <c r="H651" s="352"/>
      <c r="I651" s="352"/>
      <c r="J651" s="352"/>
      <c r="K651" s="352"/>
      <c r="L651" s="352"/>
      <c r="M651" s="352"/>
      <c r="N651" s="352"/>
      <c r="O651" s="352"/>
      <c r="P651" s="352"/>
      <c r="Q651" s="352"/>
      <c r="R651" s="352"/>
      <c r="S651" s="352"/>
      <c r="T651" s="352"/>
      <c r="U651" s="352"/>
      <c r="V651" s="352"/>
      <c r="W651" s="352"/>
      <c r="X651" s="352"/>
      <c r="Y651" s="353"/>
      <c r="Z651" s="353"/>
    </row>
    <row r="652" spans="1:26" s="270" customFormat="1" ht="18.75" customHeight="1">
      <c r="A652" s="340" t="s">
        <v>469</v>
      </c>
      <c r="B652" s="347"/>
      <c r="C652" s="348"/>
      <c r="D652" s="348"/>
      <c r="E652" s="348"/>
      <c r="F652" s="348"/>
      <c r="G652" s="348"/>
      <c r="H652" s="348"/>
      <c r="I652" s="348"/>
      <c r="J652" s="348"/>
      <c r="K652" s="348"/>
      <c r="L652" s="348"/>
      <c r="M652" s="348"/>
      <c r="N652" s="348"/>
      <c r="O652" s="348"/>
      <c r="P652" s="348"/>
      <c r="Q652" s="348"/>
      <c r="R652" s="348"/>
      <c r="S652" s="348"/>
      <c r="T652" s="348"/>
      <c r="U652" s="348"/>
      <c r="V652" s="348"/>
      <c r="W652" s="348"/>
      <c r="X652" s="348"/>
      <c r="Y652" s="348"/>
      <c r="Z652" s="349"/>
    </row>
    <row r="653" spans="1:26" s="270" customFormat="1" ht="47.1" customHeight="1">
      <c r="A653" s="350"/>
      <c r="B653" s="698" t="s">
        <v>343</v>
      </c>
      <c r="C653" s="624" t="s">
        <v>880</v>
      </c>
      <c r="D653" s="625"/>
      <c r="E653" s="625"/>
      <c r="F653" s="625"/>
      <c r="G653" s="625"/>
      <c r="H653" s="625"/>
      <c r="I653" s="625"/>
      <c r="J653" s="625"/>
      <c r="K653" s="625"/>
      <c r="L653" s="625"/>
      <c r="M653" s="625"/>
      <c r="N653" s="625"/>
      <c r="O653" s="625"/>
      <c r="P653" s="625"/>
      <c r="Q653" s="625"/>
      <c r="R653" s="625"/>
      <c r="S653" s="625"/>
      <c r="T653" s="625"/>
      <c r="U653" s="625"/>
      <c r="V653" s="625"/>
      <c r="W653" s="625"/>
      <c r="X653" s="626"/>
      <c r="Y653" s="617"/>
      <c r="Z653" s="618"/>
    </row>
    <row r="654" spans="1:26" s="270" customFormat="1" ht="13.5">
      <c r="A654" s="350"/>
      <c r="B654" s="699"/>
      <c r="C654" s="627"/>
      <c r="D654" s="628"/>
      <c r="E654" s="628"/>
      <c r="F654" s="628"/>
      <c r="G654" s="628"/>
      <c r="H654" s="628"/>
      <c r="I654" s="628"/>
      <c r="J654" s="628"/>
      <c r="K654" s="628"/>
      <c r="L654" s="628"/>
      <c r="M654" s="628"/>
      <c r="N654" s="628"/>
      <c r="O654" s="628"/>
      <c r="P654" s="628"/>
      <c r="Q654" s="628"/>
      <c r="R654" s="628"/>
      <c r="S654" s="628"/>
      <c r="T654" s="628"/>
      <c r="U654" s="628"/>
      <c r="V654" s="628"/>
      <c r="W654" s="628"/>
      <c r="X654" s="629"/>
      <c r="Y654" s="619"/>
      <c r="Z654" s="620"/>
    </row>
    <row r="655" spans="1:26" s="270" customFormat="1" ht="41.1" customHeight="1">
      <c r="A655" s="350"/>
      <c r="B655" s="698" t="s">
        <v>313</v>
      </c>
      <c r="C655" s="624" t="s">
        <v>532</v>
      </c>
      <c r="D655" s="700"/>
      <c r="E655" s="700"/>
      <c r="F655" s="700"/>
      <c r="G655" s="700"/>
      <c r="H655" s="700"/>
      <c r="I655" s="700"/>
      <c r="J655" s="700"/>
      <c r="K655" s="700"/>
      <c r="L655" s="700"/>
      <c r="M655" s="700"/>
      <c r="N655" s="700"/>
      <c r="O655" s="700"/>
      <c r="P655" s="700"/>
      <c r="Q655" s="700"/>
      <c r="R655" s="700"/>
      <c r="S655" s="700"/>
      <c r="T655" s="700"/>
      <c r="U655" s="700"/>
      <c r="V655" s="700"/>
      <c r="W655" s="700"/>
      <c r="X655" s="701"/>
      <c r="Y655" s="617"/>
      <c r="Z655" s="618"/>
    </row>
    <row r="656" spans="1:26" s="270" customFormat="1" ht="41.1" customHeight="1">
      <c r="A656" s="350"/>
      <c r="B656" s="699"/>
      <c r="C656" s="702"/>
      <c r="D656" s="703"/>
      <c r="E656" s="703"/>
      <c r="F656" s="703"/>
      <c r="G656" s="703"/>
      <c r="H656" s="703"/>
      <c r="I656" s="703"/>
      <c r="J656" s="703"/>
      <c r="K656" s="703"/>
      <c r="L656" s="703"/>
      <c r="M656" s="703"/>
      <c r="N656" s="703"/>
      <c r="O656" s="703"/>
      <c r="P656" s="703"/>
      <c r="Q656" s="703"/>
      <c r="R656" s="703"/>
      <c r="S656" s="703"/>
      <c r="T656" s="703"/>
      <c r="U656" s="703"/>
      <c r="V656" s="703"/>
      <c r="W656" s="703"/>
      <c r="X656" s="704"/>
      <c r="Y656" s="619"/>
      <c r="Z656" s="620"/>
    </row>
    <row r="657" spans="1:26" s="270" customFormat="1" ht="17.25" customHeight="1">
      <c r="A657" s="305"/>
      <c r="B657" s="818" t="s">
        <v>344</v>
      </c>
      <c r="C657" s="1082" t="s">
        <v>451</v>
      </c>
      <c r="D657" s="1083"/>
      <c r="E657" s="1083"/>
      <c r="F657" s="1083"/>
      <c r="G657" s="1083"/>
      <c r="H657" s="1083"/>
      <c r="I657" s="1083"/>
      <c r="J657" s="1083"/>
      <c r="K657" s="1083"/>
      <c r="L657" s="1083"/>
      <c r="M657" s="1083"/>
      <c r="N657" s="1083"/>
      <c r="O657" s="1083"/>
      <c r="P657" s="1083"/>
      <c r="Q657" s="1083"/>
      <c r="R657" s="1083"/>
      <c r="S657" s="1083"/>
      <c r="T657" s="1083"/>
      <c r="U657" s="1083"/>
      <c r="V657" s="1083"/>
      <c r="W657" s="1083"/>
      <c r="X657" s="1084"/>
      <c r="Y657" s="764"/>
      <c r="Z657" s="765"/>
    </row>
    <row r="658" spans="1:26" s="270" customFormat="1" ht="18" customHeight="1">
      <c r="A658" s="305"/>
      <c r="B658" s="819"/>
      <c r="C658" s="1085"/>
      <c r="D658" s="1086"/>
      <c r="E658" s="1086"/>
      <c r="F658" s="1086"/>
      <c r="G658" s="1086"/>
      <c r="H658" s="1086"/>
      <c r="I658" s="1086"/>
      <c r="J658" s="1086"/>
      <c r="K658" s="1086"/>
      <c r="L658" s="1086"/>
      <c r="M658" s="1086"/>
      <c r="N658" s="1086"/>
      <c r="O658" s="1086"/>
      <c r="P658" s="1086"/>
      <c r="Q658" s="1086"/>
      <c r="R658" s="1086"/>
      <c r="S658" s="1086"/>
      <c r="T658" s="1086"/>
      <c r="U658" s="1086"/>
      <c r="V658" s="1086"/>
      <c r="W658" s="1086"/>
      <c r="X658" s="1087"/>
      <c r="Y658" s="766"/>
      <c r="Z658" s="767"/>
    </row>
    <row r="659" spans="1:26" s="270" customFormat="1" ht="14.25" customHeight="1">
      <c r="A659" s="305"/>
      <c r="B659" s="818" t="s">
        <v>222</v>
      </c>
      <c r="C659" s="1082" t="s">
        <v>452</v>
      </c>
      <c r="D659" s="1083"/>
      <c r="E659" s="1083"/>
      <c r="F659" s="1083"/>
      <c r="G659" s="1083"/>
      <c r="H659" s="1083"/>
      <c r="I659" s="1083"/>
      <c r="J659" s="1083"/>
      <c r="K659" s="1083"/>
      <c r="L659" s="1083"/>
      <c r="M659" s="1083"/>
      <c r="N659" s="1083"/>
      <c r="O659" s="1083"/>
      <c r="P659" s="1083"/>
      <c r="Q659" s="1083"/>
      <c r="R659" s="1083"/>
      <c r="S659" s="1083"/>
      <c r="T659" s="1083"/>
      <c r="U659" s="1083"/>
      <c r="V659" s="1083"/>
      <c r="W659" s="1083"/>
      <c r="X659" s="1084"/>
      <c r="Y659" s="764"/>
      <c r="Z659" s="765"/>
    </row>
    <row r="660" spans="1:26" s="270" customFormat="1" ht="15" customHeight="1">
      <c r="A660" s="305"/>
      <c r="B660" s="819"/>
      <c r="C660" s="1085"/>
      <c r="D660" s="1086"/>
      <c r="E660" s="1086"/>
      <c r="F660" s="1086"/>
      <c r="G660" s="1086"/>
      <c r="H660" s="1086"/>
      <c r="I660" s="1086"/>
      <c r="J660" s="1086"/>
      <c r="K660" s="1086"/>
      <c r="L660" s="1086"/>
      <c r="M660" s="1086"/>
      <c r="N660" s="1086"/>
      <c r="O660" s="1086"/>
      <c r="P660" s="1086"/>
      <c r="Q660" s="1086"/>
      <c r="R660" s="1086"/>
      <c r="S660" s="1086"/>
      <c r="T660" s="1086"/>
      <c r="U660" s="1086"/>
      <c r="V660" s="1086"/>
      <c r="W660" s="1086"/>
      <c r="X660" s="1087"/>
      <c r="Y660" s="766"/>
      <c r="Z660" s="767"/>
    </row>
    <row r="661" spans="1:26" s="270" customFormat="1" ht="18" customHeight="1">
      <c r="A661" s="305"/>
      <c r="B661" s="818" t="s">
        <v>345</v>
      </c>
      <c r="C661" s="1082" t="s">
        <v>453</v>
      </c>
      <c r="D661" s="990"/>
      <c r="E661" s="990"/>
      <c r="F661" s="990"/>
      <c r="G661" s="990"/>
      <c r="H661" s="990"/>
      <c r="I661" s="990"/>
      <c r="J661" s="990"/>
      <c r="K661" s="990"/>
      <c r="L661" s="990"/>
      <c r="M661" s="990"/>
      <c r="N661" s="990"/>
      <c r="O661" s="990"/>
      <c r="P661" s="990"/>
      <c r="Q661" s="990"/>
      <c r="R661" s="990"/>
      <c r="S661" s="990"/>
      <c r="T661" s="990"/>
      <c r="U661" s="990"/>
      <c r="V661" s="990"/>
      <c r="W661" s="990"/>
      <c r="X661" s="991"/>
      <c r="Y661" s="764"/>
      <c r="Z661" s="765"/>
    </row>
    <row r="662" spans="1:26" s="270" customFormat="1" ht="15.75" customHeight="1">
      <c r="A662" s="305"/>
      <c r="B662" s="819"/>
      <c r="C662" s="992"/>
      <c r="D662" s="993"/>
      <c r="E662" s="993"/>
      <c r="F662" s="993"/>
      <c r="G662" s="993"/>
      <c r="H662" s="993"/>
      <c r="I662" s="993"/>
      <c r="J662" s="993"/>
      <c r="K662" s="993"/>
      <c r="L662" s="993"/>
      <c r="M662" s="993"/>
      <c r="N662" s="993"/>
      <c r="O662" s="993"/>
      <c r="P662" s="993"/>
      <c r="Q662" s="993"/>
      <c r="R662" s="993"/>
      <c r="S662" s="993"/>
      <c r="T662" s="993"/>
      <c r="U662" s="993"/>
      <c r="V662" s="993"/>
      <c r="W662" s="993"/>
      <c r="X662" s="994"/>
      <c r="Y662" s="766"/>
      <c r="Z662" s="767"/>
    </row>
    <row r="663" spans="1:26" s="270" customFormat="1" ht="17.25" customHeight="1">
      <c r="A663" s="305"/>
      <c r="B663" s="818" t="s">
        <v>121</v>
      </c>
      <c r="C663" s="1082" t="s">
        <v>454</v>
      </c>
      <c r="D663" s="990"/>
      <c r="E663" s="990"/>
      <c r="F663" s="990"/>
      <c r="G663" s="990"/>
      <c r="H663" s="990"/>
      <c r="I663" s="990"/>
      <c r="J663" s="990"/>
      <c r="K663" s="990"/>
      <c r="L663" s="990"/>
      <c r="M663" s="990"/>
      <c r="N663" s="990"/>
      <c r="O663" s="990"/>
      <c r="P663" s="990"/>
      <c r="Q663" s="990"/>
      <c r="R663" s="990"/>
      <c r="S663" s="990"/>
      <c r="T663" s="990"/>
      <c r="U663" s="990"/>
      <c r="V663" s="990"/>
      <c r="W663" s="990"/>
      <c r="X663" s="991"/>
      <c r="Y663" s="764"/>
      <c r="Z663" s="765"/>
    </row>
    <row r="664" spans="1:26" s="270" customFormat="1" ht="18" customHeight="1">
      <c r="A664" s="305"/>
      <c r="B664" s="819"/>
      <c r="C664" s="992"/>
      <c r="D664" s="993"/>
      <c r="E664" s="993"/>
      <c r="F664" s="993"/>
      <c r="G664" s="993"/>
      <c r="H664" s="993"/>
      <c r="I664" s="993"/>
      <c r="J664" s="993"/>
      <c r="K664" s="993"/>
      <c r="L664" s="993"/>
      <c r="M664" s="993"/>
      <c r="N664" s="993"/>
      <c r="O664" s="993"/>
      <c r="P664" s="993"/>
      <c r="Q664" s="993"/>
      <c r="R664" s="993"/>
      <c r="S664" s="993"/>
      <c r="T664" s="993"/>
      <c r="U664" s="993"/>
      <c r="V664" s="993"/>
      <c r="W664" s="993"/>
      <c r="X664" s="994"/>
      <c r="Y664" s="766"/>
      <c r="Z664" s="767"/>
    </row>
    <row r="665" spans="1:26" s="269" customFormat="1" ht="18" customHeight="1">
      <c r="A665" s="280"/>
      <c r="B665" s="280"/>
      <c r="C665" s="239"/>
      <c r="D665" s="239"/>
      <c r="E665" s="239"/>
      <c r="F665" s="239"/>
      <c r="G665" s="239"/>
      <c r="H665" s="239"/>
      <c r="I665" s="239"/>
      <c r="J665" s="240"/>
      <c r="K665" s="240"/>
      <c r="L665" s="240"/>
      <c r="M665" s="240"/>
      <c r="N665" s="240"/>
      <c r="O665" s="240"/>
      <c r="P665" s="240"/>
      <c r="Q665" s="240"/>
    </row>
    <row r="666" spans="1:26" s="269" customFormat="1" ht="18" customHeight="1">
      <c r="A666" s="359" t="s">
        <v>470</v>
      </c>
      <c r="B666" s="359"/>
      <c r="C666" s="239"/>
      <c r="D666" s="239"/>
      <c r="E666" s="239"/>
      <c r="F666" s="239"/>
      <c r="G666" s="239"/>
      <c r="H666" s="239"/>
      <c r="I666" s="239"/>
      <c r="J666" s="240"/>
      <c r="K666" s="240"/>
      <c r="L666" s="240"/>
      <c r="M666" s="240"/>
      <c r="N666" s="240"/>
      <c r="O666" s="240"/>
      <c r="P666" s="240"/>
      <c r="Q666" s="240"/>
    </row>
    <row r="667" spans="1:26" s="269" customFormat="1" ht="74.25" customHeight="1">
      <c r="A667" s="359"/>
      <c r="B667" s="571" t="s">
        <v>343</v>
      </c>
      <c r="C667" s="622" t="s">
        <v>880</v>
      </c>
      <c r="D667" s="697"/>
      <c r="E667" s="697"/>
      <c r="F667" s="697"/>
      <c r="G667" s="697"/>
      <c r="H667" s="697"/>
      <c r="I667" s="697"/>
      <c r="J667" s="697"/>
      <c r="K667" s="697"/>
      <c r="L667" s="697"/>
      <c r="M667" s="697"/>
      <c r="N667" s="697"/>
      <c r="O667" s="697"/>
      <c r="P667" s="697"/>
      <c r="Q667" s="697"/>
      <c r="R667" s="697"/>
      <c r="S667" s="697"/>
      <c r="T667" s="697"/>
      <c r="U667" s="697"/>
      <c r="V667" s="697"/>
      <c r="W667" s="697"/>
      <c r="X667" s="697"/>
      <c r="Y667" s="623"/>
      <c r="Z667" s="623"/>
    </row>
    <row r="668" spans="1:26" s="269" customFormat="1" ht="81" customHeight="1">
      <c r="A668" s="359"/>
      <c r="B668" s="571" t="s">
        <v>313</v>
      </c>
      <c r="C668" s="622" t="s">
        <v>533</v>
      </c>
      <c r="D668" s="697"/>
      <c r="E668" s="697"/>
      <c r="F668" s="697"/>
      <c r="G668" s="697"/>
      <c r="H668" s="697"/>
      <c r="I668" s="697"/>
      <c r="J668" s="697"/>
      <c r="K668" s="697"/>
      <c r="L668" s="697"/>
      <c r="M668" s="697"/>
      <c r="N668" s="697"/>
      <c r="O668" s="697"/>
      <c r="P668" s="697"/>
      <c r="Q668" s="697"/>
      <c r="R668" s="697"/>
      <c r="S668" s="697"/>
      <c r="T668" s="697"/>
      <c r="U668" s="697"/>
      <c r="V668" s="697"/>
      <c r="W668" s="697"/>
      <c r="X668" s="697"/>
      <c r="Y668" s="623"/>
      <c r="Z668" s="623"/>
    </row>
    <row r="669" spans="1:26" s="269" customFormat="1" ht="34.5" customHeight="1">
      <c r="A669" s="359"/>
      <c r="B669" s="571" t="s">
        <v>344</v>
      </c>
      <c r="C669" s="622" t="s">
        <v>447</v>
      </c>
      <c r="D669" s="622"/>
      <c r="E669" s="622"/>
      <c r="F669" s="622"/>
      <c r="G669" s="622"/>
      <c r="H669" s="622"/>
      <c r="I669" s="622"/>
      <c r="J669" s="622"/>
      <c r="K669" s="622"/>
      <c r="L669" s="622"/>
      <c r="M669" s="622"/>
      <c r="N669" s="622"/>
      <c r="O669" s="622"/>
      <c r="P669" s="622"/>
      <c r="Q669" s="622"/>
      <c r="R669" s="622"/>
      <c r="S669" s="622"/>
      <c r="T669" s="622"/>
      <c r="U669" s="622"/>
      <c r="V669" s="622"/>
      <c r="W669" s="622"/>
      <c r="X669" s="622"/>
      <c r="Y669" s="623"/>
      <c r="Z669" s="623"/>
    </row>
    <row r="670" spans="1:26" s="269" customFormat="1" ht="29.25" customHeight="1">
      <c r="A670" s="359"/>
      <c r="B670" s="571" t="s">
        <v>222</v>
      </c>
      <c r="C670" s="622" t="s">
        <v>452</v>
      </c>
      <c r="D670" s="622"/>
      <c r="E670" s="622"/>
      <c r="F670" s="622"/>
      <c r="G670" s="622"/>
      <c r="H670" s="622"/>
      <c r="I670" s="622"/>
      <c r="J670" s="622"/>
      <c r="K670" s="622"/>
      <c r="L670" s="622"/>
      <c r="M670" s="622"/>
      <c r="N670" s="622"/>
      <c r="O670" s="622"/>
      <c r="P670" s="622"/>
      <c r="Q670" s="622"/>
      <c r="R670" s="622"/>
      <c r="S670" s="622"/>
      <c r="T670" s="622"/>
      <c r="U670" s="622"/>
      <c r="V670" s="622"/>
      <c r="W670" s="622"/>
      <c r="X670" s="622"/>
      <c r="Y670" s="623"/>
      <c r="Z670" s="623"/>
    </row>
    <row r="671" spans="1:26" s="269" customFormat="1" ht="36" customHeight="1">
      <c r="A671" s="359"/>
      <c r="B671" s="571" t="s">
        <v>345</v>
      </c>
      <c r="C671" s="622" t="s">
        <v>455</v>
      </c>
      <c r="D671" s="622"/>
      <c r="E671" s="622"/>
      <c r="F671" s="622"/>
      <c r="G671" s="622"/>
      <c r="H671" s="622"/>
      <c r="I671" s="622"/>
      <c r="J671" s="622"/>
      <c r="K671" s="622"/>
      <c r="L671" s="622"/>
      <c r="M671" s="622"/>
      <c r="N671" s="622"/>
      <c r="O671" s="622"/>
      <c r="P671" s="622"/>
      <c r="Q671" s="622"/>
      <c r="R671" s="622"/>
      <c r="S671" s="622"/>
      <c r="T671" s="622"/>
      <c r="U671" s="622"/>
      <c r="V671" s="622"/>
      <c r="W671" s="622"/>
      <c r="X671" s="622"/>
      <c r="Y671" s="623"/>
      <c r="Z671" s="623"/>
    </row>
    <row r="672" spans="1:26" s="270" customFormat="1" ht="30" customHeight="1">
      <c r="A672" s="281"/>
      <c r="B672" s="182"/>
      <c r="C672" s="293"/>
      <c r="D672" s="293"/>
      <c r="E672" s="293"/>
      <c r="F672" s="293"/>
      <c r="G672" s="293"/>
      <c r="H672" s="293"/>
      <c r="I672" s="293"/>
      <c r="J672" s="175"/>
      <c r="K672" s="175"/>
      <c r="L672" s="175"/>
      <c r="M672" s="175"/>
      <c r="N672" s="175"/>
      <c r="O672" s="175"/>
      <c r="P672" s="175"/>
      <c r="Q672" s="175"/>
      <c r="R672" s="175"/>
      <c r="S672" s="174"/>
      <c r="T672" s="174"/>
      <c r="U672" s="174"/>
      <c r="V672" s="174"/>
      <c r="W672" s="174"/>
      <c r="X672" s="174"/>
      <c r="Y672" s="209"/>
      <c r="Z672" s="209"/>
    </row>
    <row r="673" spans="1:26" s="270" customFormat="1" ht="30" customHeight="1">
      <c r="A673" s="281"/>
      <c r="B673" s="182"/>
      <c r="C673" s="293"/>
      <c r="D673" s="293"/>
      <c r="E673" s="293"/>
      <c r="F673" s="293"/>
      <c r="G673" s="293"/>
      <c r="H673" s="293"/>
      <c r="I673" s="293"/>
      <c r="J673" s="175"/>
      <c r="K673" s="175"/>
      <c r="L673" s="175"/>
      <c r="M673" s="175"/>
      <c r="N673" s="175"/>
      <c r="O673" s="175"/>
      <c r="P673" s="175"/>
      <c r="Q673" s="175"/>
      <c r="R673" s="175"/>
      <c r="S673" s="174"/>
      <c r="T673" s="174"/>
      <c r="U673" s="174"/>
      <c r="V673" s="174"/>
      <c r="W673" s="174"/>
      <c r="X673" s="174"/>
      <c r="Y673" s="209"/>
      <c r="Z673" s="209"/>
    </row>
    <row r="674" spans="1:26" s="270" customFormat="1" ht="15" customHeight="1">
      <c r="A674" s="281"/>
      <c r="B674" s="182"/>
      <c r="C674" s="293"/>
      <c r="D674" s="293"/>
      <c r="E674" s="293"/>
      <c r="F674" s="293"/>
      <c r="G674" s="293"/>
      <c r="H674" s="293"/>
      <c r="I674" s="293"/>
      <c r="J674" s="175"/>
      <c r="K674" s="175"/>
      <c r="L674" s="175"/>
      <c r="M674" s="175"/>
      <c r="N674" s="175"/>
      <c r="O674" s="175"/>
      <c r="P674" s="175"/>
      <c r="Q674" s="175"/>
      <c r="R674" s="175"/>
      <c r="S674" s="174"/>
      <c r="T674" s="174"/>
      <c r="U674" s="174"/>
      <c r="V674" s="174"/>
      <c r="W674" s="174"/>
      <c r="X674" s="174"/>
      <c r="Y674" s="209"/>
      <c r="Z674" s="209"/>
    </row>
    <row r="675" spans="1:26" s="270" customFormat="1" ht="15" customHeight="1">
      <c r="A675" s="281"/>
      <c r="B675" s="182"/>
      <c r="C675" s="293"/>
      <c r="D675" s="293"/>
      <c r="E675" s="293"/>
      <c r="F675" s="293"/>
      <c r="G675" s="293"/>
      <c r="H675" s="293"/>
      <c r="I675" s="293"/>
      <c r="J675" s="175"/>
      <c r="K675" s="175"/>
      <c r="L675" s="175"/>
      <c r="M675" s="175"/>
      <c r="N675" s="175"/>
      <c r="O675" s="175"/>
      <c r="P675" s="175"/>
      <c r="Q675" s="175"/>
      <c r="R675" s="175"/>
      <c r="S675" s="174"/>
      <c r="T675" s="174"/>
      <c r="U675" s="174"/>
      <c r="V675" s="174"/>
      <c r="W675" s="174"/>
      <c r="X675" s="174"/>
      <c r="Y675" s="209"/>
      <c r="Z675" s="209"/>
    </row>
    <row r="676" spans="1:26" s="270" customFormat="1" ht="9" customHeight="1">
      <c r="A676" s="281"/>
      <c r="B676" s="182"/>
      <c r="C676" s="293"/>
      <c r="D676" s="293"/>
      <c r="E676" s="293"/>
      <c r="F676" s="293"/>
      <c r="G676" s="293"/>
      <c r="H676" s="293"/>
      <c r="I676" s="293"/>
      <c r="J676" s="175"/>
      <c r="K676" s="175"/>
      <c r="L676" s="175"/>
      <c r="M676" s="175"/>
      <c r="N676" s="175"/>
      <c r="O676" s="175"/>
      <c r="P676" s="175"/>
      <c r="Q676" s="175"/>
      <c r="R676" s="175"/>
      <c r="S676" s="174"/>
      <c r="T676" s="174"/>
      <c r="U676" s="174"/>
      <c r="V676" s="174"/>
      <c r="W676" s="174"/>
      <c r="X676" s="174"/>
      <c r="Y676" s="209"/>
      <c r="Z676" s="209"/>
    </row>
    <row r="677" spans="1:26" s="270" customFormat="1" ht="30" customHeight="1">
      <c r="A677" s="252" t="s">
        <v>315</v>
      </c>
      <c r="B677" s="252"/>
      <c r="C677" s="252"/>
      <c r="D677" s="252"/>
      <c r="E677" s="253"/>
      <c r="F677" s="253"/>
      <c r="G677" s="253"/>
      <c r="H677" s="253"/>
      <c r="I677" s="253"/>
      <c r="J677" s="253"/>
      <c r="K677" s="253"/>
      <c r="L677" s="253"/>
      <c r="M677" s="253"/>
      <c r="N677" s="253"/>
      <c r="O677" s="253"/>
      <c r="P677" s="253"/>
      <c r="Q677" s="253"/>
      <c r="R677" s="253"/>
      <c r="S677" s="253"/>
      <c r="T677" s="253"/>
      <c r="U677" s="253"/>
      <c r="V677" s="253"/>
      <c r="W677" s="253"/>
      <c r="X677" s="253"/>
      <c r="Y677" s="253"/>
      <c r="Z677" s="253"/>
    </row>
    <row r="678" spans="1:26" s="270" customFormat="1" ht="15" customHeight="1">
      <c r="A678" s="281" t="s">
        <v>233</v>
      </c>
      <c r="B678" s="182"/>
      <c r="C678" s="293"/>
      <c r="D678" s="293"/>
      <c r="E678" s="293"/>
      <c r="F678" s="293"/>
      <c r="G678" s="293"/>
      <c r="H678" s="293"/>
      <c r="I678" s="293"/>
      <c r="J678" s="175"/>
      <c r="K678" s="175"/>
      <c r="L678" s="175"/>
      <c r="M678" s="175"/>
      <c r="N678" s="175"/>
      <c r="O678" s="175"/>
      <c r="P678" s="175"/>
      <c r="Q678" s="175"/>
      <c r="R678" s="175"/>
      <c r="S678" s="174"/>
      <c r="T678" s="174"/>
      <c r="U678" s="174"/>
      <c r="V678" s="174"/>
      <c r="W678" s="174"/>
      <c r="X678" s="174"/>
      <c r="Y678" s="209"/>
      <c r="Z678" s="209"/>
    </row>
    <row r="679" spans="1:26" s="270" customFormat="1" ht="30" customHeight="1">
      <c r="A679" s="271"/>
      <c r="B679" s="600" t="s">
        <v>87</v>
      </c>
      <c r="C679" s="747" t="s">
        <v>425</v>
      </c>
      <c r="D679" s="747"/>
      <c r="E679" s="747"/>
      <c r="F679" s="747"/>
      <c r="G679" s="747"/>
      <c r="H679" s="747"/>
      <c r="I679" s="747"/>
      <c r="J679" s="747"/>
      <c r="K679" s="747"/>
      <c r="L679" s="747"/>
      <c r="M679" s="747"/>
      <c r="N679" s="747"/>
      <c r="O679" s="747"/>
      <c r="P679" s="747"/>
      <c r="Q679" s="747"/>
      <c r="R679" s="747"/>
      <c r="S679" s="747"/>
      <c r="T679" s="747"/>
      <c r="U679" s="747"/>
      <c r="V679" s="747"/>
      <c r="W679" s="747"/>
      <c r="X679" s="747"/>
      <c r="Y679" s="729"/>
      <c r="Z679" s="730"/>
    </row>
    <row r="680" spans="1:26" s="270" customFormat="1" ht="30" customHeight="1">
      <c r="A680" s="271"/>
      <c r="B680" s="1064"/>
      <c r="C680" s="747"/>
      <c r="D680" s="747"/>
      <c r="E680" s="747"/>
      <c r="F680" s="747"/>
      <c r="G680" s="747"/>
      <c r="H680" s="747"/>
      <c r="I680" s="747"/>
      <c r="J680" s="747"/>
      <c r="K680" s="747"/>
      <c r="L680" s="747"/>
      <c r="M680" s="747"/>
      <c r="N680" s="747"/>
      <c r="O680" s="747"/>
      <c r="P680" s="747"/>
      <c r="Q680" s="747"/>
      <c r="R680" s="747"/>
      <c r="S680" s="747"/>
      <c r="T680" s="747"/>
      <c r="U680" s="747"/>
      <c r="V680" s="747"/>
      <c r="W680" s="747"/>
      <c r="X680" s="747"/>
      <c r="Y680" s="731"/>
      <c r="Z680" s="732"/>
    </row>
    <row r="681" spans="1:26" s="270" customFormat="1" ht="13.5" customHeight="1">
      <c r="A681" s="272"/>
      <c r="B681" s="272"/>
      <c r="C681" s="272"/>
      <c r="D681" s="272"/>
      <c r="E681" s="272"/>
      <c r="F681" s="272"/>
      <c r="G681" s="272"/>
      <c r="H681" s="272"/>
      <c r="I681" s="273"/>
      <c r="J681" s="273"/>
      <c r="K681" s="273"/>
      <c r="L681" s="273"/>
      <c r="M681" s="273"/>
      <c r="N681" s="273"/>
      <c r="O681" s="273"/>
      <c r="P681" s="273"/>
      <c r="Q681" s="273"/>
      <c r="R681" s="273"/>
      <c r="S681" s="273"/>
      <c r="T681" s="273"/>
      <c r="U681" s="273"/>
      <c r="V681" s="273"/>
      <c r="W681" s="273"/>
      <c r="X681" s="273"/>
      <c r="Y681" s="202"/>
      <c r="Z681" s="202"/>
    </row>
    <row r="682" spans="1:26" s="270" customFormat="1" ht="15" customHeight="1">
      <c r="A682" s="281" t="s">
        <v>342</v>
      </c>
      <c r="B682" s="182"/>
      <c r="C682" s="293"/>
      <c r="D682" s="293"/>
      <c r="E682" s="293"/>
      <c r="F682" s="293"/>
      <c r="G682" s="293"/>
      <c r="H682" s="293"/>
      <c r="I682" s="293"/>
      <c r="J682" s="175"/>
      <c r="K682" s="175"/>
      <c r="L682" s="175"/>
      <c r="M682" s="175"/>
      <c r="N682" s="175"/>
      <c r="O682" s="175"/>
      <c r="P682" s="175"/>
      <c r="Q682" s="175"/>
      <c r="R682" s="175"/>
      <c r="S682" s="174"/>
      <c r="T682" s="174"/>
      <c r="U682" s="174"/>
      <c r="V682" s="174"/>
      <c r="W682" s="174"/>
      <c r="X682" s="174"/>
      <c r="Y682" s="209"/>
      <c r="Z682" s="209"/>
    </row>
    <row r="683" spans="1:26" s="270" customFormat="1" ht="24.95" customHeight="1">
      <c r="A683" s="271"/>
      <c r="B683" s="600" t="s">
        <v>87</v>
      </c>
      <c r="C683" s="747" t="s">
        <v>534</v>
      </c>
      <c r="D683" s="747"/>
      <c r="E683" s="747"/>
      <c r="F683" s="747"/>
      <c r="G683" s="747"/>
      <c r="H683" s="747"/>
      <c r="I683" s="747"/>
      <c r="J683" s="747"/>
      <c r="K683" s="747"/>
      <c r="L683" s="747"/>
      <c r="M683" s="747"/>
      <c r="N683" s="747"/>
      <c r="O683" s="747"/>
      <c r="P683" s="747"/>
      <c r="Q683" s="747"/>
      <c r="R683" s="747"/>
      <c r="S683" s="747"/>
      <c r="T683" s="747"/>
      <c r="U683" s="747"/>
      <c r="V683" s="747"/>
      <c r="W683" s="747"/>
      <c r="X683" s="747"/>
      <c r="Y683" s="729"/>
      <c r="Z683" s="730"/>
    </row>
    <row r="684" spans="1:26" s="270" customFormat="1" ht="24.95" customHeight="1">
      <c r="A684" s="271"/>
      <c r="B684" s="1064"/>
      <c r="C684" s="747"/>
      <c r="D684" s="747"/>
      <c r="E684" s="747"/>
      <c r="F684" s="747"/>
      <c r="G684" s="747"/>
      <c r="H684" s="747"/>
      <c r="I684" s="747"/>
      <c r="J684" s="747"/>
      <c r="K684" s="747"/>
      <c r="L684" s="747"/>
      <c r="M684" s="747"/>
      <c r="N684" s="747"/>
      <c r="O684" s="747"/>
      <c r="P684" s="747"/>
      <c r="Q684" s="747"/>
      <c r="R684" s="747"/>
      <c r="S684" s="747"/>
      <c r="T684" s="747"/>
      <c r="U684" s="747"/>
      <c r="V684" s="747"/>
      <c r="W684" s="747"/>
      <c r="X684" s="747"/>
      <c r="Y684" s="731"/>
      <c r="Z684" s="732"/>
    </row>
    <row r="685" spans="1:26" s="270" customFormat="1" ht="13.5" customHeight="1">
      <c r="A685" s="272"/>
      <c r="B685" s="272"/>
      <c r="C685" s="272"/>
      <c r="D685" s="272"/>
      <c r="E685" s="272"/>
      <c r="F685" s="272"/>
      <c r="G685" s="272"/>
      <c r="H685" s="272"/>
      <c r="I685" s="273"/>
      <c r="J685" s="273"/>
      <c r="K685" s="273"/>
      <c r="L685" s="273"/>
      <c r="M685" s="273"/>
      <c r="N685" s="273"/>
      <c r="O685" s="273"/>
      <c r="P685" s="273"/>
      <c r="Q685" s="273"/>
      <c r="R685" s="273"/>
      <c r="S685" s="273"/>
      <c r="T685" s="273"/>
      <c r="U685" s="273"/>
      <c r="V685" s="273"/>
      <c r="W685" s="273"/>
      <c r="X685" s="273"/>
      <c r="Y685" s="202"/>
      <c r="Z685" s="202"/>
    </row>
    <row r="686" spans="1:26" s="270" customFormat="1" ht="15" customHeight="1">
      <c r="A686" s="193" t="s">
        <v>458</v>
      </c>
      <c r="B686" s="272"/>
      <c r="C686" s="272"/>
      <c r="D686" s="272"/>
      <c r="E686" s="272"/>
      <c r="F686" s="272"/>
      <c r="G686" s="272"/>
      <c r="H686" s="272"/>
      <c r="I686" s="273"/>
      <c r="J686" s="273"/>
      <c r="K686" s="273"/>
      <c r="L686" s="273"/>
      <c r="M686" s="273"/>
      <c r="N686" s="273"/>
      <c r="O686" s="273"/>
      <c r="P686" s="273"/>
      <c r="Q686" s="273"/>
      <c r="R686" s="273"/>
      <c r="S686" s="273"/>
      <c r="T686" s="273"/>
      <c r="U686" s="273"/>
      <c r="V686" s="273"/>
      <c r="W686" s="273"/>
      <c r="X686" s="273"/>
      <c r="Y686" s="202"/>
      <c r="Z686" s="202"/>
    </row>
    <row r="687" spans="1:26" s="270" customFormat="1" ht="36" customHeight="1">
      <c r="A687" s="193"/>
      <c r="B687" s="366" t="s">
        <v>343</v>
      </c>
      <c r="C687" s="613" t="s">
        <v>535</v>
      </c>
      <c r="D687" s="613"/>
      <c r="E687" s="613"/>
      <c r="F687" s="613"/>
      <c r="G687" s="613"/>
      <c r="H687" s="613"/>
      <c r="I687" s="613"/>
      <c r="J687" s="613"/>
      <c r="K687" s="613"/>
      <c r="L687" s="613"/>
      <c r="M687" s="613"/>
      <c r="N687" s="613"/>
      <c r="O687" s="613"/>
      <c r="P687" s="613"/>
      <c r="Q687" s="613"/>
      <c r="R687" s="613"/>
      <c r="S687" s="613"/>
      <c r="T687" s="613"/>
      <c r="U687" s="613"/>
      <c r="V687" s="613"/>
      <c r="W687" s="613"/>
      <c r="X687" s="613"/>
      <c r="Y687" s="615"/>
      <c r="Z687" s="615"/>
    </row>
    <row r="688" spans="1:26" s="270" customFormat="1" ht="36" customHeight="1">
      <c r="A688" s="193"/>
      <c r="B688" s="366" t="s">
        <v>313</v>
      </c>
      <c r="C688" s="616" t="s">
        <v>536</v>
      </c>
      <c r="D688" s="616"/>
      <c r="E688" s="616"/>
      <c r="F688" s="616"/>
      <c r="G688" s="616"/>
      <c r="H688" s="616"/>
      <c r="I688" s="616"/>
      <c r="J688" s="616"/>
      <c r="K688" s="616"/>
      <c r="L688" s="616"/>
      <c r="M688" s="616"/>
      <c r="N688" s="616"/>
      <c r="O688" s="616"/>
      <c r="P688" s="616"/>
      <c r="Q688" s="616"/>
      <c r="R688" s="616"/>
      <c r="S688" s="616"/>
      <c r="T688" s="616"/>
      <c r="U688" s="616"/>
      <c r="V688" s="616"/>
      <c r="W688" s="616"/>
      <c r="X688" s="616"/>
      <c r="Y688" s="615"/>
      <c r="Z688" s="615"/>
    </row>
    <row r="689" spans="1:26" s="270" customFormat="1" ht="36" customHeight="1">
      <c r="A689" s="193"/>
      <c r="B689" s="366" t="s">
        <v>344</v>
      </c>
      <c r="C689" s="616" t="s">
        <v>537</v>
      </c>
      <c r="D689" s="616"/>
      <c r="E689" s="616"/>
      <c r="F689" s="616"/>
      <c r="G689" s="616"/>
      <c r="H689" s="616"/>
      <c r="I689" s="616"/>
      <c r="J689" s="616"/>
      <c r="K689" s="616"/>
      <c r="L689" s="616"/>
      <c r="M689" s="616"/>
      <c r="N689" s="616"/>
      <c r="O689" s="616"/>
      <c r="P689" s="616"/>
      <c r="Q689" s="616"/>
      <c r="R689" s="616"/>
      <c r="S689" s="616"/>
      <c r="T689" s="616"/>
      <c r="U689" s="616"/>
      <c r="V689" s="616"/>
      <c r="W689" s="616"/>
      <c r="X689" s="616"/>
      <c r="Y689" s="615"/>
      <c r="Z689" s="615"/>
    </row>
    <row r="690" spans="1:26" s="270" customFormat="1" ht="36" customHeight="1">
      <c r="A690" s="193"/>
      <c r="B690" s="366" t="s">
        <v>222</v>
      </c>
      <c r="C690" s="616" t="s">
        <v>538</v>
      </c>
      <c r="D690" s="616"/>
      <c r="E690" s="616"/>
      <c r="F690" s="616"/>
      <c r="G690" s="616"/>
      <c r="H690" s="616"/>
      <c r="I690" s="616"/>
      <c r="J690" s="616"/>
      <c r="K690" s="616"/>
      <c r="L690" s="616"/>
      <c r="M690" s="616"/>
      <c r="N690" s="616"/>
      <c r="O690" s="616"/>
      <c r="P690" s="616"/>
      <c r="Q690" s="616"/>
      <c r="R690" s="616"/>
      <c r="S690" s="616"/>
      <c r="T690" s="616"/>
      <c r="U690" s="616"/>
      <c r="V690" s="616"/>
      <c r="W690" s="616"/>
      <c r="X690" s="616"/>
      <c r="Y690" s="615"/>
      <c r="Z690" s="615"/>
    </row>
    <row r="691" spans="1:26" s="270" customFormat="1" ht="13.5" customHeight="1">
      <c r="A691" s="272"/>
      <c r="B691" s="272"/>
      <c r="C691" s="272"/>
      <c r="D691" s="272"/>
      <c r="E691" s="272"/>
      <c r="F691" s="272"/>
      <c r="G691" s="272"/>
      <c r="H691" s="272"/>
      <c r="I691" s="273"/>
      <c r="J691" s="273"/>
      <c r="K691" s="273"/>
      <c r="L691" s="273"/>
      <c r="M691" s="273"/>
      <c r="N691" s="273"/>
      <c r="O691" s="273"/>
      <c r="P691" s="273"/>
      <c r="Q691" s="273"/>
      <c r="R691" s="273"/>
      <c r="S691" s="273"/>
      <c r="T691" s="273"/>
      <c r="U691" s="273"/>
      <c r="V691" s="273"/>
      <c r="W691" s="273"/>
      <c r="X691" s="273"/>
      <c r="Y691" s="202"/>
      <c r="Z691" s="202"/>
    </row>
    <row r="692" spans="1:26" s="270" customFormat="1" ht="15" customHeight="1">
      <c r="A692" s="193" t="s">
        <v>459</v>
      </c>
      <c r="B692" s="272"/>
      <c r="C692" s="272"/>
      <c r="D692" s="272"/>
      <c r="E692" s="272"/>
      <c r="F692" s="272"/>
      <c r="G692" s="272"/>
      <c r="H692" s="272"/>
      <c r="I692" s="273"/>
      <c r="J692" s="273"/>
      <c r="K692" s="273"/>
      <c r="L692" s="273"/>
      <c r="M692" s="273"/>
      <c r="N692" s="273"/>
      <c r="O692" s="273"/>
      <c r="P692" s="273"/>
      <c r="Q692" s="273"/>
      <c r="R692" s="273"/>
      <c r="S692" s="273"/>
      <c r="T692" s="273"/>
      <c r="U692" s="273"/>
      <c r="V692" s="273"/>
      <c r="W692" s="273"/>
      <c r="X692" s="273"/>
      <c r="Y692" s="202"/>
      <c r="Z692" s="202"/>
    </row>
    <row r="693" spans="1:26" s="270" customFormat="1" ht="42" customHeight="1">
      <c r="A693" s="272"/>
      <c r="B693" s="366" t="s">
        <v>343</v>
      </c>
      <c r="C693" s="613" t="s">
        <v>539</v>
      </c>
      <c r="D693" s="613"/>
      <c r="E693" s="613"/>
      <c r="F693" s="613"/>
      <c r="G693" s="613"/>
      <c r="H693" s="613"/>
      <c r="I693" s="613"/>
      <c r="J693" s="613"/>
      <c r="K693" s="613"/>
      <c r="L693" s="613"/>
      <c r="M693" s="613"/>
      <c r="N693" s="613"/>
      <c r="O693" s="613"/>
      <c r="P693" s="613"/>
      <c r="Q693" s="613"/>
      <c r="R693" s="613"/>
      <c r="S693" s="613"/>
      <c r="T693" s="613"/>
      <c r="U693" s="613"/>
      <c r="V693" s="613"/>
      <c r="W693" s="613"/>
      <c r="X693" s="613"/>
      <c r="Y693" s="615"/>
      <c r="Z693" s="615"/>
    </row>
    <row r="694" spans="1:26" s="270" customFormat="1" ht="42" customHeight="1">
      <c r="A694" s="272"/>
      <c r="B694" s="366" t="s">
        <v>313</v>
      </c>
      <c r="C694" s="616" t="s">
        <v>540</v>
      </c>
      <c r="D694" s="616"/>
      <c r="E694" s="616"/>
      <c r="F694" s="616"/>
      <c r="G694" s="616"/>
      <c r="H694" s="616"/>
      <c r="I694" s="616"/>
      <c r="J694" s="616"/>
      <c r="K694" s="616"/>
      <c r="L694" s="616"/>
      <c r="M694" s="616"/>
      <c r="N694" s="616"/>
      <c r="O694" s="616"/>
      <c r="P694" s="616"/>
      <c r="Q694" s="616"/>
      <c r="R694" s="616"/>
      <c r="S694" s="616"/>
      <c r="T694" s="616"/>
      <c r="U694" s="616"/>
      <c r="V694" s="616"/>
      <c r="W694" s="616"/>
      <c r="X694" s="616"/>
      <c r="Y694" s="615"/>
      <c r="Z694" s="615"/>
    </row>
    <row r="695" spans="1:26" s="270" customFormat="1" ht="15" customHeight="1">
      <c r="A695" s="193"/>
      <c r="B695" s="186"/>
      <c r="C695" s="184"/>
      <c r="D695" s="184"/>
      <c r="E695" s="184"/>
      <c r="F695" s="184"/>
      <c r="G695" s="184"/>
      <c r="H695" s="184"/>
      <c r="I695" s="184"/>
      <c r="J695" s="198"/>
      <c r="K695" s="198"/>
      <c r="L695" s="198"/>
      <c r="M695" s="198"/>
      <c r="N695" s="198"/>
      <c r="O695" s="198"/>
      <c r="P695" s="198"/>
      <c r="Q695" s="198"/>
      <c r="R695" s="198"/>
      <c r="S695" s="200"/>
      <c r="T695" s="200"/>
      <c r="U695" s="200"/>
      <c r="V695" s="200"/>
      <c r="W695" s="200"/>
      <c r="X695" s="200"/>
      <c r="Y695" s="202"/>
      <c r="Z695" s="202"/>
    </row>
    <row r="696" spans="1:26" s="270" customFormat="1" ht="15" customHeight="1">
      <c r="A696" s="274"/>
      <c r="B696" s="274"/>
      <c r="C696" s="274"/>
      <c r="D696" s="274"/>
      <c r="E696" s="274"/>
      <c r="F696" s="274"/>
      <c r="G696" s="274"/>
      <c r="H696" s="274"/>
      <c r="I696" s="275"/>
      <c r="J696" s="275"/>
      <c r="K696" s="275"/>
      <c r="L696" s="275"/>
      <c r="M696" s="275"/>
      <c r="N696" s="275"/>
      <c r="O696" s="275"/>
      <c r="P696" s="275"/>
      <c r="Q696" s="275"/>
      <c r="R696" s="275"/>
      <c r="S696" s="275"/>
      <c r="T696" s="275"/>
      <c r="U696" s="275"/>
      <c r="V696" s="275"/>
      <c r="W696" s="275"/>
      <c r="X696" s="275"/>
      <c r="Y696" s="808"/>
      <c r="Z696" s="808"/>
    </row>
    <row r="697" spans="1:26" s="270" customFormat="1" ht="22.5" customHeight="1">
      <c r="A697" s="274"/>
      <c r="B697" s="274"/>
      <c r="C697" s="274"/>
      <c r="D697" s="274"/>
      <c r="E697" s="274"/>
      <c r="F697" s="274"/>
      <c r="G697" s="274"/>
      <c r="H697" s="274"/>
      <c r="I697" s="275"/>
      <c r="J697" s="275"/>
      <c r="K697" s="275"/>
      <c r="L697" s="275"/>
      <c r="M697" s="275"/>
      <c r="N697" s="275"/>
      <c r="O697" s="275"/>
      <c r="P697" s="275"/>
      <c r="Q697" s="275"/>
      <c r="R697" s="275"/>
      <c r="S697" s="275"/>
      <c r="T697" s="275"/>
      <c r="U697" s="275"/>
      <c r="V697" s="275"/>
      <c r="W697" s="275"/>
      <c r="X697" s="275"/>
      <c r="Y697" s="808"/>
      <c r="Z697" s="808"/>
    </row>
    <row r="698" spans="1:26" s="270" customFormat="1" ht="22.5" customHeight="1">
      <c r="A698" s="274"/>
      <c r="B698" s="274"/>
      <c r="C698" s="274"/>
      <c r="D698" s="274"/>
      <c r="E698" s="274"/>
      <c r="F698" s="274"/>
      <c r="G698" s="274"/>
      <c r="H698" s="274"/>
      <c r="I698" s="275"/>
      <c r="J698" s="275"/>
      <c r="K698" s="275"/>
      <c r="L698" s="275"/>
      <c r="M698" s="275"/>
      <c r="N698" s="275"/>
      <c r="O698" s="275"/>
      <c r="P698" s="275"/>
      <c r="Q698" s="275"/>
      <c r="R698" s="275"/>
      <c r="S698" s="275"/>
      <c r="T698" s="275"/>
      <c r="U698" s="275"/>
      <c r="V698" s="275"/>
      <c r="W698" s="275"/>
      <c r="X698" s="275"/>
      <c r="Y698" s="808"/>
      <c r="Z698" s="808"/>
    </row>
    <row r="699" spans="1:26" s="270" customFormat="1" ht="15" customHeight="1">
      <c r="A699" s="272"/>
      <c r="B699" s="272"/>
      <c r="C699" s="272"/>
      <c r="D699" s="272"/>
      <c r="E699" s="272"/>
      <c r="F699" s="272"/>
      <c r="G699" s="272"/>
      <c r="H699" s="272"/>
      <c r="I699" s="273"/>
      <c r="J699" s="273"/>
      <c r="K699" s="273"/>
      <c r="L699" s="273"/>
      <c r="M699" s="273"/>
      <c r="N699" s="273"/>
      <c r="O699" s="273"/>
      <c r="P699" s="273"/>
      <c r="Q699" s="273"/>
      <c r="R699" s="273"/>
      <c r="S699" s="273"/>
      <c r="T699" s="273"/>
      <c r="U699" s="273"/>
      <c r="V699" s="273"/>
      <c r="W699" s="273"/>
      <c r="X699" s="273"/>
      <c r="Y699" s="202"/>
      <c r="Z699" s="202"/>
    </row>
    <row r="700" spans="1:26" s="270" customFormat="1" ht="15" customHeight="1">
      <c r="A700" s="272"/>
      <c r="B700" s="272"/>
      <c r="C700" s="272"/>
      <c r="D700" s="272"/>
      <c r="E700" s="272"/>
      <c r="F700" s="272"/>
      <c r="G700" s="272"/>
      <c r="H700" s="272"/>
      <c r="I700" s="273"/>
      <c r="J700" s="273"/>
      <c r="K700" s="273"/>
      <c r="L700" s="273"/>
      <c r="M700" s="273"/>
      <c r="N700" s="273"/>
      <c r="O700" s="273"/>
      <c r="P700" s="273"/>
      <c r="Q700" s="273"/>
      <c r="R700" s="273"/>
      <c r="S700" s="273"/>
      <c r="T700" s="273"/>
      <c r="U700" s="273"/>
      <c r="V700" s="273"/>
      <c r="W700" s="273"/>
      <c r="X700" s="273"/>
      <c r="Y700" s="202"/>
      <c r="Z700" s="202"/>
    </row>
    <row r="701" spans="1:26" s="270" customFormat="1" ht="30" customHeight="1">
      <c r="A701" s="272"/>
      <c r="B701" s="272"/>
      <c r="C701" s="272"/>
      <c r="D701" s="272"/>
      <c r="E701" s="272"/>
      <c r="F701" s="272"/>
      <c r="G701" s="272"/>
      <c r="H701" s="272"/>
      <c r="I701" s="273"/>
      <c r="J701" s="273"/>
      <c r="K701" s="273"/>
      <c r="L701" s="273"/>
      <c r="M701" s="273"/>
      <c r="N701" s="273"/>
      <c r="O701" s="273"/>
      <c r="P701" s="273"/>
      <c r="Q701" s="273"/>
      <c r="R701" s="273"/>
      <c r="S701" s="273"/>
      <c r="T701" s="273"/>
      <c r="U701" s="273"/>
      <c r="V701" s="273"/>
      <c r="W701" s="273"/>
      <c r="X701" s="273"/>
      <c r="Y701" s="202"/>
      <c r="Z701" s="202"/>
    </row>
    <row r="702" spans="1:26" s="270" customFormat="1" ht="30" customHeight="1">
      <c r="A702" s="272"/>
      <c r="B702" s="272"/>
      <c r="C702" s="272"/>
      <c r="D702" s="272"/>
      <c r="E702" s="272"/>
      <c r="F702" s="272"/>
      <c r="G702" s="272"/>
      <c r="H702" s="272"/>
      <c r="I702" s="273"/>
      <c r="J702" s="273"/>
      <c r="K702" s="273"/>
      <c r="L702" s="273"/>
      <c r="M702" s="273"/>
      <c r="N702" s="273"/>
      <c r="O702" s="273"/>
      <c r="P702" s="273"/>
      <c r="Q702" s="273"/>
      <c r="R702" s="273"/>
      <c r="S702" s="273"/>
      <c r="T702" s="273"/>
      <c r="U702" s="273"/>
      <c r="V702" s="273"/>
      <c r="W702" s="273"/>
      <c r="X702" s="273"/>
      <c r="Y702" s="202"/>
      <c r="Z702" s="202"/>
    </row>
    <row r="703" spans="1:26" s="270" customFormat="1" ht="30" customHeight="1">
      <c r="A703" s="272"/>
      <c r="B703" s="272"/>
      <c r="C703" s="272"/>
      <c r="D703" s="272"/>
      <c r="E703" s="272"/>
      <c r="F703" s="272"/>
      <c r="G703" s="272"/>
      <c r="H703" s="272"/>
      <c r="I703" s="273"/>
      <c r="J703" s="273"/>
      <c r="K703" s="273"/>
      <c r="L703" s="273"/>
      <c r="M703" s="273"/>
      <c r="N703" s="273"/>
      <c r="O703" s="273"/>
      <c r="P703" s="273"/>
      <c r="Q703" s="273"/>
      <c r="R703" s="273"/>
      <c r="S703" s="273"/>
      <c r="T703" s="273"/>
      <c r="U703" s="273"/>
      <c r="V703" s="273"/>
      <c r="W703" s="273"/>
      <c r="X703" s="273"/>
      <c r="Y703" s="202"/>
      <c r="Z703" s="202"/>
    </row>
    <row r="704" spans="1:26" s="270" customFormat="1" ht="30" customHeight="1">
      <c r="A704" s="272"/>
      <c r="B704" s="272"/>
      <c r="C704" s="272"/>
      <c r="D704" s="272"/>
      <c r="E704" s="272"/>
      <c r="F704" s="272"/>
      <c r="G704" s="272"/>
      <c r="H704" s="272"/>
      <c r="I704" s="273"/>
      <c r="J704" s="273"/>
      <c r="K704" s="273"/>
      <c r="L704" s="273"/>
      <c r="M704" s="273"/>
      <c r="N704" s="273"/>
      <c r="O704" s="273"/>
      <c r="P704" s="273"/>
      <c r="Q704" s="273"/>
      <c r="R704" s="273"/>
      <c r="S704" s="273"/>
      <c r="T704" s="273"/>
      <c r="U704" s="273"/>
      <c r="V704" s="273"/>
      <c r="W704" s="273"/>
      <c r="X704" s="273"/>
      <c r="Y704" s="202"/>
      <c r="Z704" s="202"/>
    </row>
    <row r="705" spans="1:26" s="270" customFormat="1" ht="23.25" customHeight="1">
      <c r="A705" s="272"/>
      <c r="B705" s="272"/>
      <c r="C705" s="272"/>
      <c r="D705" s="272"/>
      <c r="E705" s="272"/>
      <c r="F705" s="272"/>
      <c r="G705" s="272"/>
      <c r="H705" s="272"/>
      <c r="I705" s="273"/>
      <c r="J705" s="273"/>
      <c r="K705" s="273"/>
      <c r="L705" s="273"/>
      <c r="M705" s="273"/>
      <c r="N705" s="273"/>
      <c r="O705" s="273"/>
      <c r="P705" s="273"/>
      <c r="Q705" s="273"/>
      <c r="R705" s="273"/>
      <c r="S705" s="273"/>
      <c r="T705" s="273"/>
      <c r="U705" s="273"/>
      <c r="V705" s="273"/>
      <c r="W705" s="273"/>
      <c r="X705" s="273"/>
      <c r="Y705" s="202"/>
      <c r="Z705" s="202"/>
    </row>
    <row r="706" spans="1:26" s="270" customFormat="1" ht="23.25" customHeight="1">
      <c r="A706" s="175"/>
      <c r="B706" s="175"/>
      <c r="C706" s="175"/>
      <c r="D706" s="175"/>
      <c r="E706" s="175"/>
      <c r="F706" s="175"/>
      <c r="G706" s="175"/>
      <c r="H706" s="175"/>
      <c r="I706" s="175"/>
      <c r="J706" s="175"/>
      <c r="K706" s="175"/>
      <c r="L706" s="175"/>
      <c r="M706" s="175"/>
      <c r="N706" s="175"/>
      <c r="O706" s="175"/>
      <c r="P706" s="175"/>
      <c r="Q706" s="175"/>
      <c r="R706" s="175"/>
      <c r="S706" s="174"/>
      <c r="T706" s="174"/>
      <c r="U706" s="174"/>
      <c r="V706" s="174"/>
      <c r="W706" s="174"/>
      <c r="X706" s="174"/>
      <c r="Y706" s="176"/>
      <c r="Z706" s="176"/>
    </row>
    <row r="707" spans="1:26" s="270" customFormat="1" ht="30" customHeight="1">
      <c r="A707" s="175"/>
      <c r="B707" s="175"/>
      <c r="C707" s="175"/>
      <c r="D707" s="175"/>
      <c r="E707" s="175"/>
      <c r="F707" s="175"/>
      <c r="G707" s="175"/>
      <c r="H707" s="175"/>
      <c r="I707" s="175"/>
      <c r="J707" s="175"/>
      <c r="K707" s="175"/>
      <c r="L707" s="175"/>
      <c r="M707" s="175"/>
      <c r="N707" s="175"/>
      <c r="O707" s="175"/>
      <c r="P707" s="175"/>
      <c r="Q707" s="175"/>
      <c r="R707" s="175"/>
      <c r="S707" s="174"/>
      <c r="T707" s="174"/>
      <c r="U707" s="174"/>
      <c r="V707" s="174"/>
      <c r="W707" s="174"/>
      <c r="X707" s="174"/>
      <c r="Y707" s="176"/>
      <c r="Z707" s="176"/>
    </row>
    <row r="708" spans="1:26" s="270" customFormat="1" ht="30" customHeight="1">
      <c r="A708" s="175"/>
      <c r="B708" s="175"/>
      <c r="C708" s="175"/>
      <c r="D708" s="175"/>
      <c r="E708" s="175"/>
      <c r="F708" s="175"/>
      <c r="G708" s="175"/>
      <c r="H708" s="175"/>
      <c r="I708" s="175"/>
      <c r="J708" s="175"/>
      <c r="K708" s="175"/>
      <c r="L708" s="175"/>
      <c r="M708" s="175"/>
      <c r="N708" s="175"/>
      <c r="O708" s="175"/>
      <c r="P708" s="175"/>
      <c r="Q708" s="175"/>
      <c r="R708" s="175"/>
      <c r="S708" s="174"/>
      <c r="T708" s="174"/>
      <c r="U708" s="174"/>
      <c r="V708" s="174"/>
      <c r="W708" s="174"/>
      <c r="X708" s="174"/>
      <c r="Y708" s="176"/>
      <c r="Z708" s="176"/>
    </row>
    <row r="709" spans="1:26" s="270" customFormat="1" ht="30" customHeight="1">
      <c r="A709" s="175"/>
      <c r="B709" s="175"/>
      <c r="C709" s="175"/>
      <c r="D709" s="175"/>
      <c r="E709" s="175"/>
      <c r="F709" s="175"/>
      <c r="G709" s="175"/>
      <c r="H709" s="175"/>
      <c r="I709" s="175"/>
      <c r="J709" s="175"/>
      <c r="K709" s="175"/>
      <c r="L709" s="175"/>
      <c r="M709" s="175"/>
      <c r="N709" s="175"/>
      <c r="O709" s="175"/>
      <c r="P709" s="175"/>
      <c r="Q709" s="175"/>
      <c r="R709" s="175"/>
      <c r="S709" s="174"/>
      <c r="T709" s="174"/>
      <c r="U709" s="174"/>
      <c r="V709" s="174"/>
      <c r="W709" s="174"/>
      <c r="X709" s="174"/>
      <c r="Y709" s="176"/>
      <c r="Z709" s="176"/>
    </row>
    <row r="710" spans="1:26" s="270" customFormat="1" ht="30" customHeight="1">
      <c r="A710" s="175"/>
      <c r="B710" s="175"/>
      <c r="C710" s="175"/>
      <c r="D710" s="175"/>
      <c r="E710" s="175"/>
      <c r="F710" s="175"/>
      <c r="G710" s="175"/>
      <c r="H710" s="175"/>
      <c r="I710" s="175"/>
      <c r="J710" s="175"/>
      <c r="K710" s="175"/>
      <c r="L710" s="175"/>
      <c r="M710" s="175"/>
      <c r="N710" s="175"/>
      <c r="O710" s="175"/>
      <c r="P710" s="175"/>
      <c r="Q710" s="175"/>
      <c r="R710" s="175"/>
      <c r="S710" s="174"/>
      <c r="T710" s="174"/>
      <c r="U710" s="174"/>
      <c r="V710" s="174"/>
      <c r="W710" s="174"/>
      <c r="X710" s="174"/>
      <c r="Y710" s="176"/>
      <c r="Z710" s="176"/>
    </row>
    <row r="711" spans="1:26" s="270" customFormat="1" ht="23.25" customHeight="1">
      <c r="A711" s="175"/>
      <c r="B711" s="175"/>
      <c r="C711" s="175"/>
      <c r="D711" s="175"/>
      <c r="E711" s="175"/>
      <c r="F711" s="175"/>
      <c r="G711" s="175"/>
      <c r="H711" s="175"/>
      <c r="I711" s="175"/>
      <c r="J711" s="175"/>
      <c r="K711" s="175"/>
      <c r="L711" s="175"/>
      <c r="M711" s="175"/>
      <c r="N711" s="175"/>
      <c r="O711" s="175"/>
      <c r="P711" s="175"/>
      <c r="Q711" s="175"/>
      <c r="R711" s="175"/>
      <c r="S711" s="174"/>
      <c r="T711" s="174"/>
      <c r="U711" s="174"/>
      <c r="V711" s="174"/>
      <c r="W711" s="174"/>
      <c r="X711" s="174"/>
      <c r="Y711" s="176"/>
      <c r="Z711" s="176"/>
    </row>
    <row r="712" spans="1:26" s="270" customFormat="1" ht="23.25" customHeight="1">
      <c r="A712" s="175"/>
      <c r="B712" s="175"/>
      <c r="C712" s="175"/>
      <c r="D712" s="175"/>
      <c r="E712" s="175"/>
      <c r="F712" s="175"/>
      <c r="G712" s="175"/>
      <c r="H712" s="175"/>
      <c r="I712" s="175"/>
      <c r="J712" s="175"/>
      <c r="K712" s="175"/>
      <c r="L712" s="175"/>
      <c r="M712" s="175"/>
      <c r="N712" s="175"/>
      <c r="O712" s="175"/>
      <c r="P712" s="175"/>
      <c r="Q712" s="175"/>
      <c r="R712" s="175"/>
      <c r="S712" s="174"/>
      <c r="T712" s="174"/>
      <c r="U712" s="174"/>
      <c r="V712" s="174"/>
      <c r="W712" s="174"/>
      <c r="X712" s="174"/>
      <c r="Y712" s="176"/>
      <c r="Z712" s="176"/>
    </row>
    <row r="713" spans="1:26" s="270" customFormat="1" ht="15" customHeight="1">
      <c r="A713" s="175"/>
      <c r="B713" s="175"/>
      <c r="C713" s="175"/>
      <c r="D713" s="175"/>
      <c r="E713" s="175"/>
      <c r="F713" s="175"/>
      <c r="G713" s="175"/>
      <c r="H713" s="175"/>
      <c r="I713" s="175"/>
      <c r="J713" s="175"/>
      <c r="K713" s="175"/>
      <c r="L713" s="175"/>
      <c r="M713" s="175"/>
      <c r="N713" s="175"/>
      <c r="O713" s="175"/>
      <c r="P713" s="175"/>
      <c r="Q713" s="175"/>
      <c r="R713" s="175"/>
      <c r="S713" s="174"/>
      <c r="T713" s="174"/>
      <c r="U713" s="174"/>
      <c r="V713" s="174"/>
      <c r="W713" s="174"/>
      <c r="X713" s="174"/>
      <c r="Y713" s="176"/>
      <c r="Z713" s="176"/>
    </row>
    <row r="714" spans="1:26" s="270" customFormat="1" ht="15" customHeight="1">
      <c r="A714" s="175"/>
      <c r="B714" s="175"/>
      <c r="C714" s="175"/>
      <c r="D714" s="175"/>
      <c r="E714" s="175"/>
      <c r="F714" s="175"/>
      <c r="G714" s="175"/>
      <c r="H714" s="175"/>
      <c r="I714" s="175"/>
      <c r="J714" s="175"/>
      <c r="K714" s="175"/>
      <c r="L714" s="175"/>
      <c r="M714" s="175"/>
      <c r="N714" s="175"/>
      <c r="O714" s="175"/>
      <c r="P714" s="175"/>
      <c r="Q714" s="175"/>
      <c r="R714" s="175"/>
      <c r="S714" s="174"/>
      <c r="T714" s="174"/>
      <c r="U714" s="174"/>
      <c r="V714" s="174"/>
      <c r="W714" s="174"/>
      <c r="X714" s="174"/>
      <c r="Y714" s="176"/>
      <c r="Z714" s="176"/>
    </row>
    <row r="715" spans="1:26" s="269" customFormat="1" ht="12.95" customHeight="1">
      <c r="A715" s="175"/>
      <c r="B715" s="175"/>
      <c r="C715" s="175"/>
      <c r="D715" s="175"/>
      <c r="E715" s="175"/>
      <c r="F715" s="175"/>
      <c r="G715" s="175"/>
      <c r="H715" s="175"/>
      <c r="I715" s="175"/>
      <c r="J715" s="175"/>
      <c r="K715" s="175"/>
      <c r="L715" s="175"/>
      <c r="M715" s="175"/>
      <c r="N715" s="175"/>
      <c r="O715" s="175"/>
      <c r="P715" s="175"/>
      <c r="Q715" s="175"/>
      <c r="R715" s="175"/>
      <c r="S715" s="174"/>
      <c r="T715" s="174"/>
      <c r="U715" s="174"/>
      <c r="V715" s="174"/>
      <c r="W715" s="174"/>
      <c r="X715" s="174"/>
      <c r="Y715" s="176"/>
      <c r="Z715" s="176"/>
    </row>
    <row r="716" spans="1:26" s="255" customFormat="1" ht="12.95" customHeight="1">
      <c r="A716" s="175"/>
      <c r="B716" s="175"/>
      <c r="C716" s="175"/>
      <c r="D716" s="175"/>
      <c r="E716" s="175"/>
      <c r="F716" s="175"/>
      <c r="G716" s="175"/>
      <c r="H716" s="175"/>
      <c r="I716" s="175"/>
      <c r="J716" s="175"/>
      <c r="K716" s="175"/>
      <c r="L716" s="175"/>
      <c r="M716" s="175"/>
      <c r="N716" s="175"/>
      <c r="O716" s="175"/>
      <c r="P716" s="175"/>
      <c r="Q716" s="175"/>
      <c r="R716" s="175"/>
      <c r="S716" s="174"/>
      <c r="T716" s="174"/>
      <c r="U716" s="174"/>
      <c r="V716" s="174"/>
      <c r="W716" s="174"/>
      <c r="X716" s="174"/>
      <c r="Y716" s="176"/>
      <c r="Z716" s="176"/>
    </row>
    <row r="717" spans="1:26" s="255" customFormat="1" ht="12.95" customHeight="1">
      <c r="A717" s="175"/>
      <c r="B717" s="175"/>
      <c r="C717" s="175"/>
      <c r="D717" s="175"/>
      <c r="E717" s="175"/>
      <c r="F717" s="175"/>
      <c r="G717" s="175"/>
      <c r="H717" s="175"/>
      <c r="I717" s="175"/>
      <c r="J717" s="175"/>
      <c r="K717" s="175"/>
      <c r="L717" s="175"/>
      <c r="M717" s="175"/>
      <c r="N717" s="175"/>
      <c r="O717" s="175"/>
      <c r="P717" s="175"/>
      <c r="Q717" s="175"/>
      <c r="R717" s="175"/>
      <c r="S717" s="174"/>
      <c r="T717" s="174"/>
      <c r="U717" s="174"/>
      <c r="V717" s="174"/>
      <c r="W717" s="174"/>
      <c r="X717" s="174"/>
      <c r="Y717" s="176"/>
      <c r="Z717" s="176"/>
    </row>
    <row r="718" spans="1:26" ht="12.95" customHeight="1"/>
    <row r="719" spans="1:26" ht="12.95" customHeight="1"/>
    <row r="720" spans="1:26" ht="12.95" customHeight="1"/>
    <row r="721" spans="1:26" ht="12.95" customHeight="1"/>
    <row r="722" spans="1:26" ht="12.95" customHeight="1"/>
    <row r="723" spans="1:26" ht="29.25" customHeight="1"/>
    <row r="724" spans="1:26" s="253" customFormat="1" ht="30" customHeight="1">
      <c r="A724" s="175"/>
      <c r="B724" s="175"/>
      <c r="C724" s="175"/>
      <c r="D724" s="175"/>
      <c r="E724" s="175"/>
      <c r="F724" s="175"/>
      <c r="G724" s="175"/>
      <c r="H724" s="175"/>
      <c r="I724" s="175"/>
      <c r="J724" s="175"/>
      <c r="K724" s="175"/>
      <c r="L724" s="175"/>
      <c r="M724" s="175"/>
      <c r="N724" s="175"/>
      <c r="O724" s="175"/>
      <c r="P724" s="175"/>
      <c r="Q724" s="175"/>
      <c r="R724" s="175"/>
      <c r="S724" s="174"/>
      <c r="T724" s="174"/>
      <c r="U724" s="174"/>
      <c r="V724" s="174"/>
      <c r="W724" s="174"/>
      <c r="X724" s="174"/>
      <c r="Y724" s="176"/>
      <c r="Z724" s="176"/>
    </row>
    <row r="725" spans="1:26" s="273" customFormat="1" ht="4.5" customHeight="1">
      <c r="A725" s="175"/>
      <c r="B725" s="175"/>
      <c r="C725" s="175"/>
      <c r="D725" s="175"/>
      <c r="E725" s="175"/>
      <c r="F725" s="175"/>
      <c r="G725" s="175"/>
      <c r="H725" s="175"/>
      <c r="I725" s="175"/>
      <c r="J725" s="175"/>
      <c r="K725" s="175"/>
      <c r="L725" s="175"/>
      <c r="M725" s="175"/>
      <c r="N725" s="175"/>
      <c r="O725" s="175"/>
      <c r="P725" s="175"/>
      <c r="Q725" s="175"/>
      <c r="R725" s="175"/>
      <c r="S725" s="174"/>
      <c r="T725" s="174"/>
      <c r="U725" s="174"/>
      <c r="V725" s="174"/>
      <c r="W725" s="174"/>
      <c r="X725" s="174"/>
      <c r="Y725" s="176"/>
      <c r="Z725" s="176"/>
    </row>
    <row r="726" spans="1:26" ht="20.100000000000001" customHeight="1"/>
    <row r="727" spans="1:26" s="247" customFormat="1" ht="30" customHeight="1">
      <c r="A727" s="175"/>
      <c r="B727" s="175"/>
      <c r="C727" s="175"/>
      <c r="D727" s="175"/>
      <c r="E727" s="175"/>
      <c r="F727" s="175"/>
      <c r="G727" s="175"/>
      <c r="H727" s="175"/>
      <c r="I727" s="175"/>
      <c r="J727" s="175"/>
      <c r="K727" s="175"/>
      <c r="L727" s="175"/>
      <c r="M727" s="175"/>
      <c r="N727" s="175"/>
      <c r="O727" s="175"/>
      <c r="P727" s="175"/>
      <c r="Q727" s="175"/>
      <c r="R727" s="175"/>
      <c r="S727" s="174"/>
      <c r="T727" s="174"/>
      <c r="U727" s="174"/>
      <c r="V727" s="174"/>
      <c r="W727" s="174"/>
      <c r="X727" s="174"/>
      <c r="Y727" s="176"/>
      <c r="Z727" s="176"/>
    </row>
    <row r="728" spans="1:26" s="247" customFormat="1" ht="30" customHeight="1">
      <c r="A728" s="175"/>
      <c r="B728" s="175"/>
      <c r="C728" s="175"/>
      <c r="D728" s="175"/>
      <c r="E728" s="175"/>
      <c r="F728" s="175"/>
      <c r="G728" s="175"/>
      <c r="H728" s="175"/>
      <c r="I728" s="175"/>
      <c r="J728" s="175"/>
      <c r="K728" s="175"/>
      <c r="L728" s="175"/>
      <c r="M728" s="175"/>
      <c r="N728" s="175"/>
      <c r="O728" s="175"/>
      <c r="P728" s="175"/>
      <c r="Q728" s="175"/>
      <c r="R728" s="175"/>
      <c r="S728" s="174"/>
      <c r="T728" s="174"/>
      <c r="U728" s="174"/>
      <c r="V728" s="174"/>
      <c r="W728" s="174"/>
      <c r="X728" s="174"/>
      <c r="Y728" s="176"/>
      <c r="Z728" s="176"/>
    </row>
    <row r="729" spans="1:26" s="273" customFormat="1" ht="12.95" customHeight="1">
      <c r="A729" s="175"/>
      <c r="B729" s="175"/>
      <c r="C729" s="175"/>
      <c r="D729" s="175"/>
      <c r="E729" s="175"/>
      <c r="F729" s="175"/>
      <c r="G729" s="175"/>
      <c r="H729" s="175"/>
      <c r="I729" s="175"/>
      <c r="J729" s="175"/>
      <c r="K729" s="175"/>
      <c r="L729" s="175"/>
      <c r="M729" s="175"/>
      <c r="N729" s="175"/>
      <c r="O729" s="175"/>
      <c r="P729" s="175"/>
      <c r="Q729" s="175"/>
      <c r="R729" s="175"/>
      <c r="S729" s="174"/>
      <c r="T729" s="174"/>
      <c r="U729" s="174"/>
      <c r="V729" s="174"/>
      <c r="W729" s="174"/>
      <c r="X729" s="174"/>
      <c r="Y729" s="176"/>
      <c r="Z729" s="176"/>
    </row>
    <row r="730" spans="1:26" ht="20.100000000000001" customHeight="1"/>
    <row r="731" spans="1:26" s="275" customFormat="1" ht="12.95" customHeight="1">
      <c r="A731" s="175"/>
      <c r="B731" s="175"/>
      <c r="C731" s="175"/>
      <c r="D731" s="175"/>
      <c r="E731" s="175"/>
      <c r="F731" s="175"/>
      <c r="G731" s="175"/>
      <c r="H731" s="175"/>
      <c r="I731" s="175"/>
      <c r="J731" s="175"/>
      <c r="K731" s="175"/>
      <c r="L731" s="175"/>
      <c r="M731" s="175"/>
      <c r="N731" s="175"/>
      <c r="O731" s="175"/>
      <c r="P731" s="175"/>
      <c r="Q731" s="175"/>
      <c r="R731" s="175"/>
      <c r="S731" s="174"/>
      <c r="T731" s="174"/>
      <c r="U731" s="174"/>
      <c r="V731" s="174"/>
      <c r="W731" s="174"/>
      <c r="X731" s="174"/>
      <c r="Y731" s="176"/>
      <c r="Z731" s="176"/>
    </row>
    <row r="732" spans="1:26" s="275" customFormat="1" ht="12.95" customHeight="1">
      <c r="A732" s="175"/>
      <c r="B732" s="175"/>
      <c r="C732" s="175"/>
      <c r="D732" s="175"/>
      <c r="E732" s="175"/>
      <c r="F732" s="175"/>
      <c r="G732" s="175"/>
      <c r="H732" s="175"/>
      <c r="I732" s="175"/>
      <c r="J732" s="175"/>
      <c r="K732" s="175"/>
      <c r="L732" s="175"/>
      <c r="M732" s="175"/>
      <c r="N732" s="175"/>
      <c r="O732" s="175"/>
      <c r="P732" s="175"/>
      <c r="Q732" s="175"/>
      <c r="R732" s="175"/>
      <c r="S732" s="174"/>
      <c r="T732" s="174"/>
      <c r="U732" s="174"/>
      <c r="V732" s="174"/>
      <c r="W732" s="174"/>
      <c r="X732" s="174"/>
      <c r="Y732" s="176"/>
      <c r="Z732" s="176"/>
    </row>
    <row r="733" spans="1:26" s="275" customFormat="1" ht="12.95" customHeight="1">
      <c r="A733" s="175"/>
      <c r="B733" s="175"/>
      <c r="C733" s="175"/>
      <c r="D733" s="175"/>
      <c r="E733" s="175"/>
      <c r="F733" s="175"/>
      <c r="G733" s="175"/>
      <c r="H733" s="175"/>
      <c r="I733" s="175"/>
      <c r="J733" s="175"/>
      <c r="K733" s="175"/>
      <c r="L733" s="175"/>
      <c r="M733" s="175"/>
      <c r="N733" s="175"/>
      <c r="O733" s="175"/>
      <c r="P733" s="175"/>
      <c r="Q733" s="175"/>
      <c r="R733" s="175"/>
      <c r="S733" s="174"/>
      <c r="T733" s="174"/>
      <c r="U733" s="174"/>
      <c r="V733" s="174"/>
      <c r="W733" s="174"/>
      <c r="X733" s="174"/>
      <c r="Y733" s="176"/>
      <c r="Z733" s="176"/>
    </row>
    <row r="734" spans="1:26" s="273" customFormat="1" ht="12.95" customHeight="1">
      <c r="A734" s="175"/>
      <c r="B734" s="175"/>
      <c r="C734" s="175"/>
      <c r="D734" s="175"/>
      <c r="E734" s="175"/>
      <c r="F734" s="175"/>
      <c r="G734" s="175"/>
      <c r="H734" s="175"/>
      <c r="I734" s="175"/>
      <c r="J734" s="175"/>
      <c r="K734" s="175"/>
      <c r="L734" s="175"/>
      <c r="M734" s="175"/>
      <c r="N734" s="175"/>
      <c r="O734" s="175"/>
      <c r="P734" s="175"/>
      <c r="Q734" s="175"/>
      <c r="R734" s="175"/>
      <c r="S734" s="174"/>
      <c r="T734" s="174"/>
      <c r="U734" s="174"/>
      <c r="V734" s="174"/>
      <c r="W734" s="174"/>
      <c r="X734" s="174"/>
      <c r="Y734" s="176"/>
      <c r="Z734" s="176"/>
    </row>
    <row r="735" spans="1:26" s="273" customFormat="1" ht="12.95" customHeight="1">
      <c r="A735" s="175"/>
      <c r="B735" s="175"/>
      <c r="C735" s="175"/>
      <c r="D735" s="175"/>
      <c r="E735" s="175"/>
      <c r="F735" s="175"/>
      <c r="G735" s="175"/>
      <c r="H735" s="175"/>
      <c r="I735" s="175"/>
      <c r="J735" s="175"/>
      <c r="K735" s="175"/>
      <c r="L735" s="175"/>
      <c r="M735" s="175"/>
      <c r="N735" s="175"/>
      <c r="O735" s="175"/>
      <c r="P735" s="175"/>
      <c r="Q735" s="175"/>
      <c r="R735" s="175"/>
      <c r="S735" s="174"/>
      <c r="T735" s="174"/>
      <c r="U735" s="174"/>
      <c r="V735" s="174"/>
      <c r="W735" s="174"/>
      <c r="X735" s="174"/>
      <c r="Y735" s="176"/>
      <c r="Z735" s="176"/>
    </row>
    <row r="736" spans="1:26" s="273" customFormat="1" ht="12.95" customHeight="1">
      <c r="A736" s="175"/>
      <c r="B736" s="175"/>
      <c r="C736" s="175"/>
      <c r="D736" s="175"/>
      <c r="E736" s="175"/>
      <c r="F736" s="175"/>
      <c r="G736" s="175"/>
      <c r="H736" s="175"/>
      <c r="I736" s="175"/>
      <c r="J736" s="175"/>
      <c r="K736" s="175"/>
      <c r="L736" s="175"/>
      <c r="M736" s="175"/>
      <c r="N736" s="175"/>
      <c r="O736" s="175"/>
      <c r="P736" s="175"/>
      <c r="Q736" s="175"/>
      <c r="R736" s="175"/>
      <c r="S736" s="174"/>
      <c r="T736" s="174"/>
      <c r="U736" s="174"/>
      <c r="V736" s="174"/>
      <c r="W736" s="174"/>
      <c r="X736" s="174"/>
      <c r="Y736" s="176"/>
      <c r="Z736" s="176"/>
    </row>
    <row r="737" spans="1:26" s="273" customFormat="1" ht="12.95" customHeight="1">
      <c r="A737" s="175"/>
      <c r="B737" s="175"/>
      <c r="C737" s="175"/>
      <c r="D737" s="175"/>
      <c r="E737" s="175"/>
      <c r="F737" s="175"/>
      <c r="G737" s="175"/>
      <c r="H737" s="175"/>
      <c r="I737" s="175"/>
      <c r="J737" s="175"/>
      <c r="K737" s="175"/>
      <c r="L737" s="175"/>
      <c r="M737" s="175"/>
      <c r="N737" s="175"/>
      <c r="O737" s="175"/>
      <c r="P737" s="175"/>
      <c r="Q737" s="175"/>
      <c r="R737" s="175"/>
      <c r="S737" s="174"/>
      <c r="T737" s="174"/>
      <c r="U737" s="174"/>
      <c r="V737" s="174"/>
      <c r="W737" s="174"/>
      <c r="X737" s="174"/>
      <c r="Y737" s="176"/>
      <c r="Z737" s="176"/>
    </row>
    <row r="738" spans="1:26" s="273" customFormat="1" ht="12.95" customHeight="1">
      <c r="A738" s="175"/>
      <c r="B738" s="175"/>
      <c r="C738" s="175"/>
      <c r="D738" s="175"/>
      <c r="E738" s="175"/>
      <c r="F738" s="175"/>
      <c r="G738" s="175"/>
      <c r="H738" s="175"/>
      <c r="I738" s="175"/>
      <c r="J738" s="175"/>
      <c r="K738" s="175"/>
      <c r="L738" s="175"/>
      <c r="M738" s="175"/>
      <c r="N738" s="175"/>
      <c r="O738" s="175"/>
      <c r="P738" s="175"/>
      <c r="Q738" s="175"/>
      <c r="R738" s="175"/>
      <c r="S738" s="174"/>
      <c r="T738" s="174"/>
      <c r="U738" s="174"/>
      <c r="V738" s="174"/>
      <c r="W738" s="174"/>
      <c r="X738" s="174"/>
      <c r="Y738" s="176"/>
      <c r="Z738" s="176"/>
    </row>
    <row r="739" spans="1:26" s="273" customFormat="1" ht="12.95" customHeight="1">
      <c r="A739" s="175"/>
      <c r="B739" s="175"/>
      <c r="C739" s="175"/>
      <c r="D739" s="175"/>
      <c r="E739" s="175"/>
      <c r="F739" s="175"/>
      <c r="G739" s="175"/>
      <c r="H739" s="175"/>
      <c r="I739" s="175"/>
      <c r="J739" s="175"/>
      <c r="K739" s="175"/>
      <c r="L739" s="175"/>
      <c r="M739" s="175"/>
      <c r="N739" s="175"/>
      <c r="O739" s="175"/>
      <c r="P739" s="175"/>
      <c r="Q739" s="175"/>
      <c r="R739" s="175"/>
      <c r="S739" s="174"/>
      <c r="T739" s="174"/>
      <c r="U739" s="174"/>
      <c r="V739" s="174"/>
      <c r="W739" s="174"/>
      <c r="X739" s="174"/>
      <c r="Y739" s="176"/>
      <c r="Z739" s="176"/>
    </row>
    <row r="740" spans="1:26" s="273" customFormat="1" ht="12.95" customHeight="1">
      <c r="A740" s="175"/>
      <c r="B740" s="175"/>
      <c r="C740" s="175"/>
      <c r="D740" s="175"/>
      <c r="E740" s="175"/>
      <c r="F740" s="175"/>
      <c r="G740" s="175"/>
      <c r="H740" s="175"/>
      <c r="I740" s="175"/>
      <c r="J740" s="175"/>
      <c r="K740" s="175"/>
      <c r="L740" s="175"/>
      <c r="M740" s="175"/>
      <c r="N740" s="175"/>
      <c r="O740" s="175"/>
      <c r="P740" s="175"/>
      <c r="Q740" s="175"/>
      <c r="R740" s="175"/>
      <c r="S740" s="174"/>
      <c r="T740" s="174"/>
      <c r="U740" s="174"/>
      <c r="V740" s="174"/>
      <c r="W740" s="174"/>
      <c r="X740" s="174"/>
      <c r="Y740" s="176"/>
      <c r="Z740" s="176"/>
    </row>
  </sheetData>
  <mergeCells count="785">
    <mergeCell ref="Y663:Z664"/>
    <mergeCell ref="B659:B660"/>
    <mergeCell ref="C659:X660"/>
    <mergeCell ref="Y659:Z660"/>
    <mergeCell ref="B661:B662"/>
    <mergeCell ref="C661:X662"/>
    <mergeCell ref="Y661:Z662"/>
    <mergeCell ref="B663:B664"/>
    <mergeCell ref="C663:X664"/>
    <mergeCell ref="B655:B656"/>
    <mergeCell ref="C655:X656"/>
    <mergeCell ref="Y655:Z656"/>
    <mergeCell ref="B657:B658"/>
    <mergeCell ref="C657:X658"/>
    <mergeCell ref="Y657:Z658"/>
    <mergeCell ref="B515:B516"/>
    <mergeCell ref="B517:B518"/>
    <mergeCell ref="B531:B532"/>
    <mergeCell ref="C560:X561"/>
    <mergeCell ref="B554:B555"/>
    <mergeCell ref="Y653:Z654"/>
    <mergeCell ref="B653:B654"/>
    <mergeCell ref="C653:X654"/>
    <mergeCell ref="B622:B623"/>
    <mergeCell ref="C622:X623"/>
    <mergeCell ref="Y300:Z300"/>
    <mergeCell ref="C239:X240"/>
    <mergeCell ref="Y239:Z240"/>
    <mergeCell ref="A377:F377"/>
    <mergeCell ref="B469:B470"/>
    <mergeCell ref="B239:B240"/>
    <mergeCell ref="Y340:Z341"/>
    <mergeCell ref="Y342:Z343"/>
    <mergeCell ref="Y344:Z345"/>
    <mergeCell ref="D449:X449"/>
    <mergeCell ref="B294:B295"/>
    <mergeCell ref="B296:B297"/>
    <mergeCell ref="D450:X450"/>
    <mergeCell ref="B447:B452"/>
    <mergeCell ref="B302:B303"/>
    <mergeCell ref="B304:B305"/>
    <mergeCell ref="B306:B307"/>
    <mergeCell ref="B444:B446"/>
    <mergeCell ref="C444:X446"/>
    <mergeCell ref="C334:X335"/>
    <mergeCell ref="Y294:Z295"/>
    <mergeCell ref="C296:X297"/>
    <mergeCell ref="Y296:Z297"/>
    <mergeCell ref="Y298:Z299"/>
    <mergeCell ref="C300:X300"/>
    <mergeCell ref="B342:B343"/>
    <mergeCell ref="Y302:Z303"/>
    <mergeCell ref="Y304:Z305"/>
    <mergeCell ref="C302:X303"/>
    <mergeCell ref="Y306:Z307"/>
    <mergeCell ref="B683:B684"/>
    <mergeCell ref="C683:X684"/>
    <mergeCell ref="Y683:Z684"/>
    <mergeCell ref="C679:X680"/>
    <mergeCell ref="B679:B680"/>
    <mergeCell ref="B485:B486"/>
    <mergeCell ref="B523:B524"/>
    <mergeCell ref="B519:B520"/>
    <mergeCell ref="B588:B589"/>
    <mergeCell ref="B564:B565"/>
    <mergeCell ref="B537:B538"/>
    <mergeCell ref="C564:X565"/>
    <mergeCell ref="B298:B299"/>
    <mergeCell ref="C294:X295"/>
    <mergeCell ref="B340:B341"/>
    <mergeCell ref="Y380:Z381"/>
    <mergeCell ref="C447:X448"/>
    <mergeCell ref="C523:X524"/>
    <mergeCell ref="B508:B509"/>
    <mergeCell ref="C506:X507"/>
    <mergeCell ref="E406:O406"/>
    <mergeCell ref="B560:B561"/>
    <mergeCell ref="C304:X305"/>
    <mergeCell ref="C616:X617"/>
    <mergeCell ref="C618:X619"/>
    <mergeCell ref="B586:B587"/>
    <mergeCell ref="C586:X587"/>
    <mergeCell ref="C396:X397"/>
    <mergeCell ref="C356:X357"/>
    <mergeCell ref="B535:B536"/>
    <mergeCell ref="B324:B325"/>
    <mergeCell ref="C328:X329"/>
    <mergeCell ref="C314:X315"/>
    <mergeCell ref="B614:B615"/>
    <mergeCell ref="C614:X615"/>
    <mergeCell ref="B620:B621"/>
    <mergeCell ref="C620:X621"/>
    <mergeCell ref="C578:X579"/>
    <mergeCell ref="B394:B395"/>
    <mergeCell ref="B501:B502"/>
    <mergeCell ref="C394:X395"/>
    <mergeCell ref="C277:X278"/>
    <mergeCell ref="D285:X285"/>
    <mergeCell ref="B358:B359"/>
    <mergeCell ref="C354:X355"/>
    <mergeCell ref="C324:X325"/>
    <mergeCell ref="B290:B291"/>
    <mergeCell ref="C290:X291"/>
    <mergeCell ref="B292:B293"/>
    <mergeCell ref="C292:X293"/>
    <mergeCell ref="C330:X331"/>
    <mergeCell ref="C358:X359"/>
    <mergeCell ref="C350:X351"/>
    <mergeCell ref="B275:B276"/>
    <mergeCell ref="C306:X307"/>
    <mergeCell ref="D282:X282"/>
    <mergeCell ref="C298:X299"/>
    <mergeCell ref="B328:B329"/>
    <mergeCell ref="B344:B345"/>
    <mergeCell ref="B330:B331"/>
    <mergeCell ref="B288:B289"/>
    <mergeCell ref="D281:X281"/>
    <mergeCell ref="D279:X279"/>
    <mergeCell ref="B286:B287"/>
    <mergeCell ref="D280:X280"/>
    <mergeCell ref="C286:X287"/>
    <mergeCell ref="C288:X289"/>
    <mergeCell ref="B277:B285"/>
    <mergeCell ref="C243:X244"/>
    <mergeCell ref="C237:X238"/>
    <mergeCell ref="B237:B238"/>
    <mergeCell ref="C253:X254"/>
    <mergeCell ref="B253:B254"/>
    <mergeCell ref="C275:X276"/>
    <mergeCell ref="B257:B272"/>
    <mergeCell ref="C257:X257"/>
    <mergeCell ref="B243:B244"/>
    <mergeCell ref="C231:X232"/>
    <mergeCell ref="C214:X214"/>
    <mergeCell ref="C216:X216"/>
    <mergeCell ref="C204:X205"/>
    <mergeCell ref="B188:B189"/>
    <mergeCell ref="C247:X248"/>
    <mergeCell ref="B233:B234"/>
    <mergeCell ref="C206:X206"/>
    <mergeCell ref="C209:X209"/>
    <mergeCell ref="C203:X203"/>
    <mergeCell ref="C217:X217"/>
    <mergeCell ref="B184:B185"/>
    <mergeCell ref="C184:X185"/>
    <mergeCell ref="C192:X193"/>
    <mergeCell ref="B194:B195"/>
    <mergeCell ref="C194:X195"/>
    <mergeCell ref="C201:X202"/>
    <mergeCell ref="C198:X198"/>
    <mergeCell ref="C170:X171"/>
    <mergeCell ref="C150:X151"/>
    <mergeCell ref="B204:B205"/>
    <mergeCell ref="C218:X218"/>
    <mergeCell ref="B231:B232"/>
    <mergeCell ref="C213:X213"/>
    <mergeCell ref="C215:X215"/>
    <mergeCell ref="C227:X228"/>
    <mergeCell ref="C225:X226"/>
    <mergeCell ref="C207:X207"/>
    <mergeCell ref="C158:X159"/>
    <mergeCell ref="Y158:Z159"/>
    <mergeCell ref="Y160:Z161"/>
    <mergeCell ref="B148:B149"/>
    <mergeCell ref="B176:B177"/>
    <mergeCell ref="B180:B181"/>
    <mergeCell ref="B178:B179"/>
    <mergeCell ref="C178:X179"/>
    <mergeCell ref="B166:B167"/>
    <mergeCell ref="B168:B169"/>
    <mergeCell ref="C132:X133"/>
    <mergeCell ref="C144:X145"/>
    <mergeCell ref="C176:X177"/>
    <mergeCell ref="Y144:Z145"/>
    <mergeCell ref="C140:X141"/>
    <mergeCell ref="C166:X167"/>
    <mergeCell ref="U143:Z143"/>
    <mergeCell ref="C136:X137"/>
    <mergeCell ref="Y150:Z151"/>
    <mergeCell ref="Y166:Z167"/>
    <mergeCell ref="Y148:Z149"/>
    <mergeCell ref="C180:X181"/>
    <mergeCell ref="Y194:Z195"/>
    <mergeCell ref="C229:X230"/>
    <mergeCell ref="Y192:Z193"/>
    <mergeCell ref="C172:X173"/>
    <mergeCell ref="Y180:Z181"/>
    <mergeCell ref="Y170:Z171"/>
    <mergeCell ref="Y216:Z216"/>
    <mergeCell ref="Y168:Z169"/>
    <mergeCell ref="B132:B133"/>
    <mergeCell ref="U127:Z127"/>
    <mergeCell ref="E400:O400"/>
    <mergeCell ref="E399:O399"/>
    <mergeCell ref="E398:O398"/>
    <mergeCell ref="P400:X404"/>
    <mergeCell ref="E404:O404"/>
    <mergeCell ref="U147:Z147"/>
    <mergeCell ref="U139:Z139"/>
    <mergeCell ref="C148:X149"/>
    <mergeCell ref="Y128:Z129"/>
    <mergeCell ref="Y124:Z125"/>
    <mergeCell ref="C124:X125"/>
    <mergeCell ref="Y120:Z121"/>
    <mergeCell ref="C120:X121"/>
    <mergeCell ref="B118:B119"/>
    <mergeCell ref="B120:B121"/>
    <mergeCell ref="B128:B129"/>
    <mergeCell ref="B51:B56"/>
    <mergeCell ref="B110:B111"/>
    <mergeCell ref="U113:Z113"/>
    <mergeCell ref="U105:Z105"/>
    <mergeCell ref="C116:X117"/>
    <mergeCell ref="B116:B117"/>
    <mergeCell ref="C110:X111"/>
    <mergeCell ref="U109:Z109"/>
    <mergeCell ref="Y116:Z117"/>
    <mergeCell ref="B106:B107"/>
    <mergeCell ref="B44:B45"/>
    <mergeCell ref="A28:Z29"/>
    <mergeCell ref="V35:X36"/>
    <mergeCell ref="B61:B65"/>
    <mergeCell ref="B38:B39"/>
    <mergeCell ref="C57:X58"/>
    <mergeCell ref="B40:B41"/>
    <mergeCell ref="C40:X41"/>
    <mergeCell ref="S35:U36"/>
    <mergeCell ref="Y35:Z36"/>
    <mergeCell ref="B114:B115"/>
    <mergeCell ref="K19:M20"/>
    <mergeCell ref="C38:X39"/>
    <mergeCell ref="B46:B47"/>
    <mergeCell ref="A25:Z26"/>
    <mergeCell ref="Y44:Z45"/>
    <mergeCell ref="U37:Z37"/>
    <mergeCell ref="C46:X47"/>
    <mergeCell ref="C44:X45"/>
    <mergeCell ref="Y38:Z39"/>
    <mergeCell ref="Y247:Z248"/>
    <mergeCell ref="Y162:Z163"/>
    <mergeCell ref="Y286:Z287"/>
    <mergeCell ref="Y178:Z179"/>
    <mergeCell ref="Y184:Z185"/>
    <mergeCell ref="B310:B311"/>
    <mergeCell ref="C310:X311"/>
    <mergeCell ref="Y310:Z311"/>
    <mergeCell ref="C162:X163"/>
    <mergeCell ref="C168:X169"/>
    <mergeCell ref="C84:X85"/>
    <mergeCell ref="C78:X79"/>
    <mergeCell ref="B76:B77"/>
    <mergeCell ref="B78:B79"/>
    <mergeCell ref="B84:B85"/>
    <mergeCell ref="B88:B89"/>
    <mergeCell ref="K77:O77"/>
    <mergeCell ref="C77:G77"/>
    <mergeCell ref="C76:X76"/>
    <mergeCell ref="B136:B137"/>
    <mergeCell ref="B144:B145"/>
    <mergeCell ref="B172:B173"/>
    <mergeCell ref="B251:B252"/>
    <mergeCell ref="B225:B226"/>
    <mergeCell ref="B192:B193"/>
    <mergeCell ref="A250:G250"/>
    <mergeCell ref="C219:X219"/>
    <mergeCell ref="B247:B248"/>
    <mergeCell ref="B186:B187"/>
    <mergeCell ref="C477:X478"/>
    <mergeCell ref="C508:X509"/>
    <mergeCell ref="C499:X500"/>
    <mergeCell ref="C483:X484"/>
    <mergeCell ref="B495:B496"/>
    <mergeCell ref="B483:B484"/>
    <mergeCell ref="C485:X486"/>
    <mergeCell ref="B503:B504"/>
    <mergeCell ref="B497:B498"/>
    <mergeCell ref="C556:X557"/>
    <mergeCell ref="B506:B507"/>
    <mergeCell ref="C471:X472"/>
    <mergeCell ref="C475:X476"/>
    <mergeCell ref="B475:B476"/>
    <mergeCell ref="B473:B474"/>
    <mergeCell ref="B471:B472"/>
    <mergeCell ref="B479:B480"/>
    <mergeCell ref="C473:X474"/>
    <mergeCell ref="B491:B492"/>
    <mergeCell ref="Y253:Z254"/>
    <mergeCell ref="Y188:Z189"/>
    <mergeCell ref="Y292:Z293"/>
    <mergeCell ref="Y220:Z220"/>
    <mergeCell ref="Y214:Z214"/>
    <mergeCell ref="Y215:Z215"/>
    <mergeCell ref="Y204:Z205"/>
    <mergeCell ref="Y201:Z202"/>
    <mergeCell ref="Y203:Z203"/>
    <mergeCell ref="Y223:Z223"/>
    <mergeCell ref="Y196:Z197"/>
    <mergeCell ref="Y206:Z206"/>
    <mergeCell ref="Y213:Z213"/>
    <mergeCell ref="Y207:Z207"/>
    <mergeCell ref="Y208:Z208"/>
    <mergeCell ref="Y186:Z187"/>
    <mergeCell ref="Y211:Z211"/>
    <mergeCell ref="Y190:Z191"/>
    <mergeCell ref="Y198:Z198"/>
    <mergeCell ref="Y210:Z210"/>
    <mergeCell ref="Y233:Z234"/>
    <mergeCell ref="Y222:Z222"/>
    <mergeCell ref="Y221:Z221"/>
    <mergeCell ref="Y219:Z219"/>
    <mergeCell ref="Y212:Z212"/>
    <mergeCell ref="Y225:Z226"/>
    <mergeCell ref="Y217:Z217"/>
    <mergeCell ref="Y218:Z218"/>
    <mergeCell ref="Y176:Z177"/>
    <mergeCell ref="C82:X83"/>
    <mergeCell ref="Y290:Z291"/>
    <mergeCell ref="Y288:Z289"/>
    <mergeCell ref="Y227:Z228"/>
    <mergeCell ref="Y275:Z276"/>
    <mergeCell ref="Y243:Z244"/>
    <mergeCell ref="Y231:Z232"/>
    <mergeCell ref="Y237:Z238"/>
    <mergeCell ref="Y209:Z209"/>
    <mergeCell ref="A1:Z1"/>
    <mergeCell ref="A2:Z2"/>
    <mergeCell ref="A4:G4"/>
    <mergeCell ref="A5:J6"/>
    <mergeCell ref="K5:Z6"/>
    <mergeCell ref="H10:Z11"/>
    <mergeCell ref="C8:G8"/>
    <mergeCell ref="C12:G14"/>
    <mergeCell ref="Y78:Z79"/>
    <mergeCell ref="Y76:Z77"/>
    <mergeCell ref="Y46:Z47"/>
    <mergeCell ref="Y57:Z58"/>
    <mergeCell ref="C9:G9"/>
    <mergeCell ref="C10:G11"/>
    <mergeCell ref="A35:I35"/>
    <mergeCell ref="Y61:Z65"/>
    <mergeCell ref="A22:F23"/>
    <mergeCell ref="Y84:Z85"/>
    <mergeCell ref="H12:Z14"/>
    <mergeCell ref="H16:Z17"/>
    <mergeCell ref="Y40:Z41"/>
    <mergeCell ref="P15:Q15"/>
    <mergeCell ref="G19:J20"/>
    <mergeCell ref="H15:K15"/>
    <mergeCell ref="Y82:Z83"/>
    <mergeCell ref="A67:Z67"/>
    <mergeCell ref="B57:B58"/>
    <mergeCell ref="G22:J23"/>
    <mergeCell ref="Y22:Z23"/>
    <mergeCell ref="U22:X23"/>
    <mergeCell ref="K22:M23"/>
    <mergeCell ref="R15:Z15"/>
    <mergeCell ref="O22:T23"/>
    <mergeCell ref="C15:G17"/>
    <mergeCell ref="A19:F20"/>
    <mergeCell ref="A8:B17"/>
    <mergeCell ref="H8:Z9"/>
    <mergeCell ref="Y132:Z133"/>
    <mergeCell ref="Y229:Z230"/>
    <mergeCell ref="C251:X252"/>
    <mergeCell ref="Y51:Z56"/>
    <mergeCell ref="Y110:Z111"/>
    <mergeCell ref="Y172:Z173"/>
    <mergeCell ref="Y140:Z141"/>
    <mergeCell ref="C92:X93"/>
    <mergeCell ref="C94:X95"/>
    <mergeCell ref="Y88:Z89"/>
    <mergeCell ref="C469:X470"/>
    <mergeCell ref="C479:X480"/>
    <mergeCell ref="Y136:Z137"/>
    <mergeCell ref="Y92:Z93"/>
    <mergeCell ref="Y251:Z252"/>
    <mergeCell ref="Y118:Z119"/>
    <mergeCell ref="Y277:Z285"/>
    <mergeCell ref="Y257:Z272"/>
    <mergeCell ref="U135:Z135"/>
    <mergeCell ref="Y106:Z107"/>
    <mergeCell ref="U131:Z131"/>
    <mergeCell ref="C106:X107"/>
    <mergeCell ref="C114:X115"/>
    <mergeCell ref="Y90:Z91"/>
    <mergeCell ref="C88:X89"/>
    <mergeCell ref="C128:X129"/>
    <mergeCell ref="C118:X119"/>
    <mergeCell ref="C90:X91"/>
    <mergeCell ref="Y114:Z115"/>
    <mergeCell ref="U123:Z123"/>
    <mergeCell ref="C558:X559"/>
    <mergeCell ref="C501:X502"/>
    <mergeCell ref="C525:X525"/>
    <mergeCell ref="C495:X496"/>
    <mergeCell ref="C515:X516"/>
    <mergeCell ref="C537:X538"/>
    <mergeCell ref="C531:X532"/>
    <mergeCell ref="C526:X526"/>
    <mergeCell ref="C535:X536"/>
    <mergeCell ref="C549:X549"/>
    <mergeCell ref="B422:B423"/>
    <mergeCell ref="C368:X369"/>
    <mergeCell ref="E405:O405"/>
    <mergeCell ref="A236:D236"/>
    <mergeCell ref="A256:F256"/>
    <mergeCell ref="C233:X234"/>
    <mergeCell ref="B334:B335"/>
    <mergeCell ref="D284:X284"/>
    <mergeCell ref="D283:X283"/>
    <mergeCell ref="A274:H274"/>
    <mergeCell ref="B362:B363"/>
    <mergeCell ref="B140:B141"/>
    <mergeCell ref="B354:B355"/>
    <mergeCell ref="B227:B228"/>
    <mergeCell ref="E403:O403"/>
    <mergeCell ref="B150:B151"/>
    <mergeCell ref="C160:X161"/>
    <mergeCell ref="B158:B159"/>
    <mergeCell ref="B160:B161"/>
    <mergeCell ref="B392:B393"/>
    <mergeCell ref="B411:B412"/>
    <mergeCell ref="P398:X399"/>
    <mergeCell ref="C424:X425"/>
    <mergeCell ref="B90:B91"/>
    <mergeCell ref="C342:X343"/>
    <mergeCell ref="C344:X345"/>
    <mergeCell ref="B372:B373"/>
    <mergeCell ref="B370:B371"/>
    <mergeCell ref="B374:B375"/>
    <mergeCell ref="P405:X408"/>
    <mergeCell ref="C430:X431"/>
    <mergeCell ref="C428:X429"/>
    <mergeCell ref="C426:X427"/>
    <mergeCell ref="B424:B425"/>
    <mergeCell ref="B426:B427"/>
    <mergeCell ref="E401:O401"/>
    <mergeCell ref="C422:X423"/>
    <mergeCell ref="E407:O407"/>
    <mergeCell ref="C411:X412"/>
    <mergeCell ref="B428:B429"/>
    <mergeCell ref="E408:O408"/>
    <mergeCell ref="C388:X389"/>
    <mergeCell ref="B396:B408"/>
    <mergeCell ref="C374:X375"/>
    <mergeCell ref="E402:O402"/>
    <mergeCell ref="B378:B379"/>
    <mergeCell ref="B380:B381"/>
    <mergeCell ref="B382:B383"/>
    <mergeCell ref="C392:X393"/>
    <mergeCell ref="C382:X383"/>
    <mergeCell ref="C370:X371"/>
    <mergeCell ref="A367:H367"/>
    <mergeCell ref="C186:X187"/>
    <mergeCell ref="C188:X189"/>
    <mergeCell ref="Y328:Z329"/>
    <mergeCell ref="B356:B357"/>
    <mergeCell ref="C364:X365"/>
    <mergeCell ref="B364:B365"/>
    <mergeCell ref="B229:B230"/>
    <mergeCell ref="B368:B369"/>
    <mergeCell ref="B94:B95"/>
    <mergeCell ref="B82:B83"/>
    <mergeCell ref="Y94:Z95"/>
    <mergeCell ref="Y336:Z337"/>
    <mergeCell ref="B92:B93"/>
    <mergeCell ref="B162:B163"/>
    <mergeCell ref="B170:B171"/>
    <mergeCell ref="B124:B125"/>
    <mergeCell ref="Y312:Z313"/>
    <mergeCell ref="B312:B313"/>
    <mergeCell ref="B190:B191"/>
    <mergeCell ref="C212:X212"/>
    <mergeCell ref="B201:B202"/>
    <mergeCell ref="B196:B197"/>
    <mergeCell ref="C196:X197"/>
    <mergeCell ref="C211:X211"/>
    <mergeCell ref="C190:X191"/>
    <mergeCell ref="C208:X208"/>
    <mergeCell ref="C210:X210"/>
    <mergeCell ref="Y696:Z698"/>
    <mergeCell ref="Y679:Z680"/>
    <mergeCell ref="C220:X220"/>
    <mergeCell ref="C221:X221"/>
    <mergeCell ref="C222:X222"/>
    <mergeCell ref="C223:X223"/>
    <mergeCell ref="C624:X624"/>
    <mergeCell ref="C372:X373"/>
    <mergeCell ref="C362:X363"/>
    <mergeCell ref="C312:X313"/>
    <mergeCell ref="Y590:Z591"/>
    <mergeCell ref="C608:X609"/>
    <mergeCell ref="C519:X520"/>
    <mergeCell ref="B388:B389"/>
    <mergeCell ref="Y392:Z393"/>
    <mergeCell ref="B430:B431"/>
    <mergeCell ref="C542:X542"/>
    <mergeCell ref="A482:I482"/>
    <mergeCell ref="D451:X451"/>
    <mergeCell ref="E452:X452"/>
    <mergeCell ref="Y582:Z583"/>
    <mergeCell ref="B566:B567"/>
    <mergeCell ref="Y566:Z567"/>
    <mergeCell ref="Y588:Z589"/>
    <mergeCell ref="Y586:Z587"/>
    <mergeCell ref="C588:X589"/>
    <mergeCell ref="Y584:Z585"/>
    <mergeCell ref="Y570:Z571"/>
    <mergeCell ref="C576:X577"/>
    <mergeCell ref="Y531:Z532"/>
    <mergeCell ref="Y526:Z526"/>
    <mergeCell ref="Y542:Z542"/>
    <mergeCell ref="Y519:Z520"/>
    <mergeCell ref="Y556:Z557"/>
    <mergeCell ref="B551:Y551"/>
    <mergeCell ref="C521:X522"/>
    <mergeCell ref="Y521:Z522"/>
    <mergeCell ref="C554:X555"/>
    <mergeCell ref="B552:B553"/>
    <mergeCell ref="Y384:Z385"/>
    <mergeCell ref="Y564:Z565"/>
    <mergeCell ref="C552:X553"/>
    <mergeCell ref="B558:B559"/>
    <mergeCell ref="Y455:Z456"/>
    <mergeCell ref="Y499:Z500"/>
    <mergeCell ref="Y475:Z476"/>
    <mergeCell ref="C463:X464"/>
    <mergeCell ref="B461:B462"/>
    <mergeCell ref="C461:X462"/>
    <mergeCell ref="Y430:Z431"/>
    <mergeCell ref="Y477:Z478"/>
    <mergeCell ref="Y453:Z454"/>
    <mergeCell ref="Y479:Z480"/>
    <mergeCell ref="Y463:Z464"/>
    <mergeCell ref="Y447:Z452"/>
    <mergeCell ref="Y469:Z470"/>
    <mergeCell ref="Y461:Z462"/>
    <mergeCell ref="Y473:Z474"/>
    <mergeCell ref="Y444:Z446"/>
    <mergeCell ref="Y364:Z365"/>
    <mergeCell ref="Y362:Z363"/>
    <mergeCell ref="Y388:Z389"/>
    <mergeCell ref="Y428:Z429"/>
    <mergeCell ref="Y426:Z427"/>
    <mergeCell ref="Y424:Z425"/>
    <mergeCell ref="Y411:Z412"/>
    <mergeCell ref="Y370:Z371"/>
    <mergeCell ref="Y422:Z423"/>
    <mergeCell ref="Y382:Z383"/>
    <mergeCell ref="Y356:Z357"/>
    <mergeCell ref="Y374:Z375"/>
    <mergeCell ref="Y368:Z369"/>
    <mergeCell ref="Y338:Z339"/>
    <mergeCell ref="Y398:Z408"/>
    <mergeCell ref="Y396:Z397"/>
    <mergeCell ref="Y348:Z349"/>
    <mergeCell ref="Y394:Z395"/>
    <mergeCell ref="Y372:Z373"/>
    <mergeCell ref="Y358:Z359"/>
    <mergeCell ref="Y354:Z355"/>
    <mergeCell ref="Y334:Z335"/>
    <mergeCell ref="Y330:Z331"/>
    <mergeCell ref="B459:B460"/>
    <mergeCell ref="C459:X460"/>
    <mergeCell ref="Y459:Z460"/>
    <mergeCell ref="B453:B454"/>
    <mergeCell ref="C453:X454"/>
    <mergeCell ref="B455:B456"/>
    <mergeCell ref="C455:X456"/>
    <mergeCell ref="B463:B464"/>
    <mergeCell ref="B465:B466"/>
    <mergeCell ref="C465:X466"/>
    <mergeCell ref="Y465:Z466"/>
    <mergeCell ref="Y471:Z472"/>
    <mergeCell ref="Y489:Z490"/>
    <mergeCell ref="B487:B488"/>
    <mergeCell ref="Y483:Z484"/>
    <mergeCell ref="B477:B478"/>
    <mergeCell ref="B489:B490"/>
    <mergeCell ref="Y515:Z516"/>
    <mergeCell ref="C505:X505"/>
    <mergeCell ref="Y505:Z505"/>
    <mergeCell ref="Y529:Z530"/>
    <mergeCell ref="C512:X512"/>
    <mergeCell ref="Y512:Z512"/>
    <mergeCell ref="Y517:Z518"/>
    <mergeCell ref="A528:K528"/>
    <mergeCell ref="C529:X530"/>
    <mergeCell ref="B521:B522"/>
    <mergeCell ref="Y485:Z486"/>
    <mergeCell ref="B545:B546"/>
    <mergeCell ref="C545:X546"/>
    <mergeCell ref="Y545:Z546"/>
    <mergeCell ref="B499:B500"/>
    <mergeCell ref="C503:X504"/>
    <mergeCell ref="C517:X518"/>
    <mergeCell ref="B529:B530"/>
    <mergeCell ref="C487:X488"/>
    <mergeCell ref="C489:X490"/>
    <mergeCell ref="Y487:Z488"/>
    <mergeCell ref="Y508:Z509"/>
    <mergeCell ref="Y491:Z492"/>
    <mergeCell ref="Y503:Z504"/>
    <mergeCell ref="C497:X498"/>
    <mergeCell ref="Y497:Z498"/>
    <mergeCell ref="C491:X492"/>
    <mergeCell ref="Y506:Z507"/>
    <mergeCell ref="Y501:Z502"/>
    <mergeCell ref="Y495:Z496"/>
    <mergeCell ref="Y552:Z553"/>
    <mergeCell ref="Y523:Z524"/>
    <mergeCell ref="B572:B573"/>
    <mergeCell ref="Y525:Z525"/>
    <mergeCell ref="Y547:Z548"/>
    <mergeCell ref="Y562:Z563"/>
    <mergeCell ref="Y535:Z536"/>
    <mergeCell ref="Y537:Z538"/>
    <mergeCell ref="B547:B548"/>
    <mergeCell ref="Y558:Z559"/>
    <mergeCell ref="Y541:Z541"/>
    <mergeCell ref="C547:X548"/>
    <mergeCell ref="B584:B585"/>
    <mergeCell ref="B568:B569"/>
    <mergeCell ref="B582:B583"/>
    <mergeCell ref="C570:X571"/>
    <mergeCell ref="C572:X573"/>
    <mergeCell ref="B578:B579"/>
    <mergeCell ref="C582:X583"/>
    <mergeCell ref="Y568:Z569"/>
    <mergeCell ref="Y578:Z579"/>
    <mergeCell ref="C541:X541"/>
    <mergeCell ref="B556:B557"/>
    <mergeCell ref="C637:X638"/>
    <mergeCell ref="C632:X632"/>
    <mergeCell ref="C633:X633"/>
    <mergeCell ref="C584:X585"/>
    <mergeCell ref="C590:X591"/>
    <mergeCell ref="B576:B577"/>
    <mergeCell ref="C566:X567"/>
    <mergeCell ref="C602:X602"/>
    <mergeCell ref="C612:X613"/>
    <mergeCell ref="B562:B563"/>
    <mergeCell ref="C574:X575"/>
    <mergeCell ref="B574:B575"/>
    <mergeCell ref="C562:X563"/>
    <mergeCell ref="B570:B571"/>
    <mergeCell ref="B590:B591"/>
    <mergeCell ref="Y630:Z630"/>
    <mergeCell ref="Y631:Z631"/>
    <mergeCell ref="B637:B638"/>
    <mergeCell ref="C595:X595"/>
    <mergeCell ref="C596:X596"/>
    <mergeCell ref="C597:X597"/>
    <mergeCell ref="C631:X631"/>
    <mergeCell ref="C604:X604"/>
    <mergeCell ref="Y597:Z597"/>
    <mergeCell ref="C601:X601"/>
    <mergeCell ref="B639:B640"/>
    <mergeCell ref="C639:X640"/>
    <mergeCell ref="Y639:Z640"/>
    <mergeCell ref="B641:B642"/>
    <mergeCell ref="C641:X642"/>
    <mergeCell ref="Y641:Z642"/>
    <mergeCell ref="B649:B650"/>
    <mergeCell ref="C643:X644"/>
    <mergeCell ref="Y643:Z644"/>
    <mergeCell ref="B647:B648"/>
    <mergeCell ref="C647:X648"/>
    <mergeCell ref="Y647:Z648"/>
    <mergeCell ref="B645:B646"/>
    <mergeCell ref="C645:X646"/>
    <mergeCell ref="B643:B644"/>
    <mergeCell ref="Y608:Z609"/>
    <mergeCell ref="C671:X671"/>
    <mergeCell ref="Y670:Z670"/>
    <mergeCell ref="Y671:Z671"/>
    <mergeCell ref="C667:X667"/>
    <mergeCell ref="C668:X668"/>
    <mergeCell ref="C670:X670"/>
    <mergeCell ref="Y634:Z634"/>
    <mergeCell ref="Y624:Z624"/>
    <mergeCell ref="Y637:Z638"/>
    <mergeCell ref="B610:B611"/>
    <mergeCell ref="Y612:Z613"/>
    <mergeCell ref="Y618:Z619"/>
    <mergeCell ref="B618:B619"/>
    <mergeCell ref="B612:B613"/>
    <mergeCell ref="B616:B617"/>
    <mergeCell ref="Y616:Z617"/>
    <mergeCell ref="C610:X611"/>
    <mergeCell ref="Y610:Z611"/>
    <mergeCell ref="C627:X627"/>
    <mergeCell ref="C628:X628"/>
    <mergeCell ref="C629:X629"/>
    <mergeCell ref="C630:X630"/>
    <mergeCell ref="Y595:Z595"/>
    <mergeCell ref="Y596:Z596"/>
    <mergeCell ref="C600:X600"/>
    <mergeCell ref="Y614:Z615"/>
    <mergeCell ref="A607:O607"/>
    <mergeCell ref="B608:B609"/>
    <mergeCell ref="Y574:Z575"/>
    <mergeCell ref="C384:X385"/>
    <mergeCell ref="B384:B385"/>
    <mergeCell ref="C378:X379"/>
    <mergeCell ref="C380:X381"/>
    <mergeCell ref="Y378:Z379"/>
    <mergeCell ref="B434:B438"/>
    <mergeCell ref="Y434:Z438"/>
    <mergeCell ref="C434:X438"/>
    <mergeCell ref="B439:B443"/>
    <mergeCell ref="C316:X317"/>
    <mergeCell ref="Y314:Z315"/>
    <mergeCell ref="Y316:Z317"/>
    <mergeCell ref="B314:B315"/>
    <mergeCell ref="B316:B317"/>
    <mergeCell ref="Y318:Z319"/>
    <mergeCell ref="Y320:Z321"/>
    <mergeCell ref="C320:X321"/>
    <mergeCell ref="B318:B319"/>
    <mergeCell ref="B320:B321"/>
    <mergeCell ref="C318:X319"/>
    <mergeCell ref="B322:B323"/>
    <mergeCell ref="Y322:Z323"/>
    <mergeCell ref="C322:X323"/>
    <mergeCell ref="Y350:Z351"/>
    <mergeCell ref="C348:X349"/>
    <mergeCell ref="B338:B339"/>
    <mergeCell ref="C338:X339"/>
    <mergeCell ref="C340:X341"/>
    <mergeCell ref="Y324:Z325"/>
    <mergeCell ref="B348:B349"/>
    <mergeCell ref="C336:X337"/>
    <mergeCell ref="B336:B337"/>
    <mergeCell ref="B350:B351"/>
    <mergeCell ref="C439:X443"/>
    <mergeCell ref="Y439:Z443"/>
    <mergeCell ref="Y600:Z600"/>
    <mergeCell ref="C634:X634"/>
    <mergeCell ref="Y627:Z627"/>
    <mergeCell ref="Y628:Z628"/>
    <mergeCell ref="Y629:Z629"/>
    <mergeCell ref="Y594:Z594"/>
    <mergeCell ref="Y622:Z623"/>
    <mergeCell ref="Y620:Z621"/>
    <mergeCell ref="Y689:Z689"/>
    <mergeCell ref="Y649:Z650"/>
    <mergeCell ref="Y632:Z632"/>
    <mergeCell ref="C669:X669"/>
    <mergeCell ref="Y667:Z667"/>
    <mergeCell ref="Y668:Z668"/>
    <mergeCell ref="Y669:Z669"/>
    <mergeCell ref="Y645:Z646"/>
    <mergeCell ref="C649:X650"/>
    <mergeCell ref="Y633:Z633"/>
    <mergeCell ref="Y690:Z690"/>
    <mergeCell ref="C694:X694"/>
    <mergeCell ref="Y693:Z693"/>
    <mergeCell ref="Y694:Z694"/>
    <mergeCell ref="C687:X687"/>
    <mergeCell ref="C688:X688"/>
    <mergeCell ref="Y687:Z687"/>
    <mergeCell ref="Y688:Z688"/>
    <mergeCell ref="C689:X689"/>
    <mergeCell ref="C690:X690"/>
    <mergeCell ref="C568:X569"/>
    <mergeCell ref="C693:X693"/>
    <mergeCell ref="Y601:Z601"/>
    <mergeCell ref="Y602:Z602"/>
    <mergeCell ref="Y603:Z603"/>
    <mergeCell ref="Y604:Z604"/>
    <mergeCell ref="Y605:Z605"/>
    <mergeCell ref="Y606:Z606"/>
    <mergeCell ref="C605:X605"/>
    <mergeCell ref="C606:X606"/>
    <mergeCell ref="Y549:Z549"/>
    <mergeCell ref="C603:X603"/>
    <mergeCell ref="C68:X73"/>
    <mergeCell ref="B68:B73"/>
    <mergeCell ref="Y68:Z73"/>
    <mergeCell ref="C594:X594"/>
    <mergeCell ref="Y554:Z555"/>
    <mergeCell ref="Y560:Z561"/>
    <mergeCell ref="Y572:Z573"/>
    <mergeCell ref="Y576:Z577"/>
  </mergeCells>
  <phoneticPr fontId="24"/>
  <printOptions horizontalCentered="1"/>
  <pageMargins left="0.59055118110236227" right="0.39370078740157483" top="0.70866141732283472" bottom="0.70866141732283472" header="0" footer="0"/>
  <pageSetup paperSize="9" scale="95" orientation="portrait" r:id="rId1"/>
  <headerFooter alignWithMargins="0">
    <oddHeader>&amp;R&amp;9運営状況点検書（特定施設）</oddHeader>
    <oddFooter>&amp;C&amp;P</oddFooter>
  </headerFooter>
  <rowBreaks count="21" manualBreakCount="21">
    <brk id="48" max="26" man="1"/>
    <brk id="100" max="26" man="1"/>
    <brk id="152" max="26" man="1"/>
    <brk id="182" max="26" man="1"/>
    <brk id="199" max="26" man="1"/>
    <brk id="223" max="26" man="1"/>
    <brk id="255" max="26" man="1"/>
    <brk id="300" max="26" man="1"/>
    <brk id="346" max="25" man="1"/>
    <brk id="386" max="26" man="1"/>
    <brk id="414" max="26" man="1"/>
    <brk id="443" max="25" man="1"/>
    <brk id="467" max="25" man="1"/>
    <brk id="493" max="25" man="1"/>
    <brk id="527" max="26" man="1"/>
    <brk id="549" max="26" man="1"/>
    <brk id="580" max="26" man="1"/>
    <brk id="606" max="26" man="1"/>
    <brk id="625" max="26" man="1"/>
    <brk id="651" max="26" man="1"/>
    <brk id="676" max="2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580"/>
  <sheetViews>
    <sheetView tabSelected="1" zoomScaleNormal="100" workbookViewId="0">
      <selection activeCell="H10" sqref="H10:Z11"/>
    </sheetView>
  </sheetViews>
  <sheetFormatPr defaultRowHeight="13.5"/>
  <cols>
    <col min="1" max="1" width="3.125" style="117" customWidth="1"/>
    <col min="2" max="2" width="15.5" style="117" customWidth="1"/>
    <col min="3" max="7" width="3.5" style="117" customWidth="1"/>
    <col min="8" max="17" width="7" style="117" customWidth="1"/>
    <col min="18" max="16384" width="9" style="117"/>
  </cols>
  <sheetData>
    <row r="1" spans="1:17" s="114" customFormat="1" ht="14.25" thickBot="1">
      <c r="A1" s="114" t="s">
        <v>884</v>
      </c>
    </row>
    <row r="2" spans="1:17" ht="30" customHeight="1" thickBot="1">
      <c r="A2" s="114"/>
      <c r="B2" s="106" t="s">
        <v>123</v>
      </c>
      <c r="C2" s="115"/>
      <c r="D2" s="116"/>
      <c r="E2" s="116"/>
      <c r="F2" s="116"/>
      <c r="G2" s="116"/>
      <c r="H2" s="116"/>
      <c r="J2" s="116" t="s">
        <v>0</v>
      </c>
      <c r="K2" s="116"/>
      <c r="L2" s="1110"/>
      <c r="M2" s="1110"/>
      <c r="N2" s="1110"/>
      <c r="O2" s="1110"/>
      <c r="P2" s="1110"/>
      <c r="Q2" s="1110"/>
    </row>
    <row r="3" spans="1:17" ht="15" customHeight="1">
      <c r="A3" s="63"/>
      <c r="B3" s="63" t="s">
        <v>13</v>
      </c>
      <c r="C3" s="63"/>
      <c r="D3" s="63"/>
      <c r="E3" s="63"/>
      <c r="F3" s="63"/>
      <c r="G3" s="63"/>
    </row>
    <row r="4" spans="1:17" ht="15" customHeight="1">
      <c r="B4" s="117" t="s">
        <v>14</v>
      </c>
    </row>
    <row r="5" spans="1:17" ht="15" customHeight="1">
      <c r="B5" s="117" t="s">
        <v>111</v>
      </c>
    </row>
    <row r="6" spans="1:17" ht="11.25" customHeight="1">
      <c r="B6" s="107"/>
      <c r="C6" s="107"/>
      <c r="D6" s="107"/>
      <c r="E6" s="118"/>
      <c r="F6" s="118"/>
      <c r="G6" s="118"/>
      <c r="H6" s="118"/>
      <c r="I6" s="118"/>
      <c r="J6" s="118"/>
      <c r="K6" s="118"/>
      <c r="L6" s="118"/>
      <c r="M6" s="118"/>
      <c r="N6" s="118"/>
      <c r="O6" s="118"/>
      <c r="P6" s="118"/>
    </row>
    <row r="7" spans="1:17" s="116" customFormat="1" ht="22.5" customHeight="1">
      <c r="B7" s="1090" t="s">
        <v>15</v>
      </c>
      <c r="C7" s="1091"/>
      <c r="D7" s="119"/>
      <c r="E7" s="1113" t="s">
        <v>399</v>
      </c>
      <c r="F7" s="1114"/>
      <c r="G7" s="1114"/>
      <c r="H7" s="1114"/>
      <c r="I7" s="1114"/>
      <c r="J7" s="1114"/>
      <c r="K7" s="1114"/>
      <c r="L7" s="1114"/>
      <c r="M7" s="1115"/>
      <c r="N7" s="1116" t="s">
        <v>399</v>
      </c>
      <c r="O7" s="1117"/>
      <c r="P7" s="1117"/>
      <c r="Q7" s="1094" t="s">
        <v>16</v>
      </c>
    </row>
    <row r="8" spans="1:17" s="116" customFormat="1" ht="22.5" customHeight="1">
      <c r="B8" s="1092"/>
      <c r="C8" s="1093"/>
      <c r="D8" s="120"/>
      <c r="E8" s="121" t="s">
        <v>1</v>
      </c>
      <c r="F8" s="122" t="s">
        <v>2</v>
      </c>
      <c r="G8" s="122" t="s">
        <v>3</v>
      </c>
      <c r="H8" s="122" t="s">
        <v>4</v>
      </c>
      <c r="I8" s="122" t="s">
        <v>5</v>
      </c>
      <c r="J8" s="122" t="s">
        <v>6</v>
      </c>
      <c r="K8" s="122" t="s">
        <v>7</v>
      </c>
      <c r="L8" s="122" t="s">
        <v>8</v>
      </c>
      <c r="M8" s="123" t="s">
        <v>9</v>
      </c>
      <c r="N8" s="124" t="s">
        <v>10</v>
      </c>
      <c r="O8" s="122" t="s">
        <v>11</v>
      </c>
      <c r="P8" s="123" t="s">
        <v>12</v>
      </c>
      <c r="Q8" s="1095"/>
    </row>
    <row r="9" spans="1:17" s="116" customFormat="1" ht="30" customHeight="1">
      <c r="B9" s="1105" t="s">
        <v>264</v>
      </c>
      <c r="C9" s="1106"/>
      <c r="D9" s="108" t="s">
        <v>265</v>
      </c>
      <c r="E9" s="125"/>
      <c r="F9" s="126"/>
      <c r="G9" s="126"/>
      <c r="H9" s="126"/>
      <c r="I9" s="126"/>
      <c r="J9" s="126"/>
      <c r="K9" s="126"/>
      <c r="L9" s="126"/>
      <c r="M9" s="127"/>
      <c r="N9" s="128"/>
      <c r="O9" s="126"/>
      <c r="P9" s="127"/>
      <c r="Q9" s="129" t="s">
        <v>135</v>
      </c>
    </row>
    <row r="10" spans="1:17" s="116" customFormat="1" ht="30" customHeight="1">
      <c r="B10" s="1107"/>
      <c r="C10" s="1108"/>
      <c r="D10" s="109" t="s">
        <v>266</v>
      </c>
      <c r="E10" s="130"/>
      <c r="F10" s="130"/>
      <c r="G10" s="131"/>
      <c r="H10" s="131"/>
      <c r="I10" s="131"/>
      <c r="J10" s="131"/>
      <c r="K10" s="131"/>
      <c r="L10" s="131"/>
      <c r="M10" s="132"/>
      <c r="N10" s="133"/>
      <c r="O10" s="131"/>
      <c r="P10" s="132"/>
      <c r="Q10" s="134" t="s">
        <v>17</v>
      </c>
    </row>
    <row r="11" spans="1:17" s="116" customFormat="1" ht="15" customHeight="1">
      <c r="B11" s="164"/>
      <c r="C11" s="164"/>
      <c r="D11" s="166"/>
      <c r="E11" s="165"/>
      <c r="F11" s="165"/>
      <c r="G11" s="165"/>
      <c r="H11" s="165"/>
      <c r="I11" s="165"/>
      <c r="J11" s="165"/>
      <c r="K11" s="165"/>
      <c r="L11" s="165"/>
      <c r="M11" s="165"/>
      <c r="N11" s="165"/>
      <c r="O11" s="165"/>
      <c r="P11" s="165"/>
      <c r="Q11" s="167"/>
    </row>
    <row r="12" spans="1:17" s="116" customFormat="1" ht="22.5" customHeight="1">
      <c r="B12" s="1090" t="s">
        <v>15</v>
      </c>
      <c r="C12" s="1091"/>
      <c r="D12" s="119"/>
      <c r="E12" s="168" t="s">
        <v>399</v>
      </c>
      <c r="F12" s="169" t="s">
        <v>399</v>
      </c>
      <c r="G12" s="169" t="s">
        <v>399</v>
      </c>
      <c r="H12" s="169" t="s">
        <v>399</v>
      </c>
      <c r="I12" s="169" t="s">
        <v>399</v>
      </c>
      <c r="J12" s="169" t="s">
        <v>399</v>
      </c>
      <c r="K12" s="169" t="s">
        <v>399</v>
      </c>
      <c r="L12" s="169" t="s">
        <v>399</v>
      </c>
      <c r="M12" s="169" t="s">
        <v>399</v>
      </c>
      <c r="N12" s="169" t="s">
        <v>399</v>
      </c>
      <c r="O12" s="169" t="s">
        <v>399</v>
      </c>
      <c r="P12" s="170" t="s">
        <v>399</v>
      </c>
      <c r="Q12" s="1094" t="s">
        <v>16</v>
      </c>
    </row>
    <row r="13" spans="1:17" s="116" customFormat="1" ht="22.5" customHeight="1">
      <c r="B13" s="1092"/>
      <c r="C13" s="1093"/>
      <c r="D13" s="120"/>
      <c r="E13" s="171" t="s">
        <v>249</v>
      </c>
      <c r="F13" s="172" t="s">
        <v>250</v>
      </c>
      <c r="G13" s="172" t="s">
        <v>250</v>
      </c>
      <c r="H13" s="172" t="s">
        <v>250</v>
      </c>
      <c r="I13" s="172" t="s">
        <v>250</v>
      </c>
      <c r="J13" s="172" t="s">
        <v>250</v>
      </c>
      <c r="K13" s="172" t="s">
        <v>250</v>
      </c>
      <c r="L13" s="172" t="s">
        <v>250</v>
      </c>
      <c r="M13" s="172" t="s">
        <v>250</v>
      </c>
      <c r="N13" s="172" t="s">
        <v>250</v>
      </c>
      <c r="O13" s="172" t="s">
        <v>250</v>
      </c>
      <c r="P13" s="172" t="s">
        <v>250</v>
      </c>
      <c r="Q13" s="1095"/>
    </row>
    <row r="14" spans="1:17" s="116" customFormat="1" ht="30" customHeight="1">
      <c r="B14" s="1105" t="s">
        <v>246</v>
      </c>
      <c r="C14" s="1106"/>
      <c r="D14" s="108" t="s">
        <v>265</v>
      </c>
      <c r="E14" s="126"/>
      <c r="F14" s="126"/>
      <c r="G14" s="126"/>
      <c r="H14" s="126"/>
      <c r="I14" s="126"/>
      <c r="J14" s="126"/>
      <c r="K14" s="126"/>
      <c r="L14" s="126"/>
      <c r="M14" s="126"/>
      <c r="N14" s="126"/>
      <c r="O14" s="126"/>
      <c r="P14" s="127"/>
      <c r="Q14" s="129" t="s">
        <v>135</v>
      </c>
    </row>
    <row r="15" spans="1:17" s="116" customFormat="1" ht="30" customHeight="1">
      <c r="B15" s="1107"/>
      <c r="C15" s="1108"/>
      <c r="D15" s="109" t="s">
        <v>266</v>
      </c>
      <c r="E15" s="131"/>
      <c r="F15" s="131"/>
      <c r="G15" s="131"/>
      <c r="H15" s="131"/>
      <c r="I15" s="131"/>
      <c r="J15" s="131"/>
      <c r="K15" s="131"/>
      <c r="L15" s="131"/>
      <c r="M15" s="131"/>
      <c r="N15" s="131"/>
      <c r="O15" s="131"/>
      <c r="P15" s="132"/>
      <c r="Q15" s="134" t="s">
        <v>17</v>
      </c>
    </row>
    <row r="16" spans="1:17" s="116" customFormat="1" ht="30" customHeight="1">
      <c r="B16" s="1105" t="s">
        <v>247</v>
      </c>
      <c r="C16" s="1106"/>
      <c r="D16" s="108" t="s">
        <v>265</v>
      </c>
      <c r="E16" s="169" t="s">
        <v>134</v>
      </c>
      <c r="F16" s="169" t="s">
        <v>134</v>
      </c>
      <c r="G16" s="169" t="s">
        <v>134</v>
      </c>
      <c r="H16" s="169" t="s">
        <v>134</v>
      </c>
      <c r="I16" s="169" t="s">
        <v>134</v>
      </c>
      <c r="J16" s="169" t="s">
        <v>134</v>
      </c>
      <c r="K16" s="126"/>
      <c r="L16" s="126"/>
      <c r="M16" s="126"/>
      <c r="N16" s="126"/>
      <c r="O16" s="126"/>
      <c r="P16" s="127"/>
      <c r="Q16" s="129" t="s">
        <v>135</v>
      </c>
    </row>
    <row r="17" spans="2:17" s="116" customFormat="1" ht="30" customHeight="1">
      <c r="B17" s="1107"/>
      <c r="C17" s="1108"/>
      <c r="D17" s="109" t="s">
        <v>266</v>
      </c>
      <c r="E17" s="173" t="s">
        <v>134</v>
      </c>
      <c r="F17" s="173" t="s">
        <v>134</v>
      </c>
      <c r="G17" s="173" t="s">
        <v>251</v>
      </c>
      <c r="H17" s="173" t="s">
        <v>134</v>
      </c>
      <c r="I17" s="173" t="s">
        <v>134</v>
      </c>
      <c r="J17" s="173" t="s">
        <v>134</v>
      </c>
      <c r="K17" s="131"/>
      <c r="L17" s="131"/>
      <c r="M17" s="131"/>
      <c r="N17" s="131"/>
      <c r="O17" s="131"/>
      <c r="P17" s="132"/>
      <c r="Q17" s="134" t="s">
        <v>17</v>
      </c>
    </row>
    <row r="18" spans="2:17" ht="52.5" customHeight="1">
      <c r="B18" s="1111" t="s">
        <v>248</v>
      </c>
      <c r="C18" s="1112"/>
      <c r="D18" s="110"/>
      <c r="E18" s="1097" t="s">
        <v>18</v>
      </c>
      <c r="F18" s="1098"/>
      <c r="G18" s="1098"/>
      <c r="H18" s="1098"/>
      <c r="I18" s="1098"/>
      <c r="J18" s="1098"/>
      <c r="K18" s="1098"/>
      <c r="L18" s="1098"/>
      <c r="M18" s="1098"/>
      <c r="N18" s="1098"/>
      <c r="O18" s="1098"/>
      <c r="P18" s="1098"/>
      <c r="Q18" s="135"/>
    </row>
    <row r="19" spans="2:17" ht="25.5" customHeight="1">
      <c r="B19" s="1096"/>
      <c r="C19" s="1096"/>
      <c r="D19" s="111"/>
      <c r="E19" s="118"/>
      <c r="F19" s="118"/>
      <c r="G19" s="118"/>
      <c r="H19" s="118"/>
      <c r="I19" s="118"/>
      <c r="J19" s="118"/>
      <c r="K19" s="118"/>
      <c r="L19" s="118"/>
      <c r="M19" s="118"/>
      <c r="N19" s="118"/>
      <c r="O19" s="118"/>
      <c r="P19" s="118"/>
    </row>
    <row r="20" spans="2:17" ht="25.5" customHeight="1">
      <c r="B20" s="113" t="s">
        <v>19</v>
      </c>
      <c r="C20" s="111"/>
      <c r="D20" s="111"/>
      <c r="E20" s="118"/>
      <c r="F20" s="118"/>
      <c r="G20" s="118"/>
      <c r="H20" s="118"/>
      <c r="I20" s="118"/>
      <c r="J20" s="118"/>
      <c r="K20" s="118"/>
      <c r="L20" s="118"/>
      <c r="M20" s="118"/>
      <c r="N20" s="118"/>
      <c r="O20" s="118"/>
      <c r="P20" s="118"/>
    </row>
    <row r="21" spans="2:17" ht="19.5" customHeight="1">
      <c r="B21" s="117" t="s">
        <v>112</v>
      </c>
      <c r="C21" s="111"/>
      <c r="D21" s="111"/>
      <c r="E21" s="118"/>
      <c r="F21" s="118"/>
      <c r="G21" s="118"/>
      <c r="H21" s="118"/>
      <c r="I21" s="118"/>
      <c r="J21" s="118"/>
      <c r="K21" s="118"/>
      <c r="L21" s="118"/>
      <c r="M21" s="118"/>
      <c r="N21" s="118"/>
      <c r="O21" s="118"/>
      <c r="P21" s="118"/>
    </row>
    <row r="22" spans="2:17" ht="15.75" customHeight="1">
      <c r="B22" s="1088" t="s">
        <v>20</v>
      </c>
      <c r="C22" s="1099" t="s">
        <v>21</v>
      </c>
      <c r="D22" s="1100"/>
      <c r="E22" s="1100"/>
      <c r="F22" s="1100"/>
      <c r="G22" s="1100"/>
      <c r="H22" s="1100"/>
      <c r="I22" s="1100"/>
      <c r="J22" s="1101"/>
      <c r="L22" s="1109"/>
      <c r="M22" s="1109"/>
    </row>
    <row r="23" spans="2:17" ht="23.25" customHeight="1">
      <c r="B23" s="1089"/>
      <c r="C23" s="1102" t="s">
        <v>136</v>
      </c>
      <c r="D23" s="1103"/>
      <c r="E23" s="1103"/>
      <c r="F23" s="1103"/>
      <c r="G23" s="1103"/>
      <c r="H23" s="1103"/>
      <c r="I23" s="1103"/>
      <c r="J23" s="1104"/>
      <c r="L23" s="1109"/>
      <c r="M23" s="1109"/>
    </row>
    <row r="24" spans="2:17" ht="15" customHeight="1">
      <c r="B24" s="1088" t="s">
        <v>22</v>
      </c>
      <c r="C24" s="1099" t="s">
        <v>23</v>
      </c>
      <c r="D24" s="1100"/>
      <c r="E24" s="1100"/>
      <c r="F24" s="1100"/>
      <c r="G24" s="1100"/>
      <c r="H24" s="1100"/>
      <c r="I24" s="1100"/>
      <c r="J24" s="1101"/>
      <c r="L24" s="1109"/>
      <c r="M24" s="1109"/>
    </row>
    <row r="25" spans="2:17" ht="23.25" customHeight="1">
      <c r="B25" s="1089"/>
      <c r="C25" s="1102" t="s">
        <v>137</v>
      </c>
      <c r="D25" s="1103"/>
      <c r="E25" s="1103"/>
      <c r="F25" s="1103"/>
      <c r="G25" s="1103"/>
      <c r="H25" s="1103"/>
      <c r="I25" s="1103"/>
      <c r="J25" s="1104"/>
      <c r="L25" s="1109"/>
      <c r="M25" s="1109"/>
    </row>
    <row r="26" spans="2:17" ht="19.5" customHeight="1">
      <c r="B26" s="112"/>
      <c r="L26" s="1109"/>
      <c r="M26" s="1109"/>
    </row>
    <row r="27" spans="2:17" ht="19.5" customHeight="1">
      <c r="B27" s="112"/>
      <c r="L27" s="1109"/>
      <c r="M27" s="1109"/>
    </row>
    <row r="28" spans="2:17" ht="19.5" customHeight="1">
      <c r="B28" s="112"/>
      <c r="L28" s="1109"/>
      <c r="M28" s="1109"/>
    </row>
    <row r="29" spans="2:17" ht="19.5" customHeight="1">
      <c r="B29" s="112"/>
      <c r="L29" s="1109"/>
      <c r="M29" s="1109"/>
    </row>
    <row r="30" spans="2:17" ht="19.5" customHeight="1">
      <c r="B30" s="112"/>
      <c r="L30" s="1109"/>
      <c r="M30" s="1109"/>
    </row>
    <row r="31" spans="2:17" ht="19.5" customHeight="1">
      <c r="B31" s="112"/>
      <c r="L31" s="1109"/>
      <c r="M31" s="1109"/>
    </row>
    <row r="32" spans="2:17" ht="19.5" customHeight="1">
      <c r="B32" s="112"/>
      <c r="L32" s="1109"/>
      <c r="M32" s="1109"/>
    </row>
    <row r="439" spans="2:26">
      <c r="B439" s="591"/>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592"/>
    </row>
    <row r="440" spans="2:26">
      <c r="B440" s="591"/>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592"/>
    </row>
    <row r="441" spans="2:26">
      <c r="B441" s="591"/>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592"/>
    </row>
    <row r="442" spans="2:26">
      <c r="B442" s="591"/>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592"/>
    </row>
    <row r="443" spans="2:26">
      <c r="B443" s="593"/>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5"/>
    </row>
    <row r="485" spans="3:3" ht="409.5">
      <c r="C485" s="583" t="s">
        <v>376</v>
      </c>
    </row>
    <row r="538" ht="39.75" customHeight="1"/>
    <row r="557" ht="146.1" customHeight="1"/>
    <row r="562" spans="3:24" ht="17.45" customHeight="1"/>
    <row r="564" spans="3:24" ht="20.100000000000001" customHeight="1"/>
    <row r="566" spans="3:24" ht="21.95" customHeight="1"/>
    <row r="567" spans="3:24" ht="21.95" customHeight="1"/>
    <row r="568" spans="3:24" ht="34.5" customHeight="1"/>
    <row r="569" spans="3:24" ht="34.5" customHeight="1"/>
    <row r="572" spans="3:24">
      <c r="C572" s="585"/>
      <c r="D572" s="585"/>
      <c r="E572" s="585"/>
      <c r="F572" s="585"/>
      <c r="G572" s="585"/>
      <c r="H572" s="585"/>
      <c r="I572" s="585"/>
      <c r="J572" s="585"/>
      <c r="K572" s="585"/>
      <c r="L572" s="585"/>
      <c r="M572" s="585"/>
      <c r="N572" s="585"/>
      <c r="O572" s="585"/>
      <c r="P572" s="585"/>
      <c r="Q572" s="585"/>
      <c r="R572" s="585"/>
      <c r="S572" s="585"/>
      <c r="T572" s="585"/>
      <c r="U572" s="585"/>
      <c r="V572" s="585"/>
      <c r="W572" s="585"/>
      <c r="X572" s="585"/>
    </row>
    <row r="573" spans="3:24" ht="31.5" customHeight="1">
      <c r="C573" s="585"/>
      <c r="D573" s="585"/>
      <c r="E573" s="585"/>
      <c r="F573" s="585"/>
      <c r="G573" s="585"/>
      <c r="H573" s="585"/>
      <c r="I573" s="585"/>
      <c r="J573" s="585"/>
      <c r="K573" s="585"/>
      <c r="L573" s="585"/>
      <c r="M573" s="585"/>
      <c r="N573" s="585"/>
      <c r="O573" s="585"/>
      <c r="P573" s="585"/>
      <c r="Q573" s="585"/>
      <c r="R573" s="585"/>
      <c r="S573" s="585"/>
      <c r="T573" s="585"/>
      <c r="U573" s="585"/>
      <c r="V573" s="585"/>
      <c r="W573" s="585"/>
      <c r="X573" s="585"/>
    </row>
    <row r="574" spans="3:24" ht="18.95" customHeight="1"/>
    <row r="580" ht="5.0999999999999996" customHeight="1"/>
  </sheetData>
  <mergeCells count="20">
    <mergeCell ref="L2:Q2"/>
    <mergeCell ref="B7:C8"/>
    <mergeCell ref="B9:C10"/>
    <mergeCell ref="B14:C15"/>
    <mergeCell ref="C23:J23"/>
    <mergeCell ref="B18:C18"/>
    <mergeCell ref="B22:B23"/>
    <mergeCell ref="Q7:Q8"/>
    <mergeCell ref="E7:M7"/>
    <mergeCell ref="N7:P7"/>
    <mergeCell ref="B24:B25"/>
    <mergeCell ref="B12:C13"/>
    <mergeCell ref="Q12:Q13"/>
    <mergeCell ref="B19:C19"/>
    <mergeCell ref="E18:P18"/>
    <mergeCell ref="C24:J24"/>
    <mergeCell ref="C25:J25"/>
    <mergeCell ref="B16:C17"/>
    <mergeCell ref="L22:M32"/>
    <mergeCell ref="C22:J22"/>
  </mergeCells>
  <phoneticPr fontId="3"/>
  <printOptions horizontalCentered="1"/>
  <pageMargins left="0.59055118110236227" right="0.39370078740157483" top="0.70866141732283472" bottom="0.70866141732283472" header="0" footer="0"/>
  <pageSetup paperSize="9" scale="95" orientation="portrait" r:id="rId1"/>
  <headerFooter alignWithMargins="0">
    <oddHeader>&amp;R&amp;9運営状況点検書（特定施設）</oddHeader>
    <oddFooter>&amp;C&amp;P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J580"/>
  <sheetViews>
    <sheetView tabSelected="1" zoomScale="50" zoomScaleNormal="50" workbookViewId="0">
      <selection activeCell="H10" sqref="H10:Z11"/>
    </sheetView>
  </sheetViews>
  <sheetFormatPr defaultRowHeight="13.5"/>
  <cols>
    <col min="1" max="1" width="2" customWidth="1"/>
    <col min="2" max="2" width="5.75" customWidth="1"/>
    <col min="3" max="7" width="3.5" customWidth="1"/>
    <col min="8" max="8" width="0" hidden="1" customWidth="1"/>
    <col min="9" max="10" width="3.25" customWidth="1"/>
    <col min="11" max="19" width="5.75" customWidth="1"/>
    <col min="21" max="62" width="5.75" customWidth="1"/>
  </cols>
  <sheetData>
    <row r="1" spans="1:62" ht="18.75">
      <c r="A1" s="378" t="s">
        <v>884</v>
      </c>
      <c r="B1" s="378"/>
      <c r="C1" s="379" t="s">
        <v>541</v>
      </c>
      <c r="D1" s="379"/>
      <c r="E1" s="379"/>
      <c r="F1" s="379"/>
      <c r="G1" s="379"/>
      <c r="H1" s="379"/>
      <c r="I1" s="379"/>
      <c r="J1" s="379"/>
      <c r="K1" s="378"/>
      <c r="L1" s="378"/>
      <c r="M1" s="380" t="s">
        <v>542</v>
      </c>
      <c r="N1" s="378"/>
      <c r="O1" s="378"/>
      <c r="P1" s="379"/>
      <c r="Q1" s="379"/>
      <c r="R1" s="379"/>
      <c r="S1" s="379"/>
      <c r="T1" s="379"/>
      <c r="U1" s="379"/>
      <c r="V1" s="379"/>
      <c r="W1" s="379"/>
      <c r="X1" s="378"/>
      <c r="Y1" s="378"/>
      <c r="Z1" s="378"/>
      <c r="AA1" s="378"/>
      <c r="AB1" s="378"/>
      <c r="AC1" s="378"/>
      <c r="AD1" s="378"/>
      <c r="AE1" s="378"/>
      <c r="AF1" s="378"/>
      <c r="AG1" s="378"/>
      <c r="AH1" s="378"/>
      <c r="AI1" s="378"/>
      <c r="AJ1" s="378"/>
      <c r="AK1" s="378"/>
      <c r="AL1" s="378"/>
      <c r="AM1" s="378"/>
      <c r="AN1" s="378"/>
      <c r="AO1" s="378"/>
      <c r="AP1" s="378"/>
      <c r="AQ1" s="378"/>
      <c r="AR1" s="378"/>
      <c r="AS1" s="381" t="s">
        <v>543</v>
      </c>
      <c r="AT1" s="1118" t="s">
        <v>544</v>
      </c>
      <c r="AU1" s="1119"/>
      <c r="AV1" s="1119"/>
      <c r="AW1" s="1119"/>
      <c r="AX1" s="1119"/>
      <c r="AY1" s="1119"/>
      <c r="AZ1" s="1119"/>
      <c r="BA1" s="1119"/>
      <c r="BB1" s="1119"/>
      <c r="BC1" s="1119"/>
      <c r="BD1" s="1119"/>
      <c r="BE1" s="1119"/>
      <c r="BF1" s="1119"/>
      <c r="BG1" s="1119"/>
      <c r="BH1" s="1119"/>
      <c r="BI1" s="1119"/>
      <c r="BJ1" s="381" t="s">
        <v>545</v>
      </c>
    </row>
    <row r="2" spans="1:62" ht="18.75">
      <c r="A2" s="382"/>
      <c r="B2" s="382"/>
      <c r="C2" s="382"/>
      <c r="D2" s="382"/>
      <c r="E2" s="382"/>
      <c r="F2" s="382"/>
      <c r="G2" s="382"/>
      <c r="H2" s="382"/>
      <c r="I2" s="382"/>
      <c r="J2" s="380"/>
      <c r="K2" s="382"/>
      <c r="L2" s="382"/>
      <c r="M2" s="380"/>
      <c r="N2" s="380"/>
      <c r="O2" s="382"/>
      <c r="P2" s="381"/>
      <c r="Q2" s="381"/>
      <c r="R2" s="381"/>
      <c r="S2" s="381"/>
      <c r="T2" s="381"/>
      <c r="U2" s="381"/>
      <c r="V2" s="381"/>
      <c r="W2" s="381"/>
      <c r="X2" s="382"/>
      <c r="Y2" s="382"/>
      <c r="Z2" s="382"/>
      <c r="AA2" s="382"/>
      <c r="AB2" s="383" t="s">
        <v>546</v>
      </c>
      <c r="AC2" s="1120">
        <v>7</v>
      </c>
      <c r="AD2" s="1120"/>
      <c r="AE2" s="383" t="s">
        <v>547</v>
      </c>
      <c r="AF2" s="1121">
        <f>IF(AC2=0,"",YEAR(DATE(2018+AC2,1,1)))</f>
        <v>2025</v>
      </c>
      <c r="AG2" s="1121"/>
      <c r="AH2" s="384" t="s">
        <v>548</v>
      </c>
      <c r="AI2" s="384" t="s">
        <v>549</v>
      </c>
      <c r="AJ2" s="1120">
        <v>4</v>
      </c>
      <c r="AK2" s="1120"/>
      <c r="AL2" s="384" t="s">
        <v>550</v>
      </c>
      <c r="AM2" s="382"/>
      <c r="AN2" s="382"/>
      <c r="AO2" s="382"/>
      <c r="AP2" s="382"/>
      <c r="AQ2" s="382"/>
      <c r="AR2" s="382"/>
      <c r="AS2" s="381" t="s">
        <v>551</v>
      </c>
      <c r="AT2" s="1120"/>
      <c r="AU2" s="1120"/>
      <c r="AV2" s="1120"/>
      <c r="AW2" s="1120"/>
      <c r="AX2" s="1120"/>
      <c r="AY2" s="1120"/>
      <c r="AZ2" s="1120"/>
      <c r="BA2" s="1120"/>
      <c r="BB2" s="1120"/>
      <c r="BC2" s="1120"/>
      <c r="BD2" s="1120"/>
      <c r="BE2" s="1120"/>
      <c r="BF2" s="1120"/>
      <c r="BG2" s="1120"/>
      <c r="BH2" s="1120"/>
      <c r="BI2" s="1120"/>
      <c r="BJ2" s="381" t="s">
        <v>545</v>
      </c>
    </row>
    <row r="3" spans="1:62" ht="18.75">
      <c r="A3" s="382"/>
      <c r="B3" s="382"/>
      <c r="C3" s="382"/>
      <c r="D3" s="382"/>
      <c r="E3" s="382"/>
      <c r="F3" s="382"/>
      <c r="G3" s="382"/>
      <c r="H3" s="382"/>
      <c r="I3" s="382"/>
      <c r="J3" s="380"/>
      <c r="K3" s="382"/>
      <c r="L3" s="382"/>
      <c r="M3" s="380"/>
      <c r="N3" s="382"/>
      <c r="O3" s="381"/>
      <c r="P3" s="381"/>
      <c r="Q3" s="381"/>
      <c r="R3" s="381"/>
      <c r="S3" s="381"/>
      <c r="T3" s="381"/>
      <c r="U3" s="381"/>
      <c r="V3" s="382"/>
      <c r="W3" s="382"/>
      <c r="X3" s="382"/>
      <c r="Y3" s="382"/>
      <c r="Z3" s="382"/>
      <c r="AA3" s="382"/>
      <c r="AB3" s="382"/>
      <c r="AC3" s="385"/>
      <c r="AD3" s="385"/>
      <c r="AE3" s="385"/>
      <c r="AF3" s="386"/>
      <c r="AG3" s="385"/>
      <c r="AH3" s="382"/>
      <c r="AI3" s="382"/>
      <c r="AJ3" s="382"/>
      <c r="AK3" s="382"/>
      <c r="AL3" s="382"/>
      <c r="AM3" s="382"/>
      <c r="AN3" s="382"/>
      <c r="AO3" s="382"/>
      <c r="AP3" s="382"/>
      <c r="AQ3" s="382"/>
      <c r="AR3" s="382"/>
      <c r="AS3" s="382"/>
      <c r="AT3" s="382"/>
      <c r="AU3" s="382"/>
      <c r="AV3" s="382"/>
      <c r="AW3" s="382"/>
      <c r="AX3" s="382"/>
      <c r="AY3" s="382"/>
      <c r="AZ3" s="382"/>
      <c r="BA3" s="382"/>
      <c r="BB3" s="382"/>
      <c r="BC3" s="382"/>
      <c r="BD3" s="387" t="s">
        <v>552</v>
      </c>
      <c r="BE3" s="1122" t="s">
        <v>553</v>
      </c>
      <c r="BF3" s="1123"/>
      <c r="BG3" s="1123"/>
      <c r="BH3" s="1124"/>
      <c r="BI3" s="381"/>
      <c r="BJ3" s="382"/>
    </row>
    <row r="4" spans="1:62" ht="18.75">
      <c r="A4" s="382"/>
      <c r="B4" s="388"/>
      <c r="C4" s="388"/>
      <c r="D4" s="388"/>
      <c r="E4" s="388"/>
      <c r="F4" s="388"/>
      <c r="G4" s="388"/>
      <c r="H4" s="388"/>
      <c r="I4" s="388"/>
      <c r="J4" s="389"/>
      <c r="K4" s="388"/>
      <c r="L4" s="388"/>
      <c r="M4" s="389"/>
      <c r="N4" s="388"/>
      <c r="O4" s="390"/>
      <c r="P4" s="390"/>
      <c r="Q4" s="390"/>
      <c r="R4" s="390"/>
      <c r="S4" s="390"/>
      <c r="T4" s="390"/>
      <c r="U4" s="390"/>
      <c r="V4" s="388"/>
      <c r="W4" s="388"/>
      <c r="X4" s="388"/>
      <c r="Y4" s="388"/>
      <c r="Z4" s="388"/>
      <c r="AA4" s="388"/>
      <c r="AB4" s="388"/>
      <c r="AC4" s="391"/>
      <c r="AD4" s="391"/>
      <c r="AE4" s="391"/>
      <c r="AF4" s="392"/>
      <c r="AG4" s="391"/>
      <c r="AH4" s="388"/>
      <c r="AI4" s="388"/>
      <c r="AJ4" s="388"/>
      <c r="AK4" s="388"/>
      <c r="AL4" s="388"/>
      <c r="AM4" s="388"/>
      <c r="AN4" s="388"/>
      <c r="AO4" s="388"/>
      <c r="AP4" s="388"/>
      <c r="AQ4" s="388"/>
      <c r="AR4" s="388"/>
      <c r="AS4" s="382"/>
      <c r="AT4" s="382"/>
      <c r="AU4" s="382"/>
      <c r="AV4" s="382"/>
      <c r="AW4" s="382"/>
      <c r="AX4" s="382"/>
      <c r="AY4" s="382"/>
      <c r="AZ4" s="382"/>
      <c r="BA4" s="382"/>
      <c r="BB4" s="382"/>
      <c r="BC4" s="382"/>
      <c r="BD4" s="387" t="s">
        <v>554</v>
      </c>
      <c r="BE4" s="1122" t="s">
        <v>555</v>
      </c>
      <c r="BF4" s="1123"/>
      <c r="BG4" s="1123"/>
      <c r="BH4" s="1124"/>
      <c r="BI4" s="381"/>
      <c r="BJ4" s="382"/>
    </row>
    <row r="5" spans="1:62" ht="18.75">
      <c r="A5" s="382"/>
      <c r="B5" s="388"/>
      <c r="C5" s="388"/>
      <c r="D5" s="388"/>
      <c r="E5" s="388"/>
      <c r="F5" s="388"/>
      <c r="G5" s="388"/>
      <c r="H5" s="388"/>
      <c r="I5" s="388"/>
      <c r="J5" s="389"/>
      <c r="K5" s="388"/>
      <c r="L5" s="388"/>
      <c r="M5" s="389"/>
      <c r="N5" s="388"/>
      <c r="O5" s="390"/>
      <c r="P5" s="390"/>
      <c r="Q5" s="390"/>
      <c r="R5" s="390"/>
      <c r="S5" s="390"/>
      <c r="T5" s="390"/>
      <c r="U5" s="390"/>
      <c r="V5" s="388"/>
      <c r="W5" s="388"/>
      <c r="X5" s="388"/>
      <c r="Y5" s="388"/>
      <c r="Z5" s="388"/>
      <c r="AA5" s="388"/>
      <c r="AB5" s="388"/>
      <c r="AC5" s="393"/>
      <c r="AD5" s="393"/>
      <c r="AE5" s="388"/>
      <c r="AF5" s="388"/>
      <c r="AG5" s="388"/>
      <c r="AH5" s="388"/>
      <c r="AI5" s="388"/>
      <c r="AJ5" s="394"/>
      <c r="AK5" s="394"/>
      <c r="AL5" s="394"/>
      <c r="AM5" s="394"/>
      <c r="AN5" s="394"/>
      <c r="AO5" s="394"/>
      <c r="AP5" s="394"/>
      <c r="AQ5" s="394"/>
      <c r="AR5" s="394"/>
      <c r="AS5" s="378"/>
      <c r="AT5" s="378"/>
      <c r="AU5" s="378"/>
      <c r="AV5" s="378"/>
      <c r="AW5" s="378"/>
      <c r="AX5" s="378"/>
      <c r="AY5" s="378"/>
      <c r="AZ5" s="378"/>
      <c r="BA5" s="378"/>
      <c r="BB5" s="378"/>
      <c r="BC5" s="378"/>
      <c r="BD5" s="378"/>
      <c r="BE5" s="378"/>
      <c r="BF5" s="378"/>
      <c r="BG5" s="378"/>
      <c r="BH5" s="395"/>
      <c r="BI5" s="395"/>
      <c r="BJ5" s="382"/>
    </row>
    <row r="6" spans="1:62" ht="18.75">
      <c r="A6" s="382"/>
      <c r="B6" s="396"/>
      <c r="C6" s="397"/>
      <c r="D6" s="397"/>
      <c r="E6" s="397"/>
      <c r="F6" s="397"/>
      <c r="G6" s="397"/>
      <c r="H6" s="397"/>
      <c r="I6" s="397"/>
      <c r="J6" s="397"/>
      <c r="K6" s="398"/>
      <c r="L6" s="398"/>
      <c r="M6" s="398"/>
      <c r="N6" s="399"/>
      <c r="O6" s="398"/>
      <c r="P6" s="398"/>
      <c r="Q6" s="398"/>
      <c r="R6" s="388"/>
      <c r="S6" s="388"/>
      <c r="T6" s="388"/>
      <c r="U6" s="388"/>
      <c r="V6" s="388"/>
      <c r="W6" s="388"/>
      <c r="X6" s="388"/>
      <c r="Y6" s="388"/>
      <c r="Z6" s="388"/>
      <c r="AA6" s="388"/>
      <c r="AB6" s="388"/>
      <c r="AC6" s="388"/>
      <c r="AD6" s="388"/>
      <c r="AE6" s="388"/>
      <c r="AF6" s="388"/>
      <c r="AG6" s="388"/>
      <c r="AH6" s="388"/>
      <c r="AI6" s="388"/>
      <c r="AJ6" s="394"/>
      <c r="AK6" s="394"/>
      <c r="AL6" s="394"/>
      <c r="AM6" s="394"/>
      <c r="AN6" s="394"/>
      <c r="AO6" s="394" t="s">
        <v>556</v>
      </c>
      <c r="AP6" s="394"/>
      <c r="AQ6" s="394"/>
      <c r="AR6" s="394"/>
      <c r="AS6" s="378"/>
      <c r="AT6" s="378"/>
      <c r="AU6" s="378"/>
      <c r="AV6" s="382"/>
      <c r="AW6" s="400"/>
      <c r="AX6" s="400"/>
      <c r="AY6" s="401"/>
      <c r="AZ6" s="378"/>
      <c r="BA6" s="1125">
        <v>40</v>
      </c>
      <c r="BB6" s="1126"/>
      <c r="BC6" s="401" t="s">
        <v>557</v>
      </c>
      <c r="BD6" s="378"/>
      <c r="BE6" s="1125">
        <v>160</v>
      </c>
      <c r="BF6" s="1126"/>
      <c r="BG6" s="401" t="s">
        <v>558</v>
      </c>
      <c r="BH6" s="378"/>
      <c r="BI6" s="395"/>
      <c r="BJ6" s="382"/>
    </row>
    <row r="7" spans="1:62" ht="18.75">
      <c r="A7" s="382"/>
      <c r="B7" s="396"/>
      <c r="C7" s="402"/>
      <c r="D7" s="402"/>
      <c r="E7" s="402"/>
      <c r="F7" s="402"/>
      <c r="G7" s="402"/>
      <c r="H7" s="402"/>
      <c r="I7" s="402"/>
      <c r="J7" s="398"/>
      <c r="K7" s="398"/>
      <c r="L7" s="398"/>
      <c r="M7" s="399"/>
      <c r="N7" s="398"/>
      <c r="O7" s="398"/>
      <c r="P7" s="398"/>
      <c r="Q7" s="398"/>
      <c r="R7" s="388"/>
      <c r="S7" s="388"/>
      <c r="T7" s="388"/>
      <c r="U7" s="388"/>
      <c r="V7" s="388"/>
      <c r="W7" s="388"/>
      <c r="X7" s="388"/>
      <c r="Y7" s="388"/>
      <c r="Z7" s="388"/>
      <c r="AA7" s="388"/>
      <c r="AB7" s="388"/>
      <c r="AC7" s="388"/>
      <c r="AD7" s="388"/>
      <c r="AE7" s="388"/>
      <c r="AF7" s="388"/>
      <c r="AG7" s="388"/>
      <c r="AH7" s="388"/>
      <c r="AI7" s="388"/>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403"/>
      <c r="BI7" s="403"/>
      <c r="BJ7" s="388"/>
    </row>
    <row r="8" spans="1:62" ht="18.75">
      <c r="A8" s="382"/>
      <c r="B8" s="404"/>
      <c r="C8" s="399"/>
      <c r="D8" s="399"/>
      <c r="E8" s="399"/>
      <c r="F8" s="399"/>
      <c r="G8" s="399"/>
      <c r="H8" s="399"/>
      <c r="I8" s="399"/>
      <c r="J8" s="398"/>
      <c r="K8" s="398"/>
      <c r="L8" s="398"/>
      <c r="M8" s="399"/>
      <c r="N8" s="398"/>
      <c r="O8" s="398"/>
      <c r="P8" s="398"/>
      <c r="Q8" s="398"/>
      <c r="R8" s="388"/>
      <c r="S8" s="388"/>
      <c r="T8" s="388"/>
      <c r="U8" s="388"/>
      <c r="V8" s="388"/>
      <c r="W8" s="388"/>
      <c r="X8" s="388"/>
      <c r="Y8" s="388"/>
      <c r="Z8" s="388"/>
      <c r="AA8" s="388"/>
      <c r="AB8" s="388"/>
      <c r="AC8" s="388"/>
      <c r="AD8" s="388"/>
      <c r="AE8" s="388"/>
      <c r="AF8" s="388"/>
      <c r="AG8" s="388"/>
      <c r="AH8" s="388"/>
      <c r="AI8" s="388"/>
      <c r="AJ8" s="405"/>
      <c r="AK8" s="405"/>
      <c r="AL8" s="405"/>
      <c r="AM8" s="397"/>
      <c r="AN8" s="406"/>
      <c r="AO8" s="407"/>
      <c r="AP8" s="407"/>
      <c r="AQ8" s="396"/>
      <c r="AR8" s="400"/>
      <c r="AS8" s="400"/>
      <c r="AT8" s="400"/>
      <c r="AU8" s="408"/>
      <c r="AV8" s="408"/>
      <c r="AW8" s="394"/>
      <c r="AX8" s="400"/>
      <c r="AY8" s="400"/>
      <c r="AZ8" s="399"/>
      <c r="BA8" s="394"/>
      <c r="BB8" s="394" t="s">
        <v>559</v>
      </c>
      <c r="BC8" s="394"/>
      <c r="BD8" s="394"/>
      <c r="BE8" s="1127">
        <f>DAY(EOMONTH(DATE(AF2,AJ2,1),0))</f>
        <v>30</v>
      </c>
      <c r="BF8" s="1128"/>
      <c r="BG8" s="394" t="s">
        <v>560</v>
      </c>
      <c r="BH8" s="394"/>
      <c r="BI8" s="394"/>
      <c r="BJ8" s="388"/>
    </row>
    <row r="9" spans="1:62" ht="18.75">
      <c r="A9" s="382"/>
      <c r="B9" s="404"/>
      <c r="C9" s="399"/>
      <c r="D9" s="399"/>
      <c r="E9" s="399"/>
      <c r="F9" s="399"/>
      <c r="G9" s="399"/>
      <c r="H9" s="399"/>
      <c r="I9" s="399"/>
      <c r="J9" s="398"/>
      <c r="K9" s="398"/>
      <c r="L9" s="398"/>
      <c r="M9" s="399"/>
      <c r="N9" s="398"/>
      <c r="O9" s="398"/>
      <c r="P9" s="398"/>
      <c r="Q9" s="398"/>
      <c r="R9" s="388"/>
      <c r="S9" s="388"/>
      <c r="T9" s="388"/>
      <c r="U9" s="388"/>
      <c r="V9" s="388"/>
      <c r="W9" s="388"/>
      <c r="X9" s="388"/>
      <c r="Y9" s="388"/>
      <c r="Z9" s="388"/>
      <c r="AA9" s="388"/>
      <c r="AB9" s="388"/>
      <c r="AC9" s="388"/>
      <c r="AD9" s="388"/>
      <c r="AE9" s="388"/>
      <c r="AF9" s="388"/>
      <c r="AG9" s="388"/>
      <c r="AH9" s="388"/>
      <c r="AI9" s="388"/>
      <c r="AJ9" s="405"/>
      <c r="AK9" s="405"/>
      <c r="AL9" s="405"/>
      <c r="AM9" s="397"/>
      <c r="AN9" s="406"/>
      <c r="AO9" s="407"/>
      <c r="AP9" s="407"/>
      <c r="AQ9" s="396"/>
      <c r="AR9" s="400"/>
      <c r="AS9" s="400"/>
      <c r="AT9" s="400"/>
      <c r="AU9" s="408"/>
      <c r="AV9" s="408"/>
      <c r="AW9" s="394"/>
      <c r="AX9" s="400"/>
      <c r="AY9" s="400"/>
      <c r="AZ9" s="399"/>
      <c r="BA9" s="394"/>
      <c r="BB9" s="394"/>
      <c r="BC9" s="394"/>
      <c r="BD9" s="394"/>
      <c r="BE9" s="399"/>
      <c r="BF9" s="399"/>
      <c r="BG9" s="394"/>
      <c r="BH9" s="394"/>
      <c r="BI9" s="394"/>
      <c r="BJ9" s="388"/>
    </row>
    <row r="10" spans="1:62" ht="18.75">
      <c r="A10" s="382"/>
      <c r="B10" s="404"/>
      <c r="C10" s="399"/>
      <c r="D10" s="399"/>
      <c r="E10" s="399"/>
      <c r="F10" s="399"/>
      <c r="G10" s="399"/>
      <c r="H10" s="399"/>
      <c r="I10" s="399"/>
      <c r="J10" s="398"/>
      <c r="K10" s="398"/>
      <c r="L10" s="398"/>
      <c r="M10" s="399"/>
      <c r="N10" s="398"/>
      <c r="O10" s="398"/>
      <c r="P10" s="398"/>
      <c r="Q10" s="398"/>
      <c r="R10" s="388"/>
      <c r="S10" s="388"/>
      <c r="T10" s="388"/>
      <c r="U10" s="388"/>
      <c r="V10" s="388"/>
      <c r="W10" s="388"/>
      <c r="X10" s="388"/>
      <c r="Y10" s="388"/>
      <c r="Z10" s="388"/>
      <c r="AA10" s="388"/>
      <c r="AB10" s="388"/>
      <c r="AC10" s="388"/>
      <c r="AD10" s="388"/>
      <c r="AE10" s="388"/>
      <c r="AF10" s="388"/>
      <c r="AG10" s="388"/>
      <c r="AH10" s="388"/>
      <c r="AI10" s="388"/>
      <c r="AJ10" s="405"/>
      <c r="AK10" s="405"/>
      <c r="AL10" s="405"/>
      <c r="AM10" s="397"/>
      <c r="AN10" s="406"/>
      <c r="AO10" s="407"/>
      <c r="AP10" s="407"/>
      <c r="AQ10" s="396"/>
      <c r="AR10" s="400"/>
      <c r="AS10" s="394" t="s">
        <v>561</v>
      </c>
      <c r="AT10" s="397"/>
      <c r="AU10" s="397"/>
      <c r="AV10" s="397"/>
      <c r="AW10" s="394"/>
      <c r="AX10" s="409"/>
      <c r="AY10" s="409"/>
      <c r="AZ10" s="409"/>
      <c r="BA10" s="394"/>
      <c r="BB10" s="394"/>
      <c r="BC10" s="403" t="s">
        <v>562</v>
      </c>
      <c r="BD10" s="394"/>
      <c r="BE10" s="1125"/>
      <c r="BF10" s="1126"/>
      <c r="BG10" s="401" t="s">
        <v>563</v>
      </c>
      <c r="BH10" s="394"/>
      <c r="BI10" s="394"/>
      <c r="BJ10" s="388"/>
    </row>
    <row r="11" spans="1:62" ht="15" thickBot="1">
      <c r="A11" s="410"/>
      <c r="B11" s="411"/>
      <c r="C11" s="412"/>
      <c r="D11" s="412"/>
      <c r="E11" s="412"/>
      <c r="F11" s="412"/>
      <c r="G11" s="412"/>
      <c r="H11" s="412"/>
      <c r="I11" s="412"/>
      <c r="J11" s="412"/>
      <c r="K11" s="411"/>
      <c r="L11" s="411"/>
      <c r="M11" s="411"/>
      <c r="N11" s="411"/>
      <c r="O11" s="411"/>
      <c r="P11" s="411"/>
      <c r="Q11" s="411"/>
      <c r="R11" s="411"/>
      <c r="S11" s="411"/>
      <c r="T11" s="411"/>
      <c r="U11" s="411"/>
      <c r="V11" s="411"/>
      <c r="W11" s="411"/>
      <c r="X11" s="411"/>
      <c r="Y11" s="411"/>
      <c r="Z11" s="411"/>
      <c r="AA11" s="411"/>
      <c r="AB11" s="411"/>
      <c r="AC11" s="412"/>
      <c r="AD11" s="411"/>
      <c r="AE11" s="411"/>
      <c r="AF11" s="411"/>
      <c r="AG11" s="411"/>
      <c r="AH11" s="411"/>
      <c r="AI11" s="411"/>
      <c r="AJ11" s="411"/>
      <c r="AK11" s="411"/>
      <c r="AL11" s="411"/>
      <c r="AM11" s="411"/>
      <c r="AN11" s="411"/>
      <c r="AO11" s="411"/>
      <c r="AP11" s="411"/>
      <c r="AQ11" s="411"/>
      <c r="AR11" s="411"/>
      <c r="AS11" s="410"/>
      <c r="AT11" s="413"/>
      <c r="AU11" s="410"/>
      <c r="AV11" s="410"/>
      <c r="AW11" s="410"/>
      <c r="AX11" s="410"/>
      <c r="AY11" s="410"/>
      <c r="AZ11" s="410"/>
      <c r="BA11" s="410"/>
      <c r="BB11" s="410"/>
      <c r="BC11" s="410"/>
      <c r="BD11" s="410"/>
      <c r="BE11" s="410"/>
      <c r="BF11" s="410"/>
      <c r="BG11" s="410"/>
      <c r="BH11" s="410"/>
      <c r="BI11" s="410"/>
      <c r="BJ11" s="410"/>
    </row>
    <row r="12" spans="1:62" ht="18.75">
      <c r="A12" s="410"/>
      <c r="B12" s="1129" t="s">
        <v>564</v>
      </c>
      <c r="C12" s="1132" t="s">
        <v>565</v>
      </c>
      <c r="D12" s="1133"/>
      <c r="E12" s="415"/>
      <c r="F12" s="414"/>
      <c r="G12" s="415"/>
      <c r="H12" s="414"/>
      <c r="I12" s="1138" t="s">
        <v>566</v>
      </c>
      <c r="J12" s="1139"/>
      <c r="K12" s="1144" t="s">
        <v>567</v>
      </c>
      <c r="L12" s="1145"/>
      <c r="M12" s="1145"/>
      <c r="N12" s="1133"/>
      <c r="O12" s="1144" t="s">
        <v>568</v>
      </c>
      <c r="P12" s="1145"/>
      <c r="Q12" s="1145"/>
      <c r="R12" s="1145"/>
      <c r="S12" s="1133"/>
      <c r="T12" s="416"/>
      <c r="U12" s="416"/>
      <c r="V12" s="417"/>
      <c r="W12" s="1150" t="s">
        <v>569</v>
      </c>
      <c r="X12" s="1151"/>
      <c r="Y12" s="1151"/>
      <c r="Z12" s="1151"/>
      <c r="AA12" s="1151"/>
      <c r="AB12" s="1151"/>
      <c r="AC12" s="1151"/>
      <c r="AD12" s="1151"/>
      <c r="AE12" s="1151"/>
      <c r="AF12" s="1151"/>
      <c r="AG12" s="1151"/>
      <c r="AH12" s="1151"/>
      <c r="AI12" s="1151"/>
      <c r="AJ12" s="1151"/>
      <c r="AK12" s="1151"/>
      <c r="AL12" s="1151"/>
      <c r="AM12" s="1151"/>
      <c r="AN12" s="1151"/>
      <c r="AO12" s="1151"/>
      <c r="AP12" s="1151"/>
      <c r="AQ12" s="1151"/>
      <c r="AR12" s="1151"/>
      <c r="AS12" s="1151"/>
      <c r="AT12" s="1151"/>
      <c r="AU12" s="1151"/>
      <c r="AV12" s="1151"/>
      <c r="AW12" s="1151"/>
      <c r="AX12" s="1151"/>
      <c r="AY12" s="1151"/>
      <c r="AZ12" s="1151"/>
      <c r="BA12" s="1151"/>
      <c r="BB12" s="1152" t="str">
        <f>IF(BE3="４週","(10)1～4週目の勤務時間数合計","(10)1か月の勤務時間数　合計")</f>
        <v>(10)1～4週目の勤務時間数合計</v>
      </c>
      <c r="BC12" s="1153"/>
      <c r="BD12" s="1158" t="s">
        <v>570</v>
      </c>
      <c r="BE12" s="1159"/>
      <c r="BF12" s="1132" t="s">
        <v>571</v>
      </c>
      <c r="BG12" s="1145"/>
      <c r="BH12" s="1145"/>
      <c r="BI12" s="1145"/>
      <c r="BJ12" s="1164"/>
    </row>
    <row r="13" spans="1:62" ht="18.75">
      <c r="A13" s="410"/>
      <c r="B13" s="1130"/>
      <c r="C13" s="1134"/>
      <c r="D13" s="1135"/>
      <c r="E13" s="419"/>
      <c r="F13" s="418"/>
      <c r="G13" s="419"/>
      <c r="H13" s="418"/>
      <c r="I13" s="1140"/>
      <c r="J13" s="1141"/>
      <c r="K13" s="1146"/>
      <c r="L13" s="1147"/>
      <c r="M13" s="1147"/>
      <c r="N13" s="1135"/>
      <c r="O13" s="1146"/>
      <c r="P13" s="1147"/>
      <c r="Q13" s="1147"/>
      <c r="R13" s="1147"/>
      <c r="S13" s="1135"/>
      <c r="T13" s="420"/>
      <c r="U13" s="420"/>
      <c r="V13" s="421"/>
      <c r="W13" s="1167" t="s">
        <v>572</v>
      </c>
      <c r="X13" s="1167"/>
      <c r="Y13" s="1167"/>
      <c r="Z13" s="1167"/>
      <c r="AA13" s="1167"/>
      <c r="AB13" s="1167"/>
      <c r="AC13" s="1168"/>
      <c r="AD13" s="1169" t="s">
        <v>573</v>
      </c>
      <c r="AE13" s="1167"/>
      <c r="AF13" s="1167"/>
      <c r="AG13" s="1167"/>
      <c r="AH13" s="1167"/>
      <c r="AI13" s="1167"/>
      <c r="AJ13" s="1168"/>
      <c r="AK13" s="1169" t="s">
        <v>574</v>
      </c>
      <c r="AL13" s="1167"/>
      <c r="AM13" s="1167"/>
      <c r="AN13" s="1167"/>
      <c r="AO13" s="1167"/>
      <c r="AP13" s="1167"/>
      <c r="AQ13" s="1168"/>
      <c r="AR13" s="1169" t="s">
        <v>575</v>
      </c>
      <c r="AS13" s="1167"/>
      <c r="AT13" s="1167"/>
      <c r="AU13" s="1167"/>
      <c r="AV13" s="1167"/>
      <c r="AW13" s="1167"/>
      <c r="AX13" s="1168"/>
      <c r="AY13" s="1169" t="s">
        <v>576</v>
      </c>
      <c r="AZ13" s="1167"/>
      <c r="BA13" s="1167"/>
      <c r="BB13" s="1154"/>
      <c r="BC13" s="1155"/>
      <c r="BD13" s="1160"/>
      <c r="BE13" s="1161"/>
      <c r="BF13" s="1134"/>
      <c r="BG13" s="1147"/>
      <c r="BH13" s="1147"/>
      <c r="BI13" s="1147"/>
      <c r="BJ13" s="1165"/>
    </row>
    <row r="14" spans="1:62" ht="18.75">
      <c r="A14" s="410"/>
      <c r="B14" s="1130"/>
      <c r="C14" s="1134"/>
      <c r="D14" s="1135"/>
      <c r="E14" s="419"/>
      <c r="F14" s="418"/>
      <c r="G14" s="419"/>
      <c r="H14" s="418"/>
      <c r="I14" s="1140"/>
      <c r="J14" s="1141"/>
      <c r="K14" s="1146"/>
      <c r="L14" s="1147"/>
      <c r="M14" s="1147"/>
      <c r="N14" s="1135"/>
      <c r="O14" s="1146"/>
      <c r="P14" s="1147"/>
      <c r="Q14" s="1147"/>
      <c r="R14" s="1147"/>
      <c r="S14" s="1135"/>
      <c r="T14" s="420"/>
      <c r="U14" s="420"/>
      <c r="V14" s="421"/>
      <c r="W14" s="422">
        <v>1</v>
      </c>
      <c r="X14" s="423">
        <v>2</v>
      </c>
      <c r="Y14" s="423">
        <v>3</v>
      </c>
      <c r="Z14" s="423">
        <v>4</v>
      </c>
      <c r="AA14" s="423">
        <v>5</v>
      </c>
      <c r="AB14" s="423">
        <v>6</v>
      </c>
      <c r="AC14" s="424">
        <v>7</v>
      </c>
      <c r="AD14" s="425">
        <v>8</v>
      </c>
      <c r="AE14" s="423">
        <v>9</v>
      </c>
      <c r="AF14" s="423">
        <v>10</v>
      </c>
      <c r="AG14" s="423">
        <v>11</v>
      </c>
      <c r="AH14" s="423">
        <v>12</v>
      </c>
      <c r="AI14" s="423">
        <v>13</v>
      </c>
      <c r="AJ14" s="424">
        <v>14</v>
      </c>
      <c r="AK14" s="422">
        <v>15</v>
      </c>
      <c r="AL14" s="423">
        <v>16</v>
      </c>
      <c r="AM14" s="423">
        <v>17</v>
      </c>
      <c r="AN14" s="423">
        <v>18</v>
      </c>
      <c r="AO14" s="423">
        <v>19</v>
      </c>
      <c r="AP14" s="423">
        <v>20</v>
      </c>
      <c r="AQ14" s="424">
        <v>21</v>
      </c>
      <c r="AR14" s="425">
        <v>22</v>
      </c>
      <c r="AS14" s="423">
        <v>23</v>
      </c>
      <c r="AT14" s="423">
        <v>24</v>
      </c>
      <c r="AU14" s="423">
        <v>25</v>
      </c>
      <c r="AV14" s="423">
        <v>26</v>
      </c>
      <c r="AW14" s="423">
        <v>27</v>
      </c>
      <c r="AX14" s="424">
        <v>28</v>
      </c>
      <c r="AY14" s="426" t="str">
        <f>IF($BE$3="実績",IF(DAY(DATE($AF$2,$AJ$2,29))=29,29,""),"")</f>
        <v/>
      </c>
      <c r="AZ14" s="427" t="str">
        <f>IF($BE$3="実績",IF(DAY(DATE($AF$2,$AJ$2,30))=30,30,""),"")</f>
        <v/>
      </c>
      <c r="BA14" s="428" t="str">
        <f>IF($BE$3="実績",IF(DAY(DATE($AF$2,$AJ$2,31))=31,31,""),"")</f>
        <v/>
      </c>
      <c r="BB14" s="1154"/>
      <c r="BC14" s="1155"/>
      <c r="BD14" s="1160"/>
      <c r="BE14" s="1161"/>
      <c r="BF14" s="1134"/>
      <c r="BG14" s="1147"/>
      <c r="BH14" s="1147"/>
      <c r="BI14" s="1147"/>
      <c r="BJ14" s="1165"/>
    </row>
    <row r="15" spans="1:62" ht="18.75" hidden="1">
      <c r="A15" s="410"/>
      <c r="B15" s="1130"/>
      <c r="C15" s="1134"/>
      <c r="D15" s="1135"/>
      <c r="E15" s="419"/>
      <c r="F15" s="418"/>
      <c r="G15" s="419"/>
      <c r="H15" s="418"/>
      <c r="I15" s="1140"/>
      <c r="J15" s="1141"/>
      <c r="K15" s="1146"/>
      <c r="L15" s="1147"/>
      <c r="M15" s="1147"/>
      <c r="N15" s="1135"/>
      <c r="O15" s="1146"/>
      <c r="P15" s="1147"/>
      <c r="Q15" s="1147"/>
      <c r="R15" s="1147"/>
      <c r="S15" s="1135"/>
      <c r="T15" s="420"/>
      <c r="U15" s="420"/>
      <c r="V15" s="421"/>
      <c r="W15" s="422">
        <f>WEEKDAY(DATE($AF$2,$AJ$2,1))</f>
        <v>3</v>
      </c>
      <c r="X15" s="423">
        <f>WEEKDAY(DATE($AF$2,$AJ$2,2))</f>
        <v>4</v>
      </c>
      <c r="Y15" s="423">
        <f>WEEKDAY(DATE($AF$2,$AJ$2,3))</f>
        <v>5</v>
      </c>
      <c r="Z15" s="423">
        <f>WEEKDAY(DATE($AF$2,$AJ$2,4))</f>
        <v>6</v>
      </c>
      <c r="AA15" s="423">
        <f>WEEKDAY(DATE($AF$2,$AJ$2,5))</f>
        <v>7</v>
      </c>
      <c r="AB15" s="423">
        <f>WEEKDAY(DATE($AF$2,$AJ$2,6))</f>
        <v>1</v>
      </c>
      <c r="AC15" s="424">
        <f>WEEKDAY(DATE($AF$2,$AJ$2,7))</f>
        <v>2</v>
      </c>
      <c r="AD15" s="425">
        <f>WEEKDAY(DATE($AF$2,$AJ$2,8))</f>
        <v>3</v>
      </c>
      <c r="AE15" s="423">
        <f>WEEKDAY(DATE($AF$2,$AJ$2,9))</f>
        <v>4</v>
      </c>
      <c r="AF15" s="423">
        <f>WEEKDAY(DATE($AF$2,$AJ$2,10))</f>
        <v>5</v>
      </c>
      <c r="AG15" s="423">
        <f>WEEKDAY(DATE($AF$2,$AJ$2,11))</f>
        <v>6</v>
      </c>
      <c r="AH15" s="423">
        <f>WEEKDAY(DATE($AF$2,$AJ$2,12))</f>
        <v>7</v>
      </c>
      <c r="AI15" s="423">
        <f>WEEKDAY(DATE($AF$2,$AJ$2,13))</f>
        <v>1</v>
      </c>
      <c r="AJ15" s="424">
        <f>WEEKDAY(DATE($AF$2,$AJ$2,14))</f>
        <v>2</v>
      </c>
      <c r="AK15" s="425">
        <f>WEEKDAY(DATE($AF$2,$AJ$2,15))</f>
        <v>3</v>
      </c>
      <c r="AL15" s="423">
        <f>WEEKDAY(DATE($AF$2,$AJ$2,16))</f>
        <v>4</v>
      </c>
      <c r="AM15" s="423">
        <f>WEEKDAY(DATE($AF$2,$AJ$2,17))</f>
        <v>5</v>
      </c>
      <c r="AN15" s="423">
        <f>WEEKDAY(DATE($AF$2,$AJ$2,18))</f>
        <v>6</v>
      </c>
      <c r="AO15" s="423">
        <f>WEEKDAY(DATE($AF$2,$AJ$2,19))</f>
        <v>7</v>
      </c>
      <c r="AP15" s="423">
        <f>WEEKDAY(DATE($AF$2,$AJ$2,20))</f>
        <v>1</v>
      </c>
      <c r="AQ15" s="424">
        <f>WEEKDAY(DATE($AF$2,$AJ$2,21))</f>
        <v>2</v>
      </c>
      <c r="AR15" s="425">
        <f>WEEKDAY(DATE($AF$2,$AJ$2,22))</f>
        <v>3</v>
      </c>
      <c r="AS15" s="423">
        <f>WEEKDAY(DATE($AF$2,$AJ$2,23))</f>
        <v>4</v>
      </c>
      <c r="AT15" s="423">
        <f>WEEKDAY(DATE($AF$2,$AJ$2,24))</f>
        <v>5</v>
      </c>
      <c r="AU15" s="423">
        <f>WEEKDAY(DATE($AF$2,$AJ$2,25))</f>
        <v>6</v>
      </c>
      <c r="AV15" s="423">
        <f>WEEKDAY(DATE($AF$2,$AJ$2,26))</f>
        <v>7</v>
      </c>
      <c r="AW15" s="423">
        <f>WEEKDAY(DATE($AF$2,$AJ$2,27))</f>
        <v>1</v>
      </c>
      <c r="AX15" s="424">
        <f>WEEKDAY(DATE($AF$2,$AJ$2,28))</f>
        <v>2</v>
      </c>
      <c r="AY15" s="425">
        <f>IF(AY14=29,WEEKDAY(DATE($AF$2,$AJ$2,29)),0)</f>
        <v>0</v>
      </c>
      <c r="AZ15" s="423">
        <f>IF(AZ14=30,WEEKDAY(DATE($AF$2,$AJ$2,30)),0)</f>
        <v>0</v>
      </c>
      <c r="BA15" s="424">
        <f>IF(BA14=31,WEEKDAY(DATE($AF$2,$AJ$2,31)),0)</f>
        <v>0</v>
      </c>
      <c r="BB15" s="1154"/>
      <c r="BC15" s="1155"/>
      <c r="BD15" s="1160"/>
      <c r="BE15" s="1161"/>
      <c r="BF15" s="1134"/>
      <c r="BG15" s="1147"/>
      <c r="BH15" s="1147"/>
      <c r="BI15" s="1147"/>
      <c r="BJ15" s="1165"/>
    </row>
    <row r="16" spans="1:62" ht="19.5" thickBot="1">
      <c r="A16" s="410"/>
      <c r="B16" s="1131"/>
      <c r="C16" s="1136"/>
      <c r="D16" s="1137"/>
      <c r="E16" s="430"/>
      <c r="F16" s="429"/>
      <c r="G16" s="430"/>
      <c r="H16" s="429"/>
      <c r="I16" s="1142"/>
      <c r="J16" s="1143"/>
      <c r="K16" s="1148"/>
      <c r="L16" s="1149"/>
      <c r="M16" s="1149"/>
      <c r="N16" s="1137"/>
      <c r="O16" s="1148"/>
      <c r="P16" s="1149"/>
      <c r="Q16" s="1149"/>
      <c r="R16" s="1149"/>
      <c r="S16" s="1137"/>
      <c r="T16" s="431"/>
      <c r="U16" s="431"/>
      <c r="V16" s="432"/>
      <c r="W16" s="433" t="str">
        <f>IF(W15=1,"日",IF(W15=2,"月",IF(W15=3,"火",IF(W15=4,"水",IF(W15=5,"木",IF(W15=6,"金","土"))))))</f>
        <v>火</v>
      </c>
      <c r="X16" s="434" t="str">
        <f t="shared" ref="X16:AX16" si="0">IF(X15=1,"日",IF(X15=2,"月",IF(X15=3,"火",IF(X15=4,"水",IF(X15=5,"木",IF(X15=6,"金","土"))))))</f>
        <v>水</v>
      </c>
      <c r="Y16" s="434" t="str">
        <f t="shared" si="0"/>
        <v>木</v>
      </c>
      <c r="Z16" s="434" t="str">
        <f t="shared" si="0"/>
        <v>金</v>
      </c>
      <c r="AA16" s="434" t="str">
        <f t="shared" si="0"/>
        <v>土</v>
      </c>
      <c r="AB16" s="434" t="str">
        <f t="shared" si="0"/>
        <v>日</v>
      </c>
      <c r="AC16" s="435" t="str">
        <f t="shared" si="0"/>
        <v>月</v>
      </c>
      <c r="AD16" s="436" t="str">
        <f>IF(AD15=1,"日",IF(AD15=2,"月",IF(AD15=3,"火",IF(AD15=4,"水",IF(AD15=5,"木",IF(AD15=6,"金","土"))))))</f>
        <v>火</v>
      </c>
      <c r="AE16" s="434" t="str">
        <f t="shared" si="0"/>
        <v>水</v>
      </c>
      <c r="AF16" s="434" t="str">
        <f t="shared" si="0"/>
        <v>木</v>
      </c>
      <c r="AG16" s="434" t="str">
        <f t="shared" si="0"/>
        <v>金</v>
      </c>
      <c r="AH16" s="434" t="str">
        <f t="shared" si="0"/>
        <v>土</v>
      </c>
      <c r="AI16" s="434" t="str">
        <f t="shared" si="0"/>
        <v>日</v>
      </c>
      <c r="AJ16" s="435" t="str">
        <f t="shared" si="0"/>
        <v>月</v>
      </c>
      <c r="AK16" s="436" t="str">
        <f>IF(AK15=1,"日",IF(AK15=2,"月",IF(AK15=3,"火",IF(AK15=4,"水",IF(AK15=5,"木",IF(AK15=6,"金","土"))))))</f>
        <v>火</v>
      </c>
      <c r="AL16" s="434" t="str">
        <f t="shared" si="0"/>
        <v>水</v>
      </c>
      <c r="AM16" s="434" t="str">
        <f t="shared" si="0"/>
        <v>木</v>
      </c>
      <c r="AN16" s="434" t="str">
        <f t="shared" si="0"/>
        <v>金</v>
      </c>
      <c r="AO16" s="434" t="str">
        <f t="shared" si="0"/>
        <v>土</v>
      </c>
      <c r="AP16" s="434" t="str">
        <f t="shared" si="0"/>
        <v>日</v>
      </c>
      <c r="AQ16" s="435" t="str">
        <f t="shared" si="0"/>
        <v>月</v>
      </c>
      <c r="AR16" s="436" t="str">
        <f>IF(AR15=1,"日",IF(AR15=2,"月",IF(AR15=3,"火",IF(AR15=4,"水",IF(AR15=5,"木",IF(AR15=6,"金","土"))))))</f>
        <v>火</v>
      </c>
      <c r="AS16" s="434" t="str">
        <f t="shared" si="0"/>
        <v>水</v>
      </c>
      <c r="AT16" s="434" t="str">
        <f t="shared" si="0"/>
        <v>木</v>
      </c>
      <c r="AU16" s="434" t="str">
        <f t="shared" si="0"/>
        <v>金</v>
      </c>
      <c r="AV16" s="434" t="str">
        <f t="shared" si="0"/>
        <v>土</v>
      </c>
      <c r="AW16" s="434" t="str">
        <f t="shared" si="0"/>
        <v>日</v>
      </c>
      <c r="AX16" s="435" t="str">
        <f t="shared" si="0"/>
        <v>月</v>
      </c>
      <c r="AY16" s="434" t="str">
        <f>IF(AY15=1,"日",IF(AY15=2,"月",IF(AY15=3,"火",IF(AY15=4,"水",IF(AY15=5,"木",IF(AY15=6,"金",IF(AY15=0,"","土")))))))</f>
        <v/>
      </c>
      <c r="AZ16" s="434" t="str">
        <f>IF(AZ15=1,"日",IF(AZ15=2,"月",IF(AZ15=3,"火",IF(AZ15=4,"水",IF(AZ15=5,"木",IF(AZ15=6,"金",IF(AZ15=0,"","土")))))))</f>
        <v/>
      </c>
      <c r="BA16" s="434" t="str">
        <f>IF(BA15=1,"日",IF(BA15=2,"月",IF(BA15=3,"火",IF(BA15=4,"水",IF(BA15=5,"木",IF(BA15=6,"金",IF(BA15=0,"","土")))))))</f>
        <v/>
      </c>
      <c r="BB16" s="1156"/>
      <c r="BC16" s="1157"/>
      <c r="BD16" s="1162"/>
      <c r="BE16" s="1163"/>
      <c r="BF16" s="1136"/>
      <c r="BG16" s="1149"/>
      <c r="BH16" s="1149"/>
      <c r="BI16" s="1149"/>
      <c r="BJ16" s="1166"/>
    </row>
    <row r="17" spans="1:62" ht="20.25" customHeight="1">
      <c r="A17" s="410"/>
      <c r="B17" s="1170">
        <f>B15+1</f>
        <v>1</v>
      </c>
      <c r="C17" s="1172"/>
      <c r="D17" s="1173"/>
      <c r="E17" s="437"/>
      <c r="F17" s="438"/>
      <c r="G17" s="437"/>
      <c r="H17" s="438"/>
      <c r="I17" s="1176"/>
      <c r="J17" s="1177"/>
      <c r="K17" s="1180"/>
      <c r="L17" s="1181"/>
      <c r="M17" s="1181"/>
      <c r="N17" s="1173"/>
      <c r="O17" s="1184"/>
      <c r="P17" s="1185"/>
      <c r="Q17" s="1185"/>
      <c r="R17" s="1185"/>
      <c r="S17" s="1186"/>
      <c r="T17" s="439" t="s">
        <v>577</v>
      </c>
      <c r="U17" s="440"/>
      <c r="V17" s="441"/>
      <c r="W17" s="442"/>
      <c r="X17" s="443"/>
      <c r="Y17" s="443"/>
      <c r="Z17" s="443"/>
      <c r="AA17" s="443"/>
      <c r="AB17" s="443"/>
      <c r="AC17" s="444"/>
      <c r="AD17" s="442"/>
      <c r="AE17" s="443"/>
      <c r="AF17" s="443"/>
      <c r="AG17" s="443"/>
      <c r="AH17" s="443"/>
      <c r="AI17" s="443"/>
      <c r="AJ17" s="444"/>
      <c r="AK17" s="442"/>
      <c r="AL17" s="443"/>
      <c r="AM17" s="443"/>
      <c r="AN17" s="443"/>
      <c r="AO17" s="443"/>
      <c r="AP17" s="443"/>
      <c r="AQ17" s="444"/>
      <c r="AR17" s="442"/>
      <c r="AS17" s="443"/>
      <c r="AT17" s="443"/>
      <c r="AU17" s="443"/>
      <c r="AV17" s="443"/>
      <c r="AW17" s="443"/>
      <c r="AX17" s="444"/>
      <c r="AY17" s="442"/>
      <c r="AZ17" s="443"/>
      <c r="BA17" s="443"/>
      <c r="BB17" s="1190"/>
      <c r="BC17" s="1191"/>
      <c r="BD17" s="1192"/>
      <c r="BE17" s="1193"/>
      <c r="BF17" s="1194"/>
      <c r="BG17" s="1195"/>
      <c r="BH17" s="1195"/>
      <c r="BI17" s="1195"/>
      <c r="BJ17" s="1196"/>
    </row>
    <row r="18" spans="1:62" ht="20.25" customHeight="1">
      <c r="A18" s="410"/>
      <c r="B18" s="1171"/>
      <c r="C18" s="1174"/>
      <c r="D18" s="1175"/>
      <c r="E18" s="445"/>
      <c r="F18" s="446">
        <f>C17</f>
        <v>0</v>
      </c>
      <c r="G18" s="445"/>
      <c r="H18" s="446">
        <f>I17</f>
        <v>0</v>
      </c>
      <c r="I18" s="1178"/>
      <c r="J18" s="1179"/>
      <c r="K18" s="1182"/>
      <c r="L18" s="1183"/>
      <c r="M18" s="1183"/>
      <c r="N18" s="1175"/>
      <c r="O18" s="1187"/>
      <c r="P18" s="1188"/>
      <c r="Q18" s="1188"/>
      <c r="R18" s="1188"/>
      <c r="S18" s="1189"/>
      <c r="T18" s="447" t="s">
        <v>578</v>
      </c>
      <c r="U18" s="448"/>
      <c r="V18" s="449"/>
      <c r="W18" s="451" t="s">
        <v>885</v>
      </c>
      <c r="X18" s="451" t="s">
        <v>885</v>
      </c>
      <c r="Y18" s="451" t="s">
        <v>885</v>
      </c>
      <c r="Z18" s="451" t="s">
        <v>885</v>
      </c>
      <c r="AA18" s="451" t="s">
        <v>885</v>
      </c>
      <c r="AB18" s="451" t="s">
        <v>885</v>
      </c>
      <c r="AC18" s="452" t="s">
        <v>885</v>
      </c>
      <c r="AD18" s="450" t="s">
        <v>885</v>
      </c>
      <c r="AE18" s="451" t="s">
        <v>885</v>
      </c>
      <c r="AF18" s="451" t="s">
        <v>885</v>
      </c>
      <c r="AG18" s="451" t="s">
        <v>885</v>
      </c>
      <c r="AH18" s="451" t="s">
        <v>885</v>
      </c>
      <c r="AI18" s="451" t="s">
        <v>885</v>
      </c>
      <c r="AJ18" s="452" t="s">
        <v>885</v>
      </c>
      <c r="AK18" s="450" t="s">
        <v>885</v>
      </c>
      <c r="AL18" s="451" t="s">
        <v>885</v>
      </c>
      <c r="AM18" s="451" t="s">
        <v>885</v>
      </c>
      <c r="AN18" s="451" t="s">
        <v>885</v>
      </c>
      <c r="AO18" s="451" t="s">
        <v>885</v>
      </c>
      <c r="AP18" s="451" t="s">
        <v>885</v>
      </c>
      <c r="AQ18" s="452" t="s">
        <v>885</v>
      </c>
      <c r="AR18" s="450" t="s">
        <v>885</v>
      </c>
      <c r="AS18" s="451" t="s">
        <v>885</v>
      </c>
      <c r="AT18" s="451" t="s">
        <v>885</v>
      </c>
      <c r="AU18" s="451" t="s">
        <v>885</v>
      </c>
      <c r="AV18" s="451" t="s">
        <v>885</v>
      </c>
      <c r="AW18" s="451" t="s">
        <v>885</v>
      </c>
      <c r="AX18" s="452" t="s">
        <v>885</v>
      </c>
      <c r="AY18" s="450" t="s">
        <v>885</v>
      </c>
      <c r="AZ18" s="451" t="s">
        <v>885</v>
      </c>
      <c r="BA18" s="451" t="s">
        <v>885</v>
      </c>
      <c r="BB18" s="1200">
        <f>IF($BE$3="４週",SUM(W18:AX18),IF($BE$3="暦月",SUM(W18:BA18),""))</f>
        <v>0</v>
      </c>
      <c r="BC18" s="1201"/>
      <c r="BD18" s="1202">
        <f>IF($BE$3="４週",BB18/4,IF($BE$3="暦月",(BB18/($BE$8/7)),""))</f>
        <v>0</v>
      </c>
      <c r="BE18" s="1201"/>
      <c r="BF18" s="1197"/>
      <c r="BG18" s="1198"/>
      <c r="BH18" s="1198"/>
      <c r="BI18" s="1198"/>
      <c r="BJ18" s="1199"/>
    </row>
    <row r="19" spans="1:62" ht="20.25" customHeight="1">
      <c r="A19" s="410"/>
      <c r="B19" s="1170">
        <f>B17+1</f>
        <v>2</v>
      </c>
      <c r="C19" s="1203"/>
      <c r="D19" s="1204"/>
      <c r="E19" s="453"/>
      <c r="F19" s="454"/>
      <c r="G19" s="453"/>
      <c r="H19" s="454"/>
      <c r="I19" s="1205"/>
      <c r="J19" s="1206"/>
      <c r="K19" s="1207"/>
      <c r="L19" s="1208"/>
      <c r="M19" s="1208"/>
      <c r="N19" s="1204"/>
      <c r="O19" s="1187"/>
      <c r="P19" s="1188"/>
      <c r="Q19" s="1188"/>
      <c r="R19" s="1188"/>
      <c r="S19" s="1189"/>
      <c r="T19" s="455" t="s">
        <v>577</v>
      </c>
      <c r="U19" s="456"/>
      <c r="V19" s="457"/>
      <c r="W19" s="458"/>
      <c r="X19" s="459"/>
      <c r="Y19" s="459"/>
      <c r="Z19" s="459"/>
      <c r="AA19" s="459"/>
      <c r="AB19" s="459"/>
      <c r="AC19" s="460"/>
      <c r="AD19" s="458"/>
      <c r="AE19" s="459"/>
      <c r="AF19" s="459"/>
      <c r="AG19" s="459"/>
      <c r="AH19" s="459"/>
      <c r="AI19" s="459"/>
      <c r="AJ19" s="460"/>
      <c r="AK19" s="458"/>
      <c r="AL19" s="459"/>
      <c r="AM19" s="459"/>
      <c r="AN19" s="459"/>
      <c r="AO19" s="459"/>
      <c r="AP19" s="459"/>
      <c r="AQ19" s="460"/>
      <c r="AR19" s="458"/>
      <c r="AS19" s="459"/>
      <c r="AT19" s="459"/>
      <c r="AU19" s="459"/>
      <c r="AV19" s="459"/>
      <c r="AW19" s="459"/>
      <c r="AX19" s="460"/>
      <c r="AY19" s="458"/>
      <c r="AZ19" s="459"/>
      <c r="BA19" s="461"/>
      <c r="BB19" s="1209"/>
      <c r="BC19" s="1210"/>
      <c r="BD19" s="1211"/>
      <c r="BE19" s="1212"/>
      <c r="BF19" s="1213"/>
      <c r="BG19" s="1214"/>
      <c r="BH19" s="1214"/>
      <c r="BI19" s="1214"/>
      <c r="BJ19" s="1215"/>
    </row>
    <row r="20" spans="1:62" ht="20.25" customHeight="1">
      <c r="A20" s="410"/>
      <c r="B20" s="1171"/>
      <c r="C20" s="1174"/>
      <c r="D20" s="1175"/>
      <c r="E20" s="445"/>
      <c r="F20" s="446">
        <f>C19</f>
        <v>0</v>
      </c>
      <c r="G20" s="445"/>
      <c r="H20" s="446">
        <f>I19</f>
        <v>0</v>
      </c>
      <c r="I20" s="1178"/>
      <c r="J20" s="1179"/>
      <c r="K20" s="1182"/>
      <c r="L20" s="1183"/>
      <c r="M20" s="1183"/>
      <c r="N20" s="1175"/>
      <c r="O20" s="1187"/>
      <c r="P20" s="1188"/>
      <c r="Q20" s="1188"/>
      <c r="R20" s="1188"/>
      <c r="S20" s="1189"/>
      <c r="T20" s="447" t="s">
        <v>578</v>
      </c>
      <c r="U20" s="448"/>
      <c r="V20" s="449"/>
      <c r="W20" s="450" t="s">
        <v>885</v>
      </c>
      <c r="X20" s="451" t="s">
        <v>885</v>
      </c>
      <c r="Y20" s="451" t="s">
        <v>885</v>
      </c>
      <c r="Z20" s="451" t="s">
        <v>885</v>
      </c>
      <c r="AA20" s="451" t="s">
        <v>885</v>
      </c>
      <c r="AB20" s="451" t="s">
        <v>885</v>
      </c>
      <c r="AC20" s="452" t="s">
        <v>885</v>
      </c>
      <c r="AD20" s="450" t="s">
        <v>885</v>
      </c>
      <c r="AE20" s="451" t="s">
        <v>885</v>
      </c>
      <c r="AF20" s="451" t="s">
        <v>885</v>
      </c>
      <c r="AG20" s="451" t="s">
        <v>885</v>
      </c>
      <c r="AH20" s="451" t="s">
        <v>885</v>
      </c>
      <c r="AI20" s="451" t="s">
        <v>885</v>
      </c>
      <c r="AJ20" s="452" t="s">
        <v>885</v>
      </c>
      <c r="AK20" s="450" t="s">
        <v>885</v>
      </c>
      <c r="AL20" s="451" t="s">
        <v>885</v>
      </c>
      <c r="AM20" s="451" t="s">
        <v>885</v>
      </c>
      <c r="AN20" s="451" t="s">
        <v>885</v>
      </c>
      <c r="AO20" s="451" t="s">
        <v>885</v>
      </c>
      <c r="AP20" s="451" t="s">
        <v>885</v>
      </c>
      <c r="AQ20" s="452" t="s">
        <v>885</v>
      </c>
      <c r="AR20" s="450" t="s">
        <v>885</v>
      </c>
      <c r="AS20" s="451" t="s">
        <v>885</v>
      </c>
      <c r="AT20" s="451" t="s">
        <v>885</v>
      </c>
      <c r="AU20" s="451" t="s">
        <v>885</v>
      </c>
      <c r="AV20" s="451" t="s">
        <v>885</v>
      </c>
      <c r="AW20" s="451" t="s">
        <v>885</v>
      </c>
      <c r="AX20" s="452" t="s">
        <v>885</v>
      </c>
      <c r="AY20" s="450" t="s">
        <v>885</v>
      </c>
      <c r="AZ20" s="451" t="s">
        <v>885</v>
      </c>
      <c r="BA20" s="451" t="s">
        <v>885</v>
      </c>
      <c r="BB20" s="1200">
        <f>IF($BE$3="４週",SUM(W20:AX20),IF($BE$3="暦月",SUM(W20:BA20),""))</f>
        <v>0</v>
      </c>
      <c r="BC20" s="1201"/>
      <c r="BD20" s="1202">
        <f>IF($BE$3="４週",BB20/4,IF($BE$3="暦月",(BB20/($BE$8/7)),""))</f>
        <v>0</v>
      </c>
      <c r="BE20" s="1201"/>
      <c r="BF20" s="1197"/>
      <c r="BG20" s="1198"/>
      <c r="BH20" s="1198"/>
      <c r="BI20" s="1198"/>
      <c r="BJ20" s="1199"/>
    </row>
    <row r="21" spans="1:62" ht="20.25" customHeight="1">
      <c r="A21" s="410"/>
      <c r="B21" s="1170">
        <f>B19+1</f>
        <v>3</v>
      </c>
      <c r="C21" s="1203"/>
      <c r="D21" s="1204"/>
      <c r="E21" s="445"/>
      <c r="F21" s="446"/>
      <c r="G21" s="445"/>
      <c r="H21" s="446"/>
      <c r="I21" s="1205"/>
      <c r="J21" s="1206"/>
      <c r="K21" s="1207"/>
      <c r="L21" s="1208"/>
      <c r="M21" s="1208"/>
      <c r="N21" s="1204"/>
      <c r="O21" s="1187"/>
      <c r="P21" s="1188"/>
      <c r="Q21" s="1188"/>
      <c r="R21" s="1188"/>
      <c r="S21" s="1189"/>
      <c r="T21" s="455" t="s">
        <v>577</v>
      </c>
      <c r="U21" s="456"/>
      <c r="V21" s="457"/>
      <c r="W21" s="458"/>
      <c r="X21" s="459"/>
      <c r="Y21" s="459"/>
      <c r="Z21" s="459"/>
      <c r="AA21" s="459"/>
      <c r="AB21" s="459"/>
      <c r="AC21" s="460"/>
      <c r="AD21" s="458"/>
      <c r="AE21" s="459"/>
      <c r="AF21" s="459"/>
      <c r="AG21" s="459"/>
      <c r="AH21" s="459"/>
      <c r="AI21" s="459"/>
      <c r="AJ21" s="460"/>
      <c r="AK21" s="458"/>
      <c r="AL21" s="459"/>
      <c r="AM21" s="459"/>
      <c r="AN21" s="459"/>
      <c r="AO21" s="459"/>
      <c r="AP21" s="459"/>
      <c r="AQ21" s="460"/>
      <c r="AR21" s="458"/>
      <c r="AS21" s="459"/>
      <c r="AT21" s="459"/>
      <c r="AU21" s="459"/>
      <c r="AV21" s="459"/>
      <c r="AW21" s="459"/>
      <c r="AX21" s="460"/>
      <c r="AY21" s="458"/>
      <c r="AZ21" s="459"/>
      <c r="BA21" s="461"/>
      <c r="BB21" s="1209"/>
      <c r="BC21" s="1210"/>
      <c r="BD21" s="1211"/>
      <c r="BE21" s="1212"/>
      <c r="BF21" s="1213"/>
      <c r="BG21" s="1214"/>
      <c r="BH21" s="1214"/>
      <c r="BI21" s="1214"/>
      <c r="BJ21" s="1215"/>
    </row>
    <row r="22" spans="1:62" ht="20.25" customHeight="1">
      <c r="A22" s="410"/>
      <c r="B22" s="1171"/>
      <c r="C22" s="1174"/>
      <c r="D22" s="1175"/>
      <c r="E22" s="445"/>
      <c r="F22" s="446">
        <f>C21</f>
        <v>0</v>
      </c>
      <c r="G22" s="445"/>
      <c r="H22" s="446">
        <f>I21</f>
        <v>0</v>
      </c>
      <c r="I22" s="1178"/>
      <c r="J22" s="1179"/>
      <c r="K22" s="1182"/>
      <c r="L22" s="1183"/>
      <c r="M22" s="1183"/>
      <c r="N22" s="1175"/>
      <c r="O22" s="1187"/>
      <c r="P22" s="1188"/>
      <c r="Q22" s="1188"/>
      <c r="R22" s="1188"/>
      <c r="S22" s="1189"/>
      <c r="T22" s="447" t="s">
        <v>578</v>
      </c>
      <c r="U22" s="448"/>
      <c r="V22" s="449"/>
      <c r="W22" s="450" t="s">
        <v>885</v>
      </c>
      <c r="X22" s="451" t="s">
        <v>885</v>
      </c>
      <c r="Y22" s="451" t="s">
        <v>885</v>
      </c>
      <c r="Z22" s="451" t="s">
        <v>885</v>
      </c>
      <c r="AA22" s="451" t="s">
        <v>885</v>
      </c>
      <c r="AB22" s="451" t="s">
        <v>885</v>
      </c>
      <c r="AC22" s="452" t="s">
        <v>885</v>
      </c>
      <c r="AD22" s="450" t="s">
        <v>885</v>
      </c>
      <c r="AE22" s="451" t="s">
        <v>885</v>
      </c>
      <c r="AF22" s="451" t="s">
        <v>885</v>
      </c>
      <c r="AG22" s="451" t="s">
        <v>885</v>
      </c>
      <c r="AH22" s="451" t="s">
        <v>885</v>
      </c>
      <c r="AI22" s="451" t="s">
        <v>885</v>
      </c>
      <c r="AJ22" s="452" t="s">
        <v>885</v>
      </c>
      <c r="AK22" s="450" t="s">
        <v>885</v>
      </c>
      <c r="AL22" s="451" t="s">
        <v>885</v>
      </c>
      <c r="AM22" s="451" t="s">
        <v>885</v>
      </c>
      <c r="AN22" s="451" t="s">
        <v>885</v>
      </c>
      <c r="AO22" s="451" t="s">
        <v>885</v>
      </c>
      <c r="AP22" s="451" t="s">
        <v>885</v>
      </c>
      <c r="AQ22" s="452" t="s">
        <v>885</v>
      </c>
      <c r="AR22" s="450" t="s">
        <v>885</v>
      </c>
      <c r="AS22" s="451" t="s">
        <v>885</v>
      </c>
      <c r="AT22" s="451" t="s">
        <v>885</v>
      </c>
      <c r="AU22" s="451" t="s">
        <v>885</v>
      </c>
      <c r="AV22" s="451" t="s">
        <v>885</v>
      </c>
      <c r="AW22" s="451" t="s">
        <v>885</v>
      </c>
      <c r="AX22" s="452" t="s">
        <v>885</v>
      </c>
      <c r="AY22" s="450" t="s">
        <v>885</v>
      </c>
      <c r="AZ22" s="451" t="s">
        <v>885</v>
      </c>
      <c r="BA22" s="451" t="s">
        <v>885</v>
      </c>
      <c r="BB22" s="1200">
        <f>IF($BE$3="４週",SUM(W22:AX22),IF($BE$3="暦月",SUM(W22:BA22),""))</f>
        <v>0</v>
      </c>
      <c r="BC22" s="1201"/>
      <c r="BD22" s="1202">
        <f>IF($BE$3="４週",BB22/4,IF($BE$3="暦月",(BB22/($BE$8/7)),""))</f>
        <v>0</v>
      </c>
      <c r="BE22" s="1201"/>
      <c r="BF22" s="1197"/>
      <c r="BG22" s="1198"/>
      <c r="BH22" s="1198"/>
      <c r="BI22" s="1198"/>
      <c r="BJ22" s="1199"/>
    </row>
    <row r="23" spans="1:62" ht="20.25" customHeight="1">
      <c r="A23" s="410"/>
      <c r="B23" s="1170">
        <f>B21+1</f>
        <v>4</v>
      </c>
      <c r="C23" s="1203"/>
      <c r="D23" s="1204"/>
      <c r="E23" s="445"/>
      <c r="F23" s="446"/>
      <c r="G23" s="445"/>
      <c r="H23" s="446"/>
      <c r="I23" s="1205"/>
      <c r="J23" s="1206"/>
      <c r="K23" s="1207"/>
      <c r="L23" s="1208"/>
      <c r="M23" s="1208"/>
      <c r="N23" s="1204"/>
      <c r="O23" s="1187"/>
      <c r="P23" s="1188"/>
      <c r="Q23" s="1188"/>
      <c r="R23" s="1188"/>
      <c r="S23" s="1189"/>
      <c r="T23" s="455" t="s">
        <v>577</v>
      </c>
      <c r="U23" s="456"/>
      <c r="V23" s="457"/>
      <c r="W23" s="458"/>
      <c r="X23" s="459"/>
      <c r="Y23" s="459"/>
      <c r="Z23" s="459"/>
      <c r="AA23" s="459"/>
      <c r="AB23" s="459"/>
      <c r="AC23" s="460"/>
      <c r="AD23" s="458"/>
      <c r="AE23" s="459"/>
      <c r="AF23" s="459"/>
      <c r="AG23" s="459"/>
      <c r="AH23" s="459"/>
      <c r="AI23" s="459"/>
      <c r="AJ23" s="460"/>
      <c r="AK23" s="458"/>
      <c r="AL23" s="459"/>
      <c r="AM23" s="459"/>
      <c r="AN23" s="459"/>
      <c r="AO23" s="459"/>
      <c r="AP23" s="459"/>
      <c r="AQ23" s="460"/>
      <c r="AR23" s="458"/>
      <c r="AS23" s="459"/>
      <c r="AT23" s="459"/>
      <c r="AU23" s="459"/>
      <c r="AV23" s="459"/>
      <c r="AW23" s="459"/>
      <c r="AX23" s="460"/>
      <c r="AY23" s="458"/>
      <c r="AZ23" s="459"/>
      <c r="BA23" s="461"/>
      <c r="BB23" s="1209"/>
      <c r="BC23" s="1210"/>
      <c r="BD23" s="1211"/>
      <c r="BE23" s="1212"/>
      <c r="BF23" s="1213"/>
      <c r="BG23" s="1214"/>
      <c r="BH23" s="1214"/>
      <c r="BI23" s="1214"/>
      <c r="BJ23" s="1215"/>
    </row>
    <row r="24" spans="1:62" ht="20.25" customHeight="1">
      <c r="A24" s="410"/>
      <c r="B24" s="1171"/>
      <c r="C24" s="1174"/>
      <c r="D24" s="1175"/>
      <c r="E24" s="445"/>
      <c r="F24" s="446">
        <f>C23</f>
        <v>0</v>
      </c>
      <c r="G24" s="445"/>
      <c r="H24" s="446">
        <f>I23</f>
        <v>0</v>
      </c>
      <c r="I24" s="1178"/>
      <c r="J24" s="1179"/>
      <c r="K24" s="1182"/>
      <c r="L24" s="1183"/>
      <c r="M24" s="1183"/>
      <c r="N24" s="1175"/>
      <c r="O24" s="1187"/>
      <c r="P24" s="1188"/>
      <c r="Q24" s="1188"/>
      <c r="R24" s="1188"/>
      <c r="S24" s="1189"/>
      <c r="T24" s="447" t="s">
        <v>578</v>
      </c>
      <c r="U24" s="448"/>
      <c r="V24" s="449"/>
      <c r="W24" s="450" t="s">
        <v>885</v>
      </c>
      <c r="X24" s="451" t="s">
        <v>885</v>
      </c>
      <c r="Y24" s="451" t="s">
        <v>885</v>
      </c>
      <c r="Z24" s="451" t="s">
        <v>885</v>
      </c>
      <c r="AA24" s="451" t="s">
        <v>885</v>
      </c>
      <c r="AB24" s="451" t="s">
        <v>885</v>
      </c>
      <c r="AC24" s="452" t="s">
        <v>885</v>
      </c>
      <c r="AD24" s="450" t="s">
        <v>885</v>
      </c>
      <c r="AE24" s="451" t="s">
        <v>885</v>
      </c>
      <c r="AF24" s="451" t="s">
        <v>885</v>
      </c>
      <c r="AG24" s="451" t="s">
        <v>885</v>
      </c>
      <c r="AH24" s="451" t="s">
        <v>885</v>
      </c>
      <c r="AI24" s="451" t="s">
        <v>885</v>
      </c>
      <c r="AJ24" s="452" t="s">
        <v>885</v>
      </c>
      <c r="AK24" s="450" t="s">
        <v>885</v>
      </c>
      <c r="AL24" s="451" t="s">
        <v>885</v>
      </c>
      <c r="AM24" s="451" t="s">
        <v>885</v>
      </c>
      <c r="AN24" s="451" t="s">
        <v>885</v>
      </c>
      <c r="AO24" s="451" t="s">
        <v>885</v>
      </c>
      <c r="AP24" s="451" t="s">
        <v>885</v>
      </c>
      <c r="AQ24" s="452" t="s">
        <v>885</v>
      </c>
      <c r="AR24" s="450" t="s">
        <v>885</v>
      </c>
      <c r="AS24" s="451" t="s">
        <v>885</v>
      </c>
      <c r="AT24" s="451" t="s">
        <v>885</v>
      </c>
      <c r="AU24" s="451" t="s">
        <v>885</v>
      </c>
      <c r="AV24" s="451" t="s">
        <v>885</v>
      </c>
      <c r="AW24" s="451" t="s">
        <v>885</v>
      </c>
      <c r="AX24" s="452" t="s">
        <v>885</v>
      </c>
      <c r="AY24" s="450" t="s">
        <v>885</v>
      </c>
      <c r="AZ24" s="451" t="s">
        <v>885</v>
      </c>
      <c r="BA24" s="451" t="s">
        <v>885</v>
      </c>
      <c r="BB24" s="1200">
        <f>IF($BE$3="４週",SUM(W24:AX24),IF($BE$3="暦月",SUM(W24:BA24),""))</f>
        <v>0</v>
      </c>
      <c r="BC24" s="1201"/>
      <c r="BD24" s="1202">
        <f>IF($BE$3="４週",BB24/4,IF($BE$3="暦月",(BB24/($BE$8/7)),""))</f>
        <v>0</v>
      </c>
      <c r="BE24" s="1201"/>
      <c r="BF24" s="1197"/>
      <c r="BG24" s="1198"/>
      <c r="BH24" s="1198"/>
      <c r="BI24" s="1198"/>
      <c r="BJ24" s="1199"/>
    </row>
    <row r="25" spans="1:62" ht="20.25" customHeight="1">
      <c r="A25" s="410"/>
      <c r="B25" s="1170">
        <f>B23+1</f>
        <v>5</v>
      </c>
      <c r="C25" s="1203"/>
      <c r="D25" s="1204"/>
      <c r="E25" s="445"/>
      <c r="F25" s="446"/>
      <c r="G25" s="445"/>
      <c r="H25" s="446"/>
      <c r="I25" s="1205"/>
      <c r="J25" s="1206"/>
      <c r="K25" s="1207"/>
      <c r="L25" s="1208"/>
      <c r="M25" s="1208"/>
      <c r="N25" s="1204"/>
      <c r="O25" s="1187"/>
      <c r="P25" s="1188"/>
      <c r="Q25" s="1188"/>
      <c r="R25" s="1188"/>
      <c r="S25" s="1189"/>
      <c r="T25" s="455" t="s">
        <v>577</v>
      </c>
      <c r="U25" s="456"/>
      <c r="V25" s="457"/>
      <c r="W25" s="458"/>
      <c r="X25" s="459"/>
      <c r="Y25" s="459"/>
      <c r="Z25" s="459"/>
      <c r="AA25" s="459"/>
      <c r="AB25" s="459"/>
      <c r="AC25" s="460"/>
      <c r="AD25" s="458"/>
      <c r="AE25" s="459"/>
      <c r="AF25" s="459"/>
      <c r="AG25" s="459"/>
      <c r="AH25" s="459"/>
      <c r="AI25" s="459"/>
      <c r="AJ25" s="460"/>
      <c r="AK25" s="458"/>
      <c r="AL25" s="459"/>
      <c r="AM25" s="459"/>
      <c r="AN25" s="459"/>
      <c r="AO25" s="459"/>
      <c r="AP25" s="459"/>
      <c r="AQ25" s="460"/>
      <c r="AR25" s="458"/>
      <c r="AS25" s="459"/>
      <c r="AT25" s="459"/>
      <c r="AU25" s="459"/>
      <c r="AV25" s="459"/>
      <c r="AW25" s="459"/>
      <c r="AX25" s="460"/>
      <c r="AY25" s="458"/>
      <c r="AZ25" s="459"/>
      <c r="BA25" s="461"/>
      <c r="BB25" s="1209"/>
      <c r="BC25" s="1210"/>
      <c r="BD25" s="1211"/>
      <c r="BE25" s="1212"/>
      <c r="BF25" s="1213"/>
      <c r="BG25" s="1214"/>
      <c r="BH25" s="1214"/>
      <c r="BI25" s="1214"/>
      <c r="BJ25" s="1215"/>
    </row>
    <row r="26" spans="1:62" ht="20.25" customHeight="1">
      <c r="A26" s="410"/>
      <c r="B26" s="1171"/>
      <c r="C26" s="1174"/>
      <c r="D26" s="1175"/>
      <c r="E26" s="445"/>
      <c r="F26" s="446">
        <f>C25</f>
        <v>0</v>
      </c>
      <c r="G26" s="445"/>
      <c r="H26" s="446">
        <f>I25</f>
        <v>0</v>
      </c>
      <c r="I26" s="1178"/>
      <c r="J26" s="1179"/>
      <c r="K26" s="1182"/>
      <c r="L26" s="1183"/>
      <c r="M26" s="1183"/>
      <c r="N26" s="1175"/>
      <c r="O26" s="1187"/>
      <c r="P26" s="1188"/>
      <c r="Q26" s="1188"/>
      <c r="R26" s="1188"/>
      <c r="S26" s="1189"/>
      <c r="T26" s="462" t="s">
        <v>578</v>
      </c>
      <c r="U26" s="463"/>
      <c r="V26" s="464"/>
      <c r="W26" s="450" t="s">
        <v>885</v>
      </c>
      <c r="X26" s="451" t="s">
        <v>885</v>
      </c>
      <c r="Y26" s="451" t="s">
        <v>885</v>
      </c>
      <c r="Z26" s="451" t="s">
        <v>885</v>
      </c>
      <c r="AA26" s="451" t="s">
        <v>885</v>
      </c>
      <c r="AB26" s="451" t="s">
        <v>885</v>
      </c>
      <c r="AC26" s="452" t="s">
        <v>885</v>
      </c>
      <c r="AD26" s="450" t="s">
        <v>885</v>
      </c>
      <c r="AE26" s="451" t="s">
        <v>885</v>
      </c>
      <c r="AF26" s="451" t="s">
        <v>885</v>
      </c>
      <c r="AG26" s="451" t="s">
        <v>885</v>
      </c>
      <c r="AH26" s="451" t="s">
        <v>885</v>
      </c>
      <c r="AI26" s="451" t="s">
        <v>885</v>
      </c>
      <c r="AJ26" s="452" t="s">
        <v>885</v>
      </c>
      <c r="AK26" s="450" t="s">
        <v>885</v>
      </c>
      <c r="AL26" s="451" t="s">
        <v>885</v>
      </c>
      <c r="AM26" s="451" t="s">
        <v>885</v>
      </c>
      <c r="AN26" s="451" t="s">
        <v>885</v>
      </c>
      <c r="AO26" s="451" t="s">
        <v>885</v>
      </c>
      <c r="AP26" s="451" t="s">
        <v>885</v>
      </c>
      <c r="AQ26" s="452" t="s">
        <v>885</v>
      </c>
      <c r="AR26" s="450" t="s">
        <v>885</v>
      </c>
      <c r="AS26" s="451" t="s">
        <v>885</v>
      </c>
      <c r="AT26" s="451" t="s">
        <v>885</v>
      </c>
      <c r="AU26" s="451" t="s">
        <v>885</v>
      </c>
      <c r="AV26" s="451" t="s">
        <v>885</v>
      </c>
      <c r="AW26" s="451" t="s">
        <v>885</v>
      </c>
      <c r="AX26" s="452" t="s">
        <v>885</v>
      </c>
      <c r="AY26" s="450" t="s">
        <v>885</v>
      </c>
      <c r="AZ26" s="451" t="s">
        <v>885</v>
      </c>
      <c r="BA26" s="451" t="s">
        <v>885</v>
      </c>
      <c r="BB26" s="1200">
        <f>IF($BE$3="４週",SUM(W26:AX26),IF($BE$3="暦月",SUM(W26:BA26),""))</f>
        <v>0</v>
      </c>
      <c r="BC26" s="1201"/>
      <c r="BD26" s="1202">
        <f>IF($BE$3="４週",BB26/4,IF($BE$3="暦月",(BB26/($BE$8/7)),""))</f>
        <v>0</v>
      </c>
      <c r="BE26" s="1201"/>
      <c r="BF26" s="1197"/>
      <c r="BG26" s="1198"/>
      <c r="BH26" s="1198"/>
      <c r="BI26" s="1198"/>
      <c r="BJ26" s="1199"/>
    </row>
    <row r="27" spans="1:62" ht="20.25" customHeight="1">
      <c r="A27" s="410"/>
      <c r="B27" s="1170">
        <f>B25+1</f>
        <v>6</v>
      </c>
      <c r="C27" s="1203"/>
      <c r="D27" s="1204"/>
      <c r="E27" s="445"/>
      <c r="F27" s="446"/>
      <c r="G27" s="445"/>
      <c r="H27" s="446"/>
      <c r="I27" s="1205"/>
      <c r="J27" s="1206"/>
      <c r="K27" s="1207"/>
      <c r="L27" s="1208"/>
      <c r="M27" s="1208"/>
      <c r="N27" s="1204"/>
      <c r="O27" s="1187"/>
      <c r="P27" s="1188"/>
      <c r="Q27" s="1188"/>
      <c r="R27" s="1188"/>
      <c r="S27" s="1189"/>
      <c r="T27" s="465" t="s">
        <v>577</v>
      </c>
      <c r="U27" s="466"/>
      <c r="V27" s="467"/>
      <c r="W27" s="458"/>
      <c r="X27" s="459"/>
      <c r="Y27" s="459"/>
      <c r="Z27" s="459"/>
      <c r="AA27" s="459"/>
      <c r="AB27" s="459"/>
      <c r="AC27" s="460"/>
      <c r="AD27" s="458"/>
      <c r="AE27" s="459"/>
      <c r="AF27" s="459"/>
      <c r="AG27" s="459"/>
      <c r="AH27" s="459"/>
      <c r="AI27" s="459"/>
      <c r="AJ27" s="460"/>
      <c r="AK27" s="458"/>
      <c r="AL27" s="459"/>
      <c r="AM27" s="459"/>
      <c r="AN27" s="459"/>
      <c r="AO27" s="459"/>
      <c r="AP27" s="459"/>
      <c r="AQ27" s="460"/>
      <c r="AR27" s="458"/>
      <c r="AS27" s="459"/>
      <c r="AT27" s="459"/>
      <c r="AU27" s="459"/>
      <c r="AV27" s="459"/>
      <c r="AW27" s="459"/>
      <c r="AX27" s="460"/>
      <c r="AY27" s="458"/>
      <c r="AZ27" s="459"/>
      <c r="BA27" s="461"/>
      <c r="BB27" s="1209"/>
      <c r="BC27" s="1210"/>
      <c r="BD27" s="1211"/>
      <c r="BE27" s="1212"/>
      <c r="BF27" s="1213"/>
      <c r="BG27" s="1214"/>
      <c r="BH27" s="1214"/>
      <c r="BI27" s="1214"/>
      <c r="BJ27" s="1215"/>
    </row>
    <row r="28" spans="1:62" ht="20.25" customHeight="1">
      <c r="A28" s="410"/>
      <c r="B28" s="1171"/>
      <c r="C28" s="1174"/>
      <c r="D28" s="1175"/>
      <c r="E28" s="445"/>
      <c r="F28" s="446">
        <f>C27</f>
        <v>0</v>
      </c>
      <c r="G28" s="445"/>
      <c r="H28" s="446">
        <f>I27</f>
        <v>0</v>
      </c>
      <c r="I28" s="1178"/>
      <c r="J28" s="1179"/>
      <c r="K28" s="1182"/>
      <c r="L28" s="1183"/>
      <c r="M28" s="1183"/>
      <c r="N28" s="1175"/>
      <c r="O28" s="1187"/>
      <c r="P28" s="1188"/>
      <c r="Q28" s="1188"/>
      <c r="R28" s="1188"/>
      <c r="S28" s="1189"/>
      <c r="T28" s="447" t="s">
        <v>578</v>
      </c>
      <c r="U28" s="448"/>
      <c r="V28" s="449"/>
      <c r="W28" s="450" t="s">
        <v>885</v>
      </c>
      <c r="X28" s="451" t="s">
        <v>885</v>
      </c>
      <c r="Y28" s="451" t="s">
        <v>885</v>
      </c>
      <c r="Z28" s="451" t="s">
        <v>885</v>
      </c>
      <c r="AA28" s="451" t="s">
        <v>885</v>
      </c>
      <c r="AB28" s="451" t="s">
        <v>885</v>
      </c>
      <c r="AC28" s="452" t="s">
        <v>885</v>
      </c>
      <c r="AD28" s="450" t="s">
        <v>885</v>
      </c>
      <c r="AE28" s="451" t="s">
        <v>885</v>
      </c>
      <c r="AF28" s="451" t="s">
        <v>885</v>
      </c>
      <c r="AG28" s="451" t="s">
        <v>885</v>
      </c>
      <c r="AH28" s="451" t="s">
        <v>885</v>
      </c>
      <c r="AI28" s="451" t="s">
        <v>885</v>
      </c>
      <c r="AJ28" s="452" t="s">
        <v>885</v>
      </c>
      <c r="AK28" s="450" t="s">
        <v>885</v>
      </c>
      <c r="AL28" s="451" t="s">
        <v>885</v>
      </c>
      <c r="AM28" s="451" t="s">
        <v>885</v>
      </c>
      <c r="AN28" s="451" t="s">
        <v>885</v>
      </c>
      <c r="AO28" s="451" t="s">
        <v>885</v>
      </c>
      <c r="AP28" s="451" t="s">
        <v>885</v>
      </c>
      <c r="AQ28" s="452" t="s">
        <v>885</v>
      </c>
      <c r="AR28" s="450" t="s">
        <v>885</v>
      </c>
      <c r="AS28" s="451" t="s">
        <v>885</v>
      </c>
      <c r="AT28" s="451" t="s">
        <v>885</v>
      </c>
      <c r="AU28" s="451" t="s">
        <v>885</v>
      </c>
      <c r="AV28" s="451" t="s">
        <v>885</v>
      </c>
      <c r="AW28" s="451" t="s">
        <v>885</v>
      </c>
      <c r="AX28" s="452" t="s">
        <v>885</v>
      </c>
      <c r="AY28" s="450" t="s">
        <v>885</v>
      </c>
      <c r="AZ28" s="451" t="s">
        <v>885</v>
      </c>
      <c r="BA28" s="451" t="s">
        <v>885</v>
      </c>
      <c r="BB28" s="1200">
        <f>IF($BE$3="４週",SUM(W28:AX28),IF($BE$3="暦月",SUM(W28:BA28),""))</f>
        <v>0</v>
      </c>
      <c r="BC28" s="1201"/>
      <c r="BD28" s="1202">
        <f>IF($BE$3="４週",BB28/4,IF($BE$3="暦月",(BB28/($BE$8/7)),""))</f>
        <v>0</v>
      </c>
      <c r="BE28" s="1201"/>
      <c r="BF28" s="1197"/>
      <c r="BG28" s="1198"/>
      <c r="BH28" s="1198"/>
      <c r="BI28" s="1198"/>
      <c r="BJ28" s="1199"/>
    </row>
    <row r="29" spans="1:62" ht="20.25" customHeight="1">
      <c r="A29" s="410"/>
      <c r="B29" s="1170">
        <f>B27+1</f>
        <v>7</v>
      </c>
      <c r="C29" s="1203"/>
      <c r="D29" s="1204"/>
      <c r="E29" s="445"/>
      <c r="F29" s="446"/>
      <c r="G29" s="445"/>
      <c r="H29" s="446"/>
      <c r="I29" s="1205"/>
      <c r="J29" s="1206"/>
      <c r="K29" s="1207"/>
      <c r="L29" s="1208"/>
      <c r="M29" s="1208"/>
      <c r="N29" s="1204"/>
      <c r="O29" s="1187"/>
      <c r="P29" s="1188"/>
      <c r="Q29" s="1188"/>
      <c r="R29" s="1188"/>
      <c r="S29" s="1189"/>
      <c r="T29" s="455" t="s">
        <v>577</v>
      </c>
      <c r="U29" s="456"/>
      <c r="V29" s="457"/>
      <c r="W29" s="458"/>
      <c r="X29" s="459"/>
      <c r="Y29" s="459"/>
      <c r="Z29" s="459"/>
      <c r="AA29" s="459"/>
      <c r="AB29" s="459"/>
      <c r="AC29" s="460"/>
      <c r="AD29" s="458"/>
      <c r="AE29" s="459"/>
      <c r="AF29" s="459"/>
      <c r="AG29" s="459"/>
      <c r="AH29" s="459"/>
      <c r="AI29" s="459"/>
      <c r="AJ29" s="460"/>
      <c r="AK29" s="458"/>
      <c r="AL29" s="459"/>
      <c r="AM29" s="459"/>
      <c r="AN29" s="459"/>
      <c r="AO29" s="459"/>
      <c r="AP29" s="459"/>
      <c r="AQ29" s="460"/>
      <c r="AR29" s="458"/>
      <c r="AS29" s="459"/>
      <c r="AT29" s="459"/>
      <c r="AU29" s="459"/>
      <c r="AV29" s="459"/>
      <c r="AW29" s="459"/>
      <c r="AX29" s="460"/>
      <c r="AY29" s="458"/>
      <c r="AZ29" s="459"/>
      <c r="BA29" s="461"/>
      <c r="BB29" s="1209"/>
      <c r="BC29" s="1210"/>
      <c r="BD29" s="1211"/>
      <c r="BE29" s="1212"/>
      <c r="BF29" s="1213"/>
      <c r="BG29" s="1214"/>
      <c r="BH29" s="1214"/>
      <c r="BI29" s="1214"/>
      <c r="BJ29" s="1215"/>
    </row>
    <row r="30" spans="1:62" ht="20.25" customHeight="1">
      <c r="A30" s="410"/>
      <c r="B30" s="1171"/>
      <c r="C30" s="1174"/>
      <c r="D30" s="1175"/>
      <c r="E30" s="445"/>
      <c r="F30" s="446">
        <f>C29</f>
        <v>0</v>
      </c>
      <c r="G30" s="445"/>
      <c r="H30" s="446">
        <f>I29</f>
        <v>0</v>
      </c>
      <c r="I30" s="1178"/>
      <c r="J30" s="1179"/>
      <c r="K30" s="1182"/>
      <c r="L30" s="1183"/>
      <c r="M30" s="1183"/>
      <c r="N30" s="1175"/>
      <c r="O30" s="1187"/>
      <c r="P30" s="1188"/>
      <c r="Q30" s="1188"/>
      <c r="R30" s="1188"/>
      <c r="S30" s="1189"/>
      <c r="T30" s="447" t="s">
        <v>578</v>
      </c>
      <c r="U30" s="448"/>
      <c r="V30" s="449"/>
      <c r="W30" s="450" t="s">
        <v>885</v>
      </c>
      <c r="X30" s="451" t="s">
        <v>885</v>
      </c>
      <c r="Y30" s="451" t="s">
        <v>885</v>
      </c>
      <c r="Z30" s="451" t="s">
        <v>885</v>
      </c>
      <c r="AA30" s="451" t="s">
        <v>885</v>
      </c>
      <c r="AB30" s="451" t="s">
        <v>885</v>
      </c>
      <c r="AC30" s="452" t="s">
        <v>885</v>
      </c>
      <c r="AD30" s="450" t="s">
        <v>885</v>
      </c>
      <c r="AE30" s="451" t="s">
        <v>885</v>
      </c>
      <c r="AF30" s="451" t="s">
        <v>885</v>
      </c>
      <c r="AG30" s="451" t="s">
        <v>885</v>
      </c>
      <c r="AH30" s="451" t="s">
        <v>885</v>
      </c>
      <c r="AI30" s="451" t="s">
        <v>885</v>
      </c>
      <c r="AJ30" s="452" t="s">
        <v>885</v>
      </c>
      <c r="AK30" s="450" t="s">
        <v>885</v>
      </c>
      <c r="AL30" s="451" t="s">
        <v>885</v>
      </c>
      <c r="AM30" s="451" t="s">
        <v>885</v>
      </c>
      <c r="AN30" s="451" t="s">
        <v>885</v>
      </c>
      <c r="AO30" s="451" t="s">
        <v>885</v>
      </c>
      <c r="AP30" s="451" t="s">
        <v>885</v>
      </c>
      <c r="AQ30" s="452" t="s">
        <v>885</v>
      </c>
      <c r="AR30" s="450" t="s">
        <v>885</v>
      </c>
      <c r="AS30" s="451" t="s">
        <v>885</v>
      </c>
      <c r="AT30" s="451" t="s">
        <v>885</v>
      </c>
      <c r="AU30" s="451" t="s">
        <v>885</v>
      </c>
      <c r="AV30" s="451" t="s">
        <v>885</v>
      </c>
      <c r="AW30" s="451" t="s">
        <v>885</v>
      </c>
      <c r="AX30" s="452" t="s">
        <v>885</v>
      </c>
      <c r="AY30" s="450" t="s">
        <v>885</v>
      </c>
      <c r="AZ30" s="451" t="s">
        <v>885</v>
      </c>
      <c r="BA30" s="451" t="s">
        <v>885</v>
      </c>
      <c r="BB30" s="1200">
        <f>IF($BE$3="４週",SUM(W30:AX30),IF($BE$3="暦月",SUM(W30:BA30),""))</f>
        <v>0</v>
      </c>
      <c r="BC30" s="1201"/>
      <c r="BD30" s="1202">
        <f>IF($BE$3="４週",BB30/4,IF($BE$3="暦月",(BB30/($BE$8/7)),""))</f>
        <v>0</v>
      </c>
      <c r="BE30" s="1201"/>
      <c r="BF30" s="1197"/>
      <c r="BG30" s="1198"/>
      <c r="BH30" s="1198"/>
      <c r="BI30" s="1198"/>
      <c r="BJ30" s="1199"/>
    </row>
    <row r="31" spans="1:62" ht="20.25" customHeight="1">
      <c r="A31" s="410"/>
      <c r="B31" s="1170">
        <f>B29+1</f>
        <v>8</v>
      </c>
      <c r="C31" s="1203"/>
      <c r="D31" s="1204"/>
      <c r="E31" s="445"/>
      <c r="F31" s="446"/>
      <c r="G31" s="445"/>
      <c r="H31" s="446"/>
      <c r="I31" s="1205"/>
      <c r="J31" s="1206"/>
      <c r="K31" s="1207"/>
      <c r="L31" s="1208"/>
      <c r="M31" s="1208"/>
      <c r="N31" s="1204"/>
      <c r="O31" s="1187"/>
      <c r="P31" s="1188"/>
      <c r="Q31" s="1188"/>
      <c r="R31" s="1188"/>
      <c r="S31" s="1189"/>
      <c r="T31" s="455" t="s">
        <v>577</v>
      </c>
      <c r="U31" s="456"/>
      <c r="V31" s="457"/>
      <c r="W31" s="458"/>
      <c r="X31" s="459"/>
      <c r="Y31" s="459"/>
      <c r="Z31" s="459"/>
      <c r="AA31" s="459"/>
      <c r="AB31" s="459"/>
      <c r="AC31" s="460"/>
      <c r="AD31" s="458"/>
      <c r="AE31" s="459"/>
      <c r="AF31" s="459"/>
      <c r="AG31" s="459"/>
      <c r="AH31" s="459"/>
      <c r="AI31" s="459"/>
      <c r="AJ31" s="460"/>
      <c r="AK31" s="458"/>
      <c r="AL31" s="459"/>
      <c r="AM31" s="459"/>
      <c r="AN31" s="459"/>
      <c r="AO31" s="459"/>
      <c r="AP31" s="459"/>
      <c r="AQ31" s="460"/>
      <c r="AR31" s="458"/>
      <c r="AS31" s="459"/>
      <c r="AT31" s="459"/>
      <c r="AU31" s="459"/>
      <c r="AV31" s="459"/>
      <c r="AW31" s="459"/>
      <c r="AX31" s="460"/>
      <c r="AY31" s="458"/>
      <c r="AZ31" s="459"/>
      <c r="BA31" s="461"/>
      <c r="BB31" s="1209"/>
      <c r="BC31" s="1210"/>
      <c r="BD31" s="1211"/>
      <c r="BE31" s="1212"/>
      <c r="BF31" s="1213"/>
      <c r="BG31" s="1214"/>
      <c r="BH31" s="1214"/>
      <c r="BI31" s="1214"/>
      <c r="BJ31" s="1215"/>
    </row>
    <row r="32" spans="1:62" ht="20.25" customHeight="1">
      <c r="A32" s="410"/>
      <c r="B32" s="1171"/>
      <c r="C32" s="1174"/>
      <c r="D32" s="1175"/>
      <c r="E32" s="445"/>
      <c r="F32" s="446">
        <f>C31</f>
        <v>0</v>
      </c>
      <c r="G32" s="445"/>
      <c r="H32" s="446">
        <f>I31</f>
        <v>0</v>
      </c>
      <c r="I32" s="1178"/>
      <c r="J32" s="1179"/>
      <c r="K32" s="1182"/>
      <c r="L32" s="1183"/>
      <c r="M32" s="1183"/>
      <c r="N32" s="1175"/>
      <c r="O32" s="1187"/>
      <c r="P32" s="1188"/>
      <c r="Q32" s="1188"/>
      <c r="R32" s="1188"/>
      <c r="S32" s="1189"/>
      <c r="T32" s="447" t="s">
        <v>578</v>
      </c>
      <c r="U32" s="448"/>
      <c r="V32" s="449"/>
      <c r="W32" s="450" t="s">
        <v>885</v>
      </c>
      <c r="X32" s="451" t="s">
        <v>885</v>
      </c>
      <c r="Y32" s="451" t="s">
        <v>885</v>
      </c>
      <c r="Z32" s="451" t="s">
        <v>885</v>
      </c>
      <c r="AA32" s="451" t="s">
        <v>885</v>
      </c>
      <c r="AB32" s="451" t="s">
        <v>885</v>
      </c>
      <c r="AC32" s="452" t="s">
        <v>885</v>
      </c>
      <c r="AD32" s="450" t="s">
        <v>885</v>
      </c>
      <c r="AE32" s="451" t="s">
        <v>885</v>
      </c>
      <c r="AF32" s="451" t="s">
        <v>885</v>
      </c>
      <c r="AG32" s="451" t="s">
        <v>885</v>
      </c>
      <c r="AH32" s="451" t="s">
        <v>885</v>
      </c>
      <c r="AI32" s="451" t="s">
        <v>885</v>
      </c>
      <c r="AJ32" s="452" t="s">
        <v>885</v>
      </c>
      <c r="AK32" s="450" t="s">
        <v>885</v>
      </c>
      <c r="AL32" s="451" t="s">
        <v>885</v>
      </c>
      <c r="AM32" s="451" t="s">
        <v>885</v>
      </c>
      <c r="AN32" s="451" t="s">
        <v>885</v>
      </c>
      <c r="AO32" s="451" t="s">
        <v>885</v>
      </c>
      <c r="AP32" s="451" t="s">
        <v>885</v>
      </c>
      <c r="AQ32" s="452" t="s">
        <v>885</v>
      </c>
      <c r="AR32" s="450" t="s">
        <v>885</v>
      </c>
      <c r="AS32" s="451" t="s">
        <v>885</v>
      </c>
      <c r="AT32" s="451" t="s">
        <v>885</v>
      </c>
      <c r="AU32" s="451" t="s">
        <v>885</v>
      </c>
      <c r="AV32" s="451" t="s">
        <v>885</v>
      </c>
      <c r="AW32" s="451" t="s">
        <v>885</v>
      </c>
      <c r="AX32" s="452" t="s">
        <v>885</v>
      </c>
      <c r="AY32" s="450" t="s">
        <v>885</v>
      </c>
      <c r="AZ32" s="451" t="s">
        <v>885</v>
      </c>
      <c r="BA32" s="451" t="s">
        <v>885</v>
      </c>
      <c r="BB32" s="1200">
        <f>IF($BE$3="４週",SUM(W32:AX32),IF($BE$3="暦月",SUM(W32:BA32),""))</f>
        <v>0</v>
      </c>
      <c r="BC32" s="1201"/>
      <c r="BD32" s="1202">
        <f>IF($BE$3="４週",BB32/4,IF($BE$3="暦月",(BB32/($BE$8/7)),""))</f>
        <v>0</v>
      </c>
      <c r="BE32" s="1201"/>
      <c r="BF32" s="1197"/>
      <c r="BG32" s="1198"/>
      <c r="BH32" s="1198"/>
      <c r="BI32" s="1198"/>
      <c r="BJ32" s="1199"/>
    </row>
    <row r="33" spans="1:62" ht="20.25" customHeight="1">
      <c r="A33" s="410"/>
      <c r="B33" s="1170">
        <f>B31+1</f>
        <v>9</v>
      </c>
      <c r="C33" s="1203"/>
      <c r="D33" s="1204"/>
      <c r="E33" s="445"/>
      <c r="F33" s="446"/>
      <c r="G33" s="445"/>
      <c r="H33" s="446"/>
      <c r="I33" s="1205"/>
      <c r="J33" s="1206"/>
      <c r="K33" s="1207"/>
      <c r="L33" s="1208"/>
      <c r="M33" s="1208"/>
      <c r="N33" s="1204"/>
      <c r="O33" s="1187"/>
      <c r="P33" s="1188"/>
      <c r="Q33" s="1188"/>
      <c r="R33" s="1188"/>
      <c r="S33" s="1189"/>
      <c r="T33" s="455" t="s">
        <v>577</v>
      </c>
      <c r="U33" s="456"/>
      <c r="V33" s="457"/>
      <c r="W33" s="458"/>
      <c r="X33" s="459"/>
      <c r="Y33" s="459"/>
      <c r="Z33" s="459"/>
      <c r="AA33" s="459"/>
      <c r="AB33" s="459"/>
      <c r="AC33" s="460"/>
      <c r="AD33" s="458"/>
      <c r="AE33" s="459"/>
      <c r="AF33" s="459"/>
      <c r="AG33" s="459"/>
      <c r="AH33" s="459"/>
      <c r="AI33" s="459"/>
      <c r="AJ33" s="460"/>
      <c r="AK33" s="458"/>
      <c r="AL33" s="459"/>
      <c r="AM33" s="459"/>
      <c r="AN33" s="459"/>
      <c r="AO33" s="459"/>
      <c r="AP33" s="459"/>
      <c r="AQ33" s="460"/>
      <c r="AR33" s="458"/>
      <c r="AS33" s="459"/>
      <c r="AT33" s="459"/>
      <c r="AU33" s="459"/>
      <c r="AV33" s="459"/>
      <c r="AW33" s="459"/>
      <c r="AX33" s="460"/>
      <c r="AY33" s="458"/>
      <c r="AZ33" s="459"/>
      <c r="BA33" s="461"/>
      <c r="BB33" s="1209"/>
      <c r="BC33" s="1210"/>
      <c r="BD33" s="1211"/>
      <c r="BE33" s="1212"/>
      <c r="BF33" s="1213"/>
      <c r="BG33" s="1214"/>
      <c r="BH33" s="1214"/>
      <c r="BI33" s="1214"/>
      <c r="BJ33" s="1215"/>
    </row>
    <row r="34" spans="1:62" ht="20.25" customHeight="1">
      <c r="A34" s="410"/>
      <c r="B34" s="1171"/>
      <c r="C34" s="1174"/>
      <c r="D34" s="1175"/>
      <c r="E34" s="445"/>
      <c r="F34" s="446">
        <f>C33</f>
        <v>0</v>
      </c>
      <c r="G34" s="445"/>
      <c r="H34" s="446">
        <f>I33</f>
        <v>0</v>
      </c>
      <c r="I34" s="1178"/>
      <c r="J34" s="1179"/>
      <c r="K34" s="1182"/>
      <c r="L34" s="1183"/>
      <c r="M34" s="1183"/>
      <c r="N34" s="1175"/>
      <c r="O34" s="1187"/>
      <c r="P34" s="1188"/>
      <c r="Q34" s="1188"/>
      <c r="R34" s="1188"/>
      <c r="S34" s="1189"/>
      <c r="T34" s="462" t="s">
        <v>578</v>
      </c>
      <c r="U34" s="463"/>
      <c r="V34" s="464"/>
      <c r="W34" s="450" t="s">
        <v>885</v>
      </c>
      <c r="X34" s="451" t="s">
        <v>885</v>
      </c>
      <c r="Y34" s="451" t="s">
        <v>885</v>
      </c>
      <c r="Z34" s="451" t="s">
        <v>885</v>
      </c>
      <c r="AA34" s="451" t="s">
        <v>885</v>
      </c>
      <c r="AB34" s="451" t="s">
        <v>885</v>
      </c>
      <c r="AC34" s="452" t="s">
        <v>885</v>
      </c>
      <c r="AD34" s="450" t="s">
        <v>885</v>
      </c>
      <c r="AE34" s="451" t="s">
        <v>885</v>
      </c>
      <c r="AF34" s="451" t="s">
        <v>885</v>
      </c>
      <c r="AG34" s="451" t="s">
        <v>885</v>
      </c>
      <c r="AH34" s="451" t="s">
        <v>885</v>
      </c>
      <c r="AI34" s="451" t="s">
        <v>885</v>
      </c>
      <c r="AJ34" s="452" t="s">
        <v>885</v>
      </c>
      <c r="AK34" s="450" t="s">
        <v>885</v>
      </c>
      <c r="AL34" s="451" t="s">
        <v>885</v>
      </c>
      <c r="AM34" s="451" t="s">
        <v>885</v>
      </c>
      <c r="AN34" s="451" t="s">
        <v>885</v>
      </c>
      <c r="AO34" s="451" t="s">
        <v>885</v>
      </c>
      <c r="AP34" s="451" t="s">
        <v>885</v>
      </c>
      <c r="AQ34" s="452" t="s">
        <v>885</v>
      </c>
      <c r="AR34" s="450" t="s">
        <v>885</v>
      </c>
      <c r="AS34" s="451" t="s">
        <v>885</v>
      </c>
      <c r="AT34" s="451" t="s">
        <v>885</v>
      </c>
      <c r="AU34" s="451" t="s">
        <v>885</v>
      </c>
      <c r="AV34" s="451" t="s">
        <v>885</v>
      </c>
      <c r="AW34" s="451" t="s">
        <v>885</v>
      </c>
      <c r="AX34" s="452" t="s">
        <v>885</v>
      </c>
      <c r="AY34" s="450" t="s">
        <v>885</v>
      </c>
      <c r="AZ34" s="451" t="s">
        <v>885</v>
      </c>
      <c r="BA34" s="451" t="s">
        <v>885</v>
      </c>
      <c r="BB34" s="1200">
        <f>IF($BE$3="４週",SUM(W34:AX34),IF($BE$3="暦月",SUM(W34:BA34),""))</f>
        <v>0</v>
      </c>
      <c r="BC34" s="1201"/>
      <c r="BD34" s="1202">
        <f>IF($BE$3="４週",BB34/4,IF($BE$3="暦月",(BB34/($BE$8/7)),""))</f>
        <v>0</v>
      </c>
      <c r="BE34" s="1201"/>
      <c r="BF34" s="1197"/>
      <c r="BG34" s="1198"/>
      <c r="BH34" s="1198"/>
      <c r="BI34" s="1198"/>
      <c r="BJ34" s="1199"/>
    </row>
    <row r="35" spans="1:62" ht="20.25" customHeight="1">
      <c r="A35" s="410"/>
      <c r="B35" s="1170">
        <f>B33+1</f>
        <v>10</v>
      </c>
      <c r="C35" s="1203"/>
      <c r="D35" s="1204"/>
      <c r="E35" s="445"/>
      <c r="F35" s="446"/>
      <c r="G35" s="445"/>
      <c r="H35" s="446"/>
      <c r="I35" s="1205"/>
      <c r="J35" s="1206"/>
      <c r="K35" s="1207"/>
      <c r="L35" s="1208"/>
      <c r="M35" s="1208"/>
      <c r="N35" s="1204"/>
      <c r="O35" s="1187"/>
      <c r="P35" s="1188"/>
      <c r="Q35" s="1188"/>
      <c r="R35" s="1188"/>
      <c r="S35" s="1189"/>
      <c r="T35" s="465" t="s">
        <v>577</v>
      </c>
      <c r="U35" s="466"/>
      <c r="V35" s="467"/>
      <c r="W35" s="458"/>
      <c r="X35" s="459"/>
      <c r="Y35" s="459"/>
      <c r="Z35" s="459"/>
      <c r="AA35" s="459"/>
      <c r="AB35" s="459"/>
      <c r="AC35" s="460"/>
      <c r="AD35" s="458"/>
      <c r="AE35" s="459"/>
      <c r="AF35" s="459"/>
      <c r="AG35" s="459"/>
      <c r="AH35" s="459"/>
      <c r="AI35" s="459"/>
      <c r="AJ35" s="460"/>
      <c r="AK35" s="458"/>
      <c r="AL35" s="459"/>
      <c r="AM35" s="459"/>
      <c r="AN35" s="459"/>
      <c r="AO35" s="459"/>
      <c r="AP35" s="459"/>
      <c r="AQ35" s="460"/>
      <c r="AR35" s="458"/>
      <c r="AS35" s="459"/>
      <c r="AT35" s="459"/>
      <c r="AU35" s="459"/>
      <c r="AV35" s="459"/>
      <c r="AW35" s="459"/>
      <c r="AX35" s="460"/>
      <c r="AY35" s="458"/>
      <c r="AZ35" s="459"/>
      <c r="BA35" s="461"/>
      <c r="BB35" s="1209"/>
      <c r="BC35" s="1210"/>
      <c r="BD35" s="1211"/>
      <c r="BE35" s="1212"/>
      <c r="BF35" s="1213"/>
      <c r="BG35" s="1214"/>
      <c r="BH35" s="1214"/>
      <c r="BI35" s="1214"/>
      <c r="BJ35" s="1215"/>
    </row>
    <row r="36" spans="1:62" ht="20.25" customHeight="1">
      <c r="A36" s="410"/>
      <c r="B36" s="1171"/>
      <c r="C36" s="1174"/>
      <c r="D36" s="1175"/>
      <c r="E36" s="445"/>
      <c r="F36" s="446">
        <f>C35</f>
        <v>0</v>
      </c>
      <c r="G36" s="445"/>
      <c r="H36" s="446">
        <f>I35</f>
        <v>0</v>
      </c>
      <c r="I36" s="1178"/>
      <c r="J36" s="1179"/>
      <c r="K36" s="1182"/>
      <c r="L36" s="1183"/>
      <c r="M36" s="1183"/>
      <c r="N36" s="1175"/>
      <c r="O36" s="1187"/>
      <c r="P36" s="1188"/>
      <c r="Q36" s="1188"/>
      <c r="R36" s="1188"/>
      <c r="S36" s="1189"/>
      <c r="T36" s="462" t="s">
        <v>578</v>
      </c>
      <c r="U36" s="463"/>
      <c r="V36" s="464"/>
      <c r="W36" s="450" t="s">
        <v>885</v>
      </c>
      <c r="X36" s="451" t="s">
        <v>885</v>
      </c>
      <c r="Y36" s="451" t="s">
        <v>885</v>
      </c>
      <c r="Z36" s="451" t="s">
        <v>885</v>
      </c>
      <c r="AA36" s="451" t="s">
        <v>885</v>
      </c>
      <c r="AB36" s="451" t="s">
        <v>885</v>
      </c>
      <c r="AC36" s="452" t="s">
        <v>885</v>
      </c>
      <c r="AD36" s="450" t="s">
        <v>885</v>
      </c>
      <c r="AE36" s="451" t="s">
        <v>885</v>
      </c>
      <c r="AF36" s="451" t="s">
        <v>885</v>
      </c>
      <c r="AG36" s="451" t="s">
        <v>885</v>
      </c>
      <c r="AH36" s="451" t="s">
        <v>885</v>
      </c>
      <c r="AI36" s="451" t="s">
        <v>885</v>
      </c>
      <c r="AJ36" s="452" t="s">
        <v>885</v>
      </c>
      <c r="AK36" s="450" t="s">
        <v>885</v>
      </c>
      <c r="AL36" s="451" t="s">
        <v>885</v>
      </c>
      <c r="AM36" s="451" t="s">
        <v>885</v>
      </c>
      <c r="AN36" s="451" t="s">
        <v>885</v>
      </c>
      <c r="AO36" s="451" t="s">
        <v>885</v>
      </c>
      <c r="AP36" s="451" t="s">
        <v>885</v>
      </c>
      <c r="AQ36" s="452" t="s">
        <v>885</v>
      </c>
      <c r="AR36" s="450" t="s">
        <v>885</v>
      </c>
      <c r="AS36" s="451" t="s">
        <v>885</v>
      </c>
      <c r="AT36" s="451" t="s">
        <v>885</v>
      </c>
      <c r="AU36" s="451" t="s">
        <v>885</v>
      </c>
      <c r="AV36" s="451" t="s">
        <v>885</v>
      </c>
      <c r="AW36" s="451" t="s">
        <v>885</v>
      </c>
      <c r="AX36" s="452" t="s">
        <v>885</v>
      </c>
      <c r="AY36" s="450" t="s">
        <v>885</v>
      </c>
      <c r="AZ36" s="451" t="s">
        <v>885</v>
      </c>
      <c r="BA36" s="451" t="s">
        <v>885</v>
      </c>
      <c r="BB36" s="1200">
        <f>IF($BE$3="４週",SUM(W36:AX36),IF($BE$3="暦月",SUM(W36:BA36),""))</f>
        <v>0</v>
      </c>
      <c r="BC36" s="1201"/>
      <c r="BD36" s="1202">
        <f>IF($BE$3="４週",BB36/4,IF($BE$3="暦月",(BB36/($BE$8/7)),""))</f>
        <v>0</v>
      </c>
      <c r="BE36" s="1201"/>
      <c r="BF36" s="1197"/>
      <c r="BG36" s="1198"/>
      <c r="BH36" s="1198"/>
      <c r="BI36" s="1198"/>
      <c r="BJ36" s="1199"/>
    </row>
    <row r="37" spans="1:62" ht="20.25" customHeight="1">
      <c r="A37" s="410"/>
      <c r="B37" s="1170">
        <f>B35+1</f>
        <v>11</v>
      </c>
      <c r="C37" s="1203"/>
      <c r="D37" s="1204"/>
      <c r="E37" s="445"/>
      <c r="F37" s="446"/>
      <c r="G37" s="445"/>
      <c r="H37" s="446"/>
      <c r="I37" s="1205"/>
      <c r="J37" s="1206"/>
      <c r="K37" s="1207"/>
      <c r="L37" s="1208"/>
      <c r="M37" s="1208"/>
      <c r="N37" s="1204"/>
      <c r="O37" s="1187"/>
      <c r="P37" s="1188"/>
      <c r="Q37" s="1188"/>
      <c r="R37" s="1188"/>
      <c r="S37" s="1189"/>
      <c r="T37" s="465" t="s">
        <v>577</v>
      </c>
      <c r="U37" s="466"/>
      <c r="V37" s="467"/>
      <c r="W37" s="458"/>
      <c r="X37" s="459"/>
      <c r="Y37" s="459"/>
      <c r="Z37" s="459"/>
      <c r="AA37" s="459"/>
      <c r="AB37" s="459"/>
      <c r="AC37" s="460"/>
      <c r="AD37" s="458"/>
      <c r="AE37" s="459"/>
      <c r="AF37" s="459"/>
      <c r="AG37" s="459"/>
      <c r="AH37" s="459"/>
      <c r="AI37" s="459"/>
      <c r="AJ37" s="460"/>
      <c r="AK37" s="458"/>
      <c r="AL37" s="459"/>
      <c r="AM37" s="459"/>
      <c r="AN37" s="459"/>
      <c r="AO37" s="459"/>
      <c r="AP37" s="459"/>
      <c r="AQ37" s="460"/>
      <c r="AR37" s="458"/>
      <c r="AS37" s="459"/>
      <c r="AT37" s="459"/>
      <c r="AU37" s="459"/>
      <c r="AV37" s="459"/>
      <c r="AW37" s="459"/>
      <c r="AX37" s="460"/>
      <c r="AY37" s="458"/>
      <c r="AZ37" s="459"/>
      <c r="BA37" s="461"/>
      <c r="BB37" s="1209"/>
      <c r="BC37" s="1210"/>
      <c r="BD37" s="1211"/>
      <c r="BE37" s="1212"/>
      <c r="BF37" s="1213"/>
      <c r="BG37" s="1214"/>
      <c r="BH37" s="1214"/>
      <c r="BI37" s="1214"/>
      <c r="BJ37" s="1215"/>
    </row>
    <row r="38" spans="1:62" ht="20.25" customHeight="1">
      <c r="A38" s="410"/>
      <c r="B38" s="1171"/>
      <c r="C38" s="1174"/>
      <c r="D38" s="1175"/>
      <c r="E38" s="445"/>
      <c r="F38" s="446">
        <f>C37</f>
        <v>0</v>
      </c>
      <c r="G38" s="445"/>
      <c r="H38" s="446">
        <f>I37</f>
        <v>0</v>
      </c>
      <c r="I38" s="1178"/>
      <c r="J38" s="1179"/>
      <c r="K38" s="1182"/>
      <c r="L38" s="1183"/>
      <c r="M38" s="1183"/>
      <c r="N38" s="1175"/>
      <c r="O38" s="1187"/>
      <c r="P38" s="1188"/>
      <c r="Q38" s="1188"/>
      <c r="R38" s="1188"/>
      <c r="S38" s="1189"/>
      <c r="T38" s="462" t="s">
        <v>578</v>
      </c>
      <c r="U38" s="463"/>
      <c r="V38" s="464"/>
      <c r="W38" s="450" t="s">
        <v>885</v>
      </c>
      <c r="X38" s="451" t="s">
        <v>885</v>
      </c>
      <c r="Y38" s="451" t="s">
        <v>885</v>
      </c>
      <c r="Z38" s="451" t="s">
        <v>885</v>
      </c>
      <c r="AA38" s="451" t="s">
        <v>885</v>
      </c>
      <c r="AB38" s="451" t="s">
        <v>885</v>
      </c>
      <c r="AC38" s="452" t="s">
        <v>885</v>
      </c>
      <c r="AD38" s="450" t="s">
        <v>885</v>
      </c>
      <c r="AE38" s="451" t="s">
        <v>885</v>
      </c>
      <c r="AF38" s="451" t="s">
        <v>885</v>
      </c>
      <c r="AG38" s="451" t="s">
        <v>885</v>
      </c>
      <c r="AH38" s="451" t="s">
        <v>885</v>
      </c>
      <c r="AI38" s="451" t="s">
        <v>885</v>
      </c>
      <c r="AJ38" s="452" t="s">
        <v>885</v>
      </c>
      <c r="AK38" s="450" t="s">
        <v>885</v>
      </c>
      <c r="AL38" s="451" t="s">
        <v>885</v>
      </c>
      <c r="AM38" s="451" t="s">
        <v>885</v>
      </c>
      <c r="AN38" s="451" t="s">
        <v>885</v>
      </c>
      <c r="AO38" s="451" t="s">
        <v>885</v>
      </c>
      <c r="AP38" s="451" t="s">
        <v>885</v>
      </c>
      <c r="AQ38" s="452" t="s">
        <v>885</v>
      </c>
      <c r="AR38" s="450" t="s">
        <v>885</v>
      </c>
      <c r="AS38" s="451" t="s">
        <v>885</v>
      </c>
      <c r="AT38" s="451" t="s">
        <v>885</v>
      </c>
      <c r="AU38" s="451" t="s">
        <v>885</v>
      </c>
      <c r="AV38" s="451" t="s">
        <v>885</v>
      </c>
      <c r="AW38" s="451" t="s">
        <v>885</v>
      </c>
      <c r="AX38" s="452" t="s">
        <v>885</v>
      </c>
      <c r="AY38" s="450" t="s">
        <v>885</v>
      </c>
      <c r="AZ38" s="451" t="s">
        <v>885</v>
      </c>
      <c r="BA38" s="451" t="s">
        <v>885</v>
      </c>
      <c r="BB38" s="1200">
        <f>IF($BE$3="４週",SUM(W38:AX38),IF($BE$3="暦月",SUM(W38:BA38),""))</f>
        <v>0</v>
      </c>
      <c r="BC38" s="1201"/>
      <c r="BD38" s="1202">
        <f>IF($BE$3="４週",BB38/4,IF($BE$3="暦月",(BB38/($BE$8/7)),""))</f>
        <v>0</v>
      </c>
      <c r="BE38" s="1201"/>
      <c r="BF38" s="1197"/>
      <c r="BG38" s="1198"/>
      <c r="BH38" s="1198"/>
      <c r="BI38" s="1198"/>
      <c r="BJ38" s="1199"/>
    </row>
    <row r="39" spans="1:62" ht="20.25" customHeight="1">
      <c r="A39" s="410"/>
      <c r="B39" s="1170">
        <f>B37+1</f>
        <v>12</v>
      </c>
      <c r="C39" s="1203"/>
      <c r="D39" s="1204"/>
      <c r="E39" s="445"/>
      <c r="F39" s="446"/>
      <c r="G39" s="445"/>
      <c r="H39" s="446"/>
      <c r="I39" s="1205"/>
      <c r="J39" s="1206"/>
      <c r="K39" s="1207"/>
      <c r="L39" s="1208"/>
      <c r="M39" s="1208"/>
      <c r="N39" s="1204"/>
      <c r="O39" s="1187"/>
      <c r="P39" s="1188"/>
      <c r="Q39" s="1188"/>
      <c r="R39" s="1188"/>
      <c r="S39" s="1189"/>
      <c r="T39" s="465" t="s">
        <v>577</v>
      </c>
      <c r="U39" s="466"/>
      <c r="V39" s="467"/>
      <c r="W39" s="458"/>
      <c r="X39" s="459"/>
      <c r="Y39" s="459"/>
      <c r="Z39" s="459"/>
      <c r="AA39" s="459"/>
      <c r="AB39" s="459"/>
      <c r="AC39" s="460"/>
      <c r="AD39" s="458"/>
      <c r="AE39" s="459"/>
      <c r="AF39" s="459"/>
      <c r="AG39" s="459"/>
      <c r="AH39" s="459"/>
      <c r="AI39" s="459"/>
      <c r="AJ39" s="460"/>
      <c r="AK39" s="458"/>
      <c r="AL39" s="459"/>
      <c r="AM39" s="459"/>
      <c r="AN39" s="459"/>
      <c r="AO39" s="459"/>
      <c r="AP39" s="459"/>
      <c r="AQ39" s="460"/>
      <c r="AR39" s="458"/>
      <c r="AS39" s="459"/>
      <c r="AT39" s="459"/>
      <c r="AU39" s="459"/>
      <c r="AV39" s="459"/>
      <c r="AW39" s="459"/>
      <c r="AX39" s="460"/>
      <c r="AY39" s="458"/>
      <c r="AZ39" s="459"/>
      <c r="BA39" s="461"/>
      <c r="BB39" s="1209"/>
      <c r="BC39" s="1210"/>
      <c r="BD39" s="1211"/>
      <c r="BE39" s="1212"/>
      <c r="BF39" s="1213"/>
      <c r="BG39" s="1214"/>
      <c r="BH39" s="1214"/>
      <c r="BI39" s="1214"/>
      <c r="BJ39" s="1215"/>
    </row>
    <row r="40" spans="1:62" ht="20.25" customHeight="1">
      <c r="A40" s="410"/>
      <c r="B40" s="1171"/>
      <c r="C40" s="1174"/>
      <c r="D40" s="1175"/>
      <c r="E40" s="445"/>
      <c r="F40" s="446">
        <f>C39</f>
        <v>0</v>
      </c>
      <c r="G40" s="445"/>
      <c r="H40" s="446">
        <f>I39</f>
        <v>0</v>
      </c>
      <c r="I40" s="1178"/>
      <c r="J40" s="1179"/>
      <c r="K40" s="1182"/>
      <c r="L40" s="1183"/>
      <c r="M40" s="1183"/>
      <c r="N40" s="1175"/>
      <c r="O40" s="1187"/>
      <c r="P40" s="1188"/>
      <c r="Q40" s="1188"/>
      <c r="R40" s="1188"/>
      <c r="S40" s="1189"/>
      <c r="T40" s="462" t="s">
        <v>578</v>
      </c>
      <c r="U40" s="463"/>
      <c r="V40" s="464"/>
      <c r="W40" s="450" t="s">
        <v>885</v>
      </c>
      <c r="X40" s="451" t="s">
        <v>885</v>
      </c>
      <c r="Y40" s="451" t="s">
        <v>885</v>
      </c>
      <c r="Z40" s="451" t="s">
        <v>885</v>
      </c>
      <c r="AA40" s="451" t="s">
        <v>885</v>
      </c>
      <c r="AB40" s="451" t="s">
        <v>885</v>
      </c>
      <c r="AC40" s="452" t="s">
        <v>885</v>
      </c>
      <c r="AD40" s="450" t="s">
        <v>885</v>
      </c>
      <c r="AE40" s="451" t="s">
        <v>885</v>
      </c>
      <c r="AF40" s="451" t="s">
        <v>885</v>
      </c>
      <c r="AG40" s="451" t="s">
        <v>885</v>
      </c>
      <c r="AH40" s="451" t="s">
        <v>885</v>
      </c>
      <c r="AI40" s="451" t="s">
        <v>885</v>
      </c>
      <c r="AJ40" s="452" t="s">
        <v>885</v>
      </c>
      <c r="AK40" s="450" t="s">
        <v>885</v>
      </c>
      <c r="AL40" s="451" t="s">
        <v>885</v>
      </c>
      <c r="AM40" s="451" t="s">
        <v>885</v>
      </c>
      <c r="AN40" s="451" t="s">
        <v>885</v>
      </c>
      <c r="AO40" s="451" t="s">
        <v>885</v>
      </c>
      <c r="AP40" s="451" t="s">
        <v>885</v>
      </c>
      <c r="AQ40" s="452" t="s">
        <v>885</v>
      </c>
      <c r="AR40" s="450" t="s">
        <v>885</v>
      </c>
      <c r="AS40" s="451" t="s">
        <v>885</v>
      </c>
      <c r="AT40" s="451" t="s">
        <v>885</v>
      </c>
      <c r="AU40" s="451" t="s">
        <v>885</v>
      </c>
      <c r="AV40" s="451" t="s">
        <v>885</v>
      </c>
      <c r="AW40" s="451" t="s">
        <v>885</v>
      </c>
      <c r="AX40" s="452" t="s">
        <v>885</v>
      </c>
      <c r="AY40" s="450" t="s">
        <v>885</v>
      </c>
      <c r="AZ40" s="451" t="s">
        <v>885</v>
      </c>
      <c r="BA40" s="451" t="s">
        <v>885</v>
      </c>
      <c r="BB40" s="1200">
        <f>IF($BE$3="４週",SUM(W40:AX40),IF($BE$3="暦月",SUM(W40:BA40),""))</f>
        <v>0</v>
      </c>
      <c r="BC40" s="1201"/>
      <c r="BD40" s="1202">
        <f>IF($BE$3="４週",BB40/4,IF($BE$3="暦月",(BB40/($BE$8/7)),""))</f>
        <v>0</v>
      </c>
      <c r="BE40" s="1201"/>
      <c r="BF40" s="1197"/>
      <c r="BG40" s="1198"/>
      <c r="BH40" s="1198"/>
      <c r="BI40" s="1198"/>
      <c r="BJ40" s="1199"/>
    </row>
    <row r="41" spans="1:62" ht="20.25" customHeight="1">
      <c r="A41" s="410"/>
      <c r="B41" s="1170">
        <f>B39+1</f>
        <v>13</v>
      </c>
      <c r="C41" s="1203"/>
      <c r="D41" s="1204"/>
      <c r="E41" s="445"/>
      <c r="F41" s="446"/>
      <c r="G41" s="445"/>
      <c r="H41" s="446"/>
      <c r="I41" s="1205"/>
      <c r="J41" s="1206"/>
      <c r="K41" s="1207"/>
      <c r="L41" s="1208"/>
      <c r="M41" s="1208"/>
      <c r="N41" s="1204"/>
      <c r="O41" s="1187"/>
      <c r="P41" s="1188"/>
      <c r="Q41" s="1188"/>
      <c r="R41" s="1188"/>
      <c r="S41" s="1189"/>
      <c r="T41" s="465" t="s">
        <v>577</v>
      </c>
      <c r="U41" s="466"/>
      <c r="V41" s="467"/>
      <c r="W41" s="458"/>
      <c r="X41" s="459"/>
      <c r="Y41" s="459"/>
      <c r="Z41" s="459"/>
      <c r="AA41" s="459"/>
      <c r="AB41" s="459"/>
      <c r="AC41" s="460"/>
      <c r="AD41" s="458"/>
      <c r="AE41" s="459"/>
      <c r="AF41" s="459"/>
      <c r="AG41" s="459"/>
      <c r="AH41" s="459"/>
      <c r="AI41" s="459"/>
      <c r="AJ41" s="460"/>
      <c r="AK41" s="458"/>
      <c r="AL41" s="459"/>
      <c r="AM41" s="459"/>
      <c r="AN41" s="459"/>
      <c r="AO41" s="459"/>
      <c r="AP41" s="459"/>
      <c r="AQ41" s="460"/>
      <c r="AR41" s="458"/>
      <c r="AS41" s="459"/>
      <c r="AT41" s="459"/>
      <c r="AU41" s="459"/>
      <c r="AV41" s="459"/>
      <c r="AW41" s="459"/>
      <c r="AX41" s="460"/>
      <c r="AY41" s="458"/>
      <c r="AZ41" s="459"/>
      <c r="BA41" s="461"/>
      <c r="BB41" s="1209"/>
      <c r="BC41" s="1210"/>
      <c r="BD41" s="1211"/>
      <c r="BE41" s="1212"/>
      <c r="BF41" s="1213"/>
      <c r="BG41" s="1214"/>
      <c r="BH41" s="1214"/>
      <c r="BI41" s="1214"/>
      <c r="BJ41" s="1215"/>
    </row>
    <row r="42" spans="1:62" ht="20.25" customHeight="1">
      <c r="A42" s="410"/>
      <c r="B42" s="1171"/>
      <c r="C42" s="1174"/>
      <c r="D42" s="1175"/>
      <c r="E42" s="445"/>
      <c r="F42" s="446">
        <f>C41</f>
        <v>0</v>
      </c>
      <c r="G42" s="445"/>
      <c r="H42" s="446">
        <f>I41</f>
        <v>0</v>
      </c>
      <c r="I42" s="1178"/>
      <c r="J42" s="1179"/>
      <c r="K42" s="1182"/>
      <c r="L42" s="1183"/>
      <c r="M42" s="1183"/>
      <c r="N42" s="1175"/>
      <c r="O42" s="1187"/>
      <c r="P42" s="1188"/>
      <c r="Q42" s="1188"/>
      <c r="R42" s="1188"/>
      <c r="S42" s="1189"/>
      <c r="T42" s="462" t="s">
        <v>578</v>
      </c>
      <c r="U42" s="463"/>
      <c r="V42" s="464"/>
      <c r="W42" s="450" t="s">
        <v>885</v>
      </c>
      <c r="X42" s="451" t="s">
        <v>885</v>
      </c>
      <c r="Y42" s="451" t="s">
        <v>885</v>
      </c>
      <c r="Z42" s="451" t="s">
        <v>885</v>
      </c>
      <c r="AA42" s="451" t="s">
        <v>885</v>
      </c>
      <c r="AB42" s="451" t="s">
        <v>885</v>
      </c>
      <c r="AC42" s="452" t="s">
        <v>885</v>
      </c>
      <c r="AD42" s="450" t="s">
        <v>885</v>
      </c>
      <c r="AE42" s="451" t="s">
        <v>885</v>
      </c>
      <c r="AF42" s="451" t="s">
        <v>885</v>
      </c>
      <c r="AG42" s="451" t="s">
        <v>885</v>
      </c>
      <c r="AH42" s="451" t="s">
        <v>885</v>
      </c>
      <c r="AI42" s="451" t="s">
        <v>885</v>
      </c>
      <c r="AJ42" s="452" t="s">
        <v>885</v>
      </c>
      <c r="AK42" s="450" t="s">
        <v>885</v>
      </c>
      <c r="AL42" s="451" t="s">
        <v>885</v>
      </c>
      <c r="AM42" s="451" t="s">
        <v>885</v>
      </c>
      <c r="AN42" s="451" t="s">
        <v>885</v>
      </c>
      <c r="AO42" s="451" t="s">
        <v>885</v>
      </c>
      <c r="AP42" s="451" t="s">
        <v>885</v>
      </c>
      <c r="AQ42" s="452" t="s">
        <v>885</v>
      </c>
      <c r="AR42" s="450" t="s">
        <v>885</v>
      </c>
      <c r="AS42" s="451" t="s">
        <v>885</v>
      </c>
      <c r="AT42" s="451" t="s">
        <v>885</v>
      </c>
      <c r="AU42" s="451" t="s">
        <v>885</v>
      </c>
      <c r="AV42" s="451" t="s">
        <v>885</v>
      </c>
      <c r="AW42" s="451" t="s">
        <v>885</v>
      </c>
      <c r="AX42" s="452" t="s">
        <v>885</v>
      </c>
      <c r="AY42" s="450" t="s">
        <v>885</v>
      </c>
      <c r="AZ42" s="451" t="s">
        <v>885</v>
      </c>
      <c r="BA42" s="451" t="s">
        <v>885</v>
      </c>
      <c r="BB42" s="1200">
        <f>IF($BE$3="４週",SUM(W42:AX42),IF($BE$3="暦月",SUM(W42:BA42),""))</f>
        <v>0</v>
      </c>
      <c r="BC42" s="1201"/>
      <c r="BD42" s="1202">
        <f>IF($BE$3="４週",BB42/4,IF($BE$3="暦月",(BB42/($BE$8/7)),""))</f>
        <v>0</v>
      </c>
      <c r="BE42" s="1201"/>
      <c r="BF42" s="1197"/>
      <c r="BG42" s="1198"/>
      <c r="BH42" s="1198"/>
      <c r="BI42" s="1198"/>
      <c r="BJ42" s="1199"/>
    </row>
    <row r="43" spans="1:62" ht="20.25" customHeight="1">
      <c r="A43" s="410"/>
      <c r="B43" s="1170">
        <f>B41+1</f>
        <v>14</v>
      </c>
      <c r="C43" s="1203"/>
      <c r="D43" s="1204"/>
      <c r="E43" s="445"/>
      <c r="F43" s="446"/>
      <c r="G43" s="445"/>
      <c r="H43" s="446"/>
      <c r="I43" s="1205"/>
      <c r="J43" s="1206"/>
      <c r="K43" s="1207"/>
      <c r="L43" s="1208"/>
      <c r="M43" s="1208"/>
      <c r="N43" s="1204"/>
      <c r="O43" s="1187"/>
      <c r="P43" s="1188"/>
      <c r="Q43" s="1188"/>
      <c r="R43" s="1188"/>
      <c r="S43" s="1189"/>
      <c r="T43" s="465" t="s">
        <v>577</v>
      </c>
      <c r="U43" s="466"/>
      <c r="V43" s="467"/>
      <c r="W43" s="458"/>
      <c r="X43" s="459"/>
      <c r="Y43" s="459"/>
      <c r="Z43" s="459"/>
      <c r="AA43" s="459"/>
      <c r="AB43" s="459"/>
      <c r="AC43" s="460"/>
      <c r="AD43" s="458"/>
      <c r="AE43" s="459"/>
      <c r="AF43" s="459"/>
      <c r="AG43" s="459"/>
      <c r="AH43" s="459"/>
      <c r="AI43" s="459"/>
      <c r="AJ43" s="460"/>
      <c r="AK43" s="458"/>
      <c r="AL43" s="459"/>
      <c r="AM43" s="459"/>
      <c r="AN43" s="459"/>
      <c r="AO43" s="459"/>
      <c r="AP43" s="459"/>
      <c r="AQ43" s="460"/>
      <c r="AR43" s="458"/>
      <c r="AS43" s="459"/>
      <c r="AT43" s="459"/>
      <c r="AU43" s="459"/>
      <c r="AV43" s="459"/>
      <c r="AW43" s="459"/>
      <c r="AX43" s="460"/>
      <c r="AY43" s="458"/>
      <c r="AZ43" s="459"/>
      <c r="BA43" s="461"/>
      <c r="BB43" s="1209"/>
      <c r="BC43" s="1210"/>
      <c r="BD43" s="1211"/>
      <c r="BE43" s="1212"/>
      <c r="BF43" s="1213"/>
      <c r="BG43" s="1214"/>
      <c r="BH43" s="1214"/>
      <c r="BI43" s="1214"/>
      <c r="BJ43" s="1215"/>
    </row>
    <row r="44" spans="1:62" ht="20.25" customHeight="1">
      <c r="A44" s="410"/>
      <c r="B44" s="1171"/>
      <c r="C44" s="1174"/>
      <c r="D44" s="1175"/>
      <c r="E44" s="445"/>
      <c r="F44" s="446">
        <f>C43</f>
        <v>0</v>
      </c>
      <c r="G44" s="445"/>
      <c r="H44" s="446">
        <f>I43</f>
        <v>0</v>
      </c>
      <c r="I44" s="1178"/>
      <c r="J44" s="1179"/>
      <c r="K44" s="1182"/>
      <c r="L44" s="1183"/>
      <c r="M44" s="1183"/>
      <c r="N44" s="1175"/>
      <c r="O44" s="1187"/>
      <c r="P44" s="1188"/>
      <c r="Q44" s="1188"/>
      <c r="R44" s="1188"/>
      <c r="S44" s="1189"/>
      <c r="T44" s="462" t="s">
        <v>578</v>
      </c>
      <c r="U44" s="463"/>
      <c r="V44" s="464"/>
      <c r="W44" s="450" t="s">
        <v>885</v>
      </c>
      <c r="X44" s="451" t="s">
        <v>885</v>
      </c>
      <c r="Y44" s="451" t="s">
        <v>885</v>
      </c>
      <c r="Z44" s="451" t="s">
        <v>885</v>
      </c>
      <c r="AA44" s="451" t="s">
        <v>885</v>
      </c>
      <c r="AB44" s="451" t="s">
        <v>885</v>
      </c>
      <c r="AC44" s="452" t="s">
        <v>885</v>
      </c>
      <c r="AD44" s="450" t="s">
        <v>885</v>
      </c>
      <c r="AE44" s="451" t="s">
        <v>885</v>
      </c>
      <c r="AF44" s="451" t="s">
        <v>885</v>
      </c>
      <c r="AG44" s="451" t="s">
        <v>885</v>
      </c>
      <c r="AH44" s="451" t="s">
        <v>885</v>
      </c>
      <c r="AI44" s="451" t="s">
        <v>885</v>
      </c>
      <c r="AJ44" s="452" t="s">
        <v>885</v>
      </c>
      <c r="AK44" s="450" t="s">
        <v>885</v>
      </c>
      <c r="AL44" s="451" t="s">
        <v>885</v>
      </c>
      <c r="AM44" s="451" t="s">
        <v>885</v>
      </c>
      <c r="AN44" s="451" t="s">
        <v>885</v>
      </c>
      <c r="AO44" s="451" t="s">
        <v>885</v>
      </c>
      <c r="AP44" s="451" t="s">
        <v>885</v>
      </c>
      <c r="AQ44" s="452" t="s">
        <v>885</v>
      </c>
      <c r="AR44" s="450" t="s">
        <v>885</v>
      </c>
      <c r="AS44" s="451" t="s">
        <v>885</v>
      </c>
      <c r="AT44" s="451" t="s">
        <v>885</v>
      </c>
      <c r="AU44" s="451" t="s">
        <v>885</v>
      </c>
      <c r="AV44" s="451" t="s">
        <v>885</v>
      </c>
      <c r="AW44" s="451" t="s">
        <v>885</v>
      </c>
      <c r="AX44" s="452" t="s">
        <v>885</v>
      </c>
      <c r="AY44" s="450" t="s">
        <v>885</v>
      </c>
      <c r="AZ44" s="451" t="s">
        <v>885</v>
      </c>
      <c r="BA44" s="451" t="s">
        <v>885</v>
      </c>
      <c r="BB44" s="1200">
        <f>IF($BE$3="４週",SUM(W44:AX44),IF($BE$3="暦月",SUM(W44:BA44),""))</f>
        <v>0</v>
      </c>
      <c r="BC44" s="1201"/>
      <c r="BD44" s="1202">
        <f>IF($BE$3="４週",BB44/4,IF($BE$3="暦月",(BB44/($BE$8/7)),""))</f>
        <v>0</v>
      </c>
      <c r="BE44" s="1201"/>
      <c r="BF44" s="1197"/>
      <c r="BG44" s="1198"/>
      <c r="BH44" s="1198"/>
      <c r="BI44" s="1198"/>
      <c r="BJ44" s="1199"/>
    </row>
    <row r="45" spans="1:62" ht="20.25" customHeight="1">
      <c r="A45" s="410"/>
      <c r="B45" s="1170">
        <f>B43+1</f>
        <v>15</v>
      </c>
      <c r="C45" s="1203"/>
      <c r="D45" s="1204"/>
      <c r="E45" s="445"/>
      <c r="F45" s="446"/>
      <c r="G45" s="445"/>
      <c r="H45" s="446"/>
      <c r="I45" s="1205"/>
      <c r="J45" s="1206"/>
      <c r="K45" s="1207"/>
      <c r="L45" s="1208"/>
      <c r="M45" s="1208"/>
      <c r="N45" s="1204"/>
      <c r="O45" s="1187"/>
      <c r="P45" s="1188"/>
      <c r="Q45" s="1188"/>
      <c r="R45" s="1188"/>
      <c r="S45" s="1189"/>
      <c r="T45" s="465" t="s">
        <v>577</v>
      </c>
      <c r="U45" s="466"/>
      <c r="V45" s="467"/>
      <c r="W45" s="458"/>
      <c r="X45" s="459"/>
      <c r="Y45" s="459"/>
      <c r="Z45" s="459"/>
      <c r="AA45" s="459"/>
      <c r="AB45" s="459"/>
      <c r="AC45" s="460"/>
      <c r="AD45" s="458"/>
      <c r="AE45" s="459"/>
      <c r="AF45" s="459"/>
      <c r="AG45" s="459"/>
      <c r="AH45" s="459"/>
      <c r="AI45" s="459"/>
      <c r="AJ45" s="460"/>
      <c r="AK45" s="458"/>
      <c r="AL45" s="459"/>
      <c r="AM45" s="459"/>
      <c r="AN45" s="459"/>
      <c r="AO45" s="459"/>
      <c r="AP45" s="459"/>
      <c r="AQ45" s="460"/>
      <c r="AR45" s="458"/>
      <c r="AS45" s="459"/>
      <c r="AT45" s="459"/>
      <c r="AU45" s="459"/>
      <c r="AV45" s="459"/>
      <c r="AW45" s="459"/>
      <c r="AX45" s="460"/>
      <c r="AY45" s="458"/>
      <c r="AZ45" s="459"/>
      <c r="BA45" s="461"/>
      <c r="BB45" s="1209"/>
      <c r="BC45" s="1210"/>
      <c r="BD45" s="1211"/>
      <c r="BE45" s="1212"/>
      <c r="BF45" s="1213"/>
      <c r="BG45" s="1214"/>
      <c r="BH45" s="1214"/>
      <c r="BI45" s="1214"/>
      <c r="BJ45" s="1215"/>
    </row>
    <row r="46" spans="1:62" ht="20.25" customHeight="1">
      <c r="A46" s="410"/>
      <c r="B46" s="1171"/>
      <c r="C46" s="1174"/>
      <c r="D46" s="1175"/>
      <c r="E46" s="445"/>
      <c r="F46" s="446">
        <f>C45</f>
        <v>0</v>
      </c>
      <c r="G46" s="445"/>
      <c r="H46" s="446">
        <f>I45</f>
        <v>0</v>
      </c>
      <c r="I46" s="1178"/>
      <c r="J46" s="1179"/>
      <c r="K46" s="1182"/>
      <c r="L46" s="1183"/>
      <c r="M46" s="1183"/>
      <c r="N46" s="1175"/>
      <c r="O46" s="1187"/>
      <c r="P46" s="1188"/>
      <c r="Q46" s="1188"/>
      <c r="R46" s="1188"/>
      <c r="S46" s="1189"/>
      <c r="T46" s="462" t="s">
        <v>578</v>
      </c>
      <c r="U46" s="463"/>
      <c r="V46" s="464"/>
      <c r="W46" s="450" t="s">
        <v>885</v>
      </c>
      <c r="X46" s="451" t="s">
        <v>885</v>
      </c>
      <c r="Y46" s="451" t="s">
        <v>885</v>
      </c>
      <c r="Z46" s="451" t="s">
        <v>885</v>
      </c>
      <c r="AA46" s="451" t="s">
        <v>885</v>
      </c>
      <c r="AB46" s="451" t="s">
        <v>885</v>
      </c>
      <c r="AC46" s="452" t="s">
        <v>885</v>
      </c>
      <c r="AD46" s="450" t="s">
        <v>885</v>
      </c>
      <c r="AE46" s="451" t="s">
        <v>885</v>
      </c>
      <c r="AF46" s="451" t="s">
        <v>885</v>
      </c>
      <c r="AG46" s="451" t="s">
        <v>885</v>
      </c>
      <c r="AH46" s="451" t="s">
        <v>885</v>
      </c>
      <c r="AI46" s="451" t="s">
        <v>885</v>
      </c>
      <c r="AJ46" s="452" t="s">
        <v>885</v>
      </c>
      <c r="AK46" s="450" t="s">
        <v>885</v>
      </c>
      <c r="AL46" s="451" t="s">
        <v>885</v>
      </c>
      <c r="AM46" s="451" t="s">
        <v>885</v>
      </c>
      <c r="AN46" s="451" t="s">
        <v>885</v>
      </c>
      <c r="AO46" s="451" t="s">
        <v>885</v>
      </c>
      <c r="AP46" s="451" t="s">
        <v>885</v>
      </c>
      <c r="AQ46" s="452" t="s">
        <v>885</v>
      </c>
      <c r="AR46" s="450" t="s">
        <v>885</v>
      </c>
      <c r="AS46" s="451" t="s">
        <v>885</v>
      </c>
      <c r="AT46" s="451" t="s">
        <v>885</v>
      </c>
      <c r="AU46" s="451" t="s">
        <v>885</v>
      </c>
      <c r="AV46" s="451" t="s">
        <v>885</v>
      </c>
      <c r="AW46" s="451" t="s">
        <v>885</v>
      </c>
      <c r="AX46" s="452" t="s">
        <v>885</v>
      </c>
      <c r="AY46" s="450" t="s">
        <v>885</v>
      </c>
      <c r="AZ46" s="451" t="s">
        <v>885</v>
      </c>
      <c r="BA46" s="451" t="s">
        <v>885</v>
      </c>
      <c r="BB46" s="1200">
        <f>IF($BE$3="４週",SUM(W46:AX46),IF($BE$3="暦月",SUM(W46:BA46),""))</f>
        <v>0</v>
      </c>
      <c r="BC46" s="1201"/>
      <c r="BD46" s="1202">
        <f>IF($BE$3="４週",BB46/4,IF($BE$3="暦月",(BB46/($BE$8/7)),""))</f>
        <v>0</v>
      </c>
      <c r="BE46" s="1201"/>
      <c r="BF46" s="1197"/>
      <c r="BG46" s="1198"/>
      <c r="BH46" s="1198"/>
      <c r="BI46" s="1198"/>
      <c r="BJ46" s="1199"/>
    </row>
    <row r="47" spans="1:62" ht="20.25" customHeight="1">
      <c r="A47" s="410"/>
      <c r="B47" s="1170">
        <f>B45+1</f>
        <v>16</v>
      </c>
      <c r="C47" s="1203"/>
      <c r="D47" s="1204"/>
      <c r="E47" s="445"/>
      <c r="F47" s="446"/>
      <c r="G47" s="445"/>
      <c r="H47" s="446"/>
      <c r="I47" s="1205"/>
      <c r="J47" s="1206"/>
      <c r="K47" s="1207"/>
      <c r="L47" s="1208"/>
      <c r="M47" s="1208"/>
      <c r="N47" s="1204"/>
      <c r="O47" s="1187"/>
      <c r="P47" s="1188"/>
      <c r="Q47" s="1188"/>
      <c r="R47" s="1188"/>
      <c r="S47" s="1189"/>
      <c r="T47" s="465" t="s">
        <v>577</v>
      </c>
      <c r="U47" s="466"/>
      <c r="V47" s="467"/>
      <c r="W47" s="458"/>
      <c r="X47" s="459"/>
      <c r="Y47" s="459"/>
      <c r="Z47" s="459"/>
      <c r="AA47" s="459"/>
      <c r="AB47" s="459"/>
      <c r="AC47" s="460"/>
      <c r="AD47" s="458"/>
      <c r="AE47" s="459"/>
      <c r="AF47" s="459"/>
      <c r="AG47" s="459"/>
      <c r="AH47" s="459"/>
      <c r="AI47" s="459"/>
      <c r="AJ47" s="460"/>
      <c r="AK47" s="458"/>
      <c r="AL47" s="459"/>
      <c r="AM47" s="459"/>
      <c r="AN47" s="459"/>
      <c r="AO47" s="459"/>
      <c r="AP47" s="459"/>
      <c r="AQ47" s="460"/>
      <c r="AR47" s="458"/>
      <c r="AS47" s="459"/>
      <c r="AT47" s="459"/>
      <c r="AU47" s="459"/>
      <c r="AV47" s="459"/>
      <c r="AW47" s="459"/>
      <c r="AX47" s="460"/>
      <c r="AY47" s="458"/>
      <c r="AZ47" s="459"/>
      <c r="BA47" s="461"/>
      <c r="BB47" s="1209"/>
      <c r="BC47" s="1210"/>
      <c r="BD47" s="1211"/>
      <c r="BE47" s="1212"/>
      <c r="BF47" s="1213"/>
      <c r="BG47" s="1214"/>
      <c r="BH47" s="1214"/>
      <c r="BI47" s="1214"/>
      <c r="BJ47" s="1215"/>
    </row>
    <row r="48" spans="1:62" ht="20.25" customHeight="1">
      <c r="A48" s="410"/>
      <c r="B48" s="1171"/>
      <c r="C48" s="1174"/>
      <c r="D48" s="1175"/>
      <c r="E48" s="445"/>
      <c r="F48" s="446">
        <f>C47</f>
        <v>0</v>
      </c>
      <c r="G48" s="445"/>
      <c r="H48" s="446">
        <f>I47</f>
        <v>0</v>
      </c>
      <c r="I48" s="1178"/>
      <c r="J48" s="1179"/>
      <c r="K48" s="1182"/>
      <c r="L48" s="1183"/>
      <c r="M48" s="1183"/>
      <c r="N48" s="1175"/>
      <c r="O48" s="1187"/>
      <c r="P48" s="1188"/>
      <c r="Q48" s="1188"/>
      <c r="R48" s="1188"/>
      <c r="S48" s="1189"/>
      <c r="T48" s="462" t="s">
        <v>578</v>
      </c>
      <c r="U48" s="463"/>
      <c r="V48" s="464"/>
      <c r="W48" s="450" t="s">
        <v>885</v>
      </c>
      <c r="X48" s="451" t="s">
        <v>885</v>
      </c>
      <c r="Y48" s="451" t="s">
        <v>885</v>
      </c>
      <c r="Z48" s="451" t="s">
        <v>885</v>
      </c>
      <c r="AA48" s="451" t="s">
        <v>885</v>
      </c>
      <c r="AB48" s="451" t="s">
        <v>885</v>
      </c>
      <c r="AC48" s="452" t="s">
        <v>885</v>
      </c>
      <c r="AD48" s="450" t="s">
        <v>885</v>
      </c>
      <c r="AE48" s="451" t="s">
        <v>885</v>
      </c>
      <c r="AF48" s="451" t="s">
        <v>885</v>
      </c>
      <c r="AG48" s="451" t="s">
        <v>885</v>
      </c>
      <c r="AH48" s="451" t="s">
        <v>885</v>
      </c>
      <c r="AI48" s="451" t="s">
        <v>885</v>
      </c>
      <c r="AJ48" s="452" t="s">
        <v>885</v>
      </c>
      <c r="AK48" s="450" t="s">
        <v>885</v>
      </c>
      <c r="AL48" s="451" t="s">
        <v>885</v>
      </c>
      <c r="AM48" s="451" t="s">
        <v>885</v>
      </c>
      <c r="AN48" s="451" t="s">
        <v>885</v>
      </c>
      <c r="AO48" s="451" t="s">
        <v>885</v>
      </c>
      <c r="AP48" s="451" t="s">
        <v>885</v>
      </c>
      <c r="AQ48" s="452" t="s">
        <v>885</v>
      </c>
      <c r="AR48" s="450" t="s">
        <v>885</v>
      </c>
      <c r="AS48" s="451" t="s">
        <v>885</v>
      </c>
      <c r="AT48" s="451" t="s">
        <v>885</v>
      </c>
      <c r="AU48" s="451" t="s">
        <v>885</v>
      </c>
      <c r="AV48" s="451" t="s">
        <v>885</v>
      </c>
      <c r="AW48" s="451" t="s">
        <v>885</v>
      </c>
      <c r="AX48" s="452" t="s">
        <v>885</v>
      </c>
      <c r="AY48" s="450" t="s">
        <v>885</v>
      </c>
      <c r="AZ48" s="451" t="s">
        <v>885</v>
      </c>
      <c r="BA48" s="451" t="s">
        <v>885</v>
      </c>
      <c r="BB48" s="1200">
        <f>IF($BE$3="４週",SUM(W48:AX48),IF($BE$3="暦月",SUM(W48:BA48),""))</f>
        <v>0</v>
      </c>
      <c r="BC48" s="1201"/>
      <c r="BD48" s="1202">
        <f>IF($BE$3="４週",BB48/4,IF($BE$3="暦月",(BB48/($BE$8/7)),""))</f>
        <v>0</v>
      </c>
      <c r="BE48" s="1201"/>
      <c r="BF48" s="1197"/>
      <c r="BG48" s="1198"/>
      <c r="BH48" s="1198"/>
      <c r="BI48" s="1198"/>
      <c r="BJ48" s="1199"/>
    </row>
    <row r="49" spans="1:62" ht="20.25" customHeight="1">
      <c r="A49" s="410"/>
      <c r="B49" s="1170">
        <f>B47+1</f>
        <v>17</v>
      </c>
      <c r="C49" s="1203"/>
      <c r="D49" s="1204"/>
      <c r="E49" s="445"/>
      <c r="F49" s="446"/>
      <c r="G49" s="445"/>
      <c r="H49" s="446"/>
      <c r="I49" s="1205"/>
      <c r="J49" s="1206"/>
      <c r="K49" s="1207"/>
      <c r="L49" s="1208"/>
      <c r="M49" s="1208"/>
      <c r="N49" s="1204"/>
      <c r="O49" s="1187"/>
      <c r="P49" s="1188"/>
      <c r="Q49" s="1188"/>
      <c r="R49" s="1188"/>
      <c r="S49" s="1189"/>
      <c r="T49" s="465" t="s">
        <v>577</v>
      </c>
      <c r="U49" s="466"/>
      <c r="V49" s="467"/>
      <c r="W49" s="458"/>
      <c r="X49" s="459"/>
      <c r="Y49" s="459"/>
      <c r="Z49" s="459"/>
      <c r="AA49" s="459"/>
      <c r="AB49" s="459"/>
      <c r="AC49" s="460"/>
      <c r="AD49" s="458"/>
      <c r="AE49" s="459"/>
      <c r="AF49" s="459"/>
      <c r="AG49" s="459"/>
      <c r="AH49" s="459"/>
      <c r="AI49" s="459"/>
      <c r="AJ49" s="460"/>
      <c r="AK49" s="458"/>
      <c r="AL49" s="459"/>
      <c r="AM49" s="459"/>
      <c r="AN49" s="459"/>
      <c r="AO49" s="459"/>
      <c r="AP49" s="459"/>
      <c r="AQ49" s="460"/>
      <c r="AR49" s="458"/>
      <c r="AS49" s="459"/>
      <c r="AT49" s="459"/>
      <c r="AU49" s="459"/>
      <c r="AV49" s="459"/>
      <c r="AW49" s="459"/>
      <c r="AX49" s="460"/>
      <c r="AY49" s="458"/>
      <c r="AZ49" s="459"/>
      <c r="BA49" s="461"/>
      <c r="BB49" s="1209"/>
      <c r="BC49" s="1210"/>
      <c r="BD49" s="1211"/>
      <c r="BE49" s="1212"/>
      <c r="BF49" s="1213"/>
      <c r="BG49" s="1214"/>
      <c r="BH49" s="1214"/>
      <c r="BI49" s="1214"/>
      <c r="BJ49" s="1215"/>
    </row>
    <row r="50" spans="1:62" ht="20.25" customHeight="1">
      <c r="A50" s="410"/>
      <c r="B50" s="1171"/>
      <c r="C50" s="1174"/>
      <c r="D50" s="1175"/>
      <c r="E50" s="445"/>
      <c r="F50" s="446">
        <f>C49</f>
        <v>0</v>
      </c>
      <c r="G50" s="445"/>
      <c r="H50" s="446">
        <f>I49</f>
        <v>0</v>
      </c>
      <c r="I50" s="1178"/>
      <c r="J50" s="1179"/>
      <c r="K50" s="1182"/>
      <c r="L50" s="1183"/>
      <c r="M50" s="1183"/>
      <c r="N50" s="1175"/>
      <c r="O50" s="1187"/>
      <c r="P50" s="1188"/>
      <c r="Q50" s="1188"/>
      <c r="R50" s="1188"/>
      <c r="S50" s="1189"/>
      <c r="T50" s="462" t="s">
        <v>578</v>
      </c>
      <c r="U50" s="463"/>
      <c r="V50" s="464"/>
      <c r="W50" s="450" t="s">
        <v>885</v>
      </c>
      <c r="X50" s="451" t="s">
        <v>885</v>
      </c>
      <c r="Y50" s="451" t="s">
        <v>885</v>
      </c>
      <c r="Z50" s="451" t="s">
        <v>885</v>
      </c>
      <c r="AA50" s="451" t="s">
        <v>885</v>
      </c>
      <c r="AB50" s="451" t="s">
        <v>885</v>
      </c>
      <c r="AC50" s="452" t="s">
        <v>885</v>
      </c>
      <c r="AD50" s="450" t="s">
        <v>885</v>
      </c>
      <c r="AE50" s="451" t="s">
        <v>885</v>
      </c>
      <c r="AF50" s="451" t="s">
        <v>885</v>
      </c>
      <c r="AG50" s="451" t="s">
        <v>885</v>
      </c>
      <c r="AH50" s="451" t="s">
        <v>885</v>
      </c>
      <c r="AI50" s="451" t="s">
        <v>885</v>
      </c>
      <c r="AJ50" s="452" t="s">
        <v>885</v>
      </c>
      <c r="AK50" s="450" t="s">
        <v>885</v>
      </c>
      <c r="AL50" s="451" t="s">
        <v>885</v>
      </c>
      <c r="AM50" s="451" t="s">
        <v>885</v>
      </c>
      <c r="AN50" s="451" t="s">
        <v>885</v>
      </c>
      <c r="AO50" s="451" t="s">
        <v>885</v>
      </c>
      <c r="AP50" s="451" t="s">
        <v>885</v>
      </c>
      <c r="AQ50" s="452" t="s">
        <v>885</v>
      </c>
      <c r="AR50" s="450" t="s">
        <v>885</v>
      </c>
      <c r="AS50" s="451" t="s">
        <v>885</v>
      </c>
      <c r="AT50" s="451" t="s">
        <v>885</v>
      </c>
      <c r="AU50" s="451" t="s">
        <v>885</v>
      </c>
      <c r="AV50" s="451" t="s">
        <v>885</v>
      </c>
      <c r="AW50" s="451" t="s">
        <v>885</v>
      </c>
      <c r="AX50" s="452" t="s">
        <v>885</v>
      </c>
      <c r="AY50" s="450" t="s">
        <v>885</v>
      </c>
      <c r="AZ50" s="451" t="s">
        <v>885</v>
      </c>
      <c r="BA50" s="451" t="s">
        <v>885</v>
      </c>
      <c r="BB50" s="1200">
        <f>IF($BE$3="４週",SUM(W50:AX50),IF($BE$3="暦月",SUM(W50:BA50),""))</f>
        <v>0</v>
      </c>
      <c r="BC50" s="1201"/>
      <c r="BD50" s="1202">
        <f>IF($BE$3="４週",BB50/4,IF($BE$3="暦月",(BB50/($BE$8/7)),""))</f>
        <v>0</v>
      </c>
      <c r="BE50" s="1201"/>
      <c r="BF50" s="1197"/>
      <c r="BG50" s="1198"/>
      <c r="BH50" s="1198"/>
      <c r="BI50" s="1198"/>
      <c r="BJ50" s="1199"/>
    </row>
    <row r="51" spans="1:62" ht="20.25" customHeight="1">
      <c r="A51" s="410"/>
      <c r="B51" s="1170">
        <f>B49+1</f>
        <v>18</v>
      </c>
      <c r="C51" s="1203"/>
      <c r="D51" s="1204"/>
      <c r="E51" s="445"/>
      <c r="F51" s="446"/>
      <c r="G51" s="445"/>
      <c r="H51" s="446"/>
      <c r="I51" s="1205"/>
      <c r="J51" s="1206"/>
      <c r="K51" s="1207"/>
      <c r="L51" s="1208"/>
      <c r="M51" s="1208"/>
      <c r="N51" s="1204"/>
      <c r="O51" s="1187"/>
      <c r="P51" s="1188"/>
      <c r="Q51" s="1188"/>
      <c r="R51" s="1188"/>
      <c r="S51" s="1189"/>
      <c r="T51" s="465" t="s">
        <v>577</v>
      </c>
      <c r="U51" s="466"/>
      <c r="V51" s="467"/>
      <c r="W51" s="458"/>
      <c r="X51" s="459"/>
      <c r="Y51" s="459"/>
      <c r="Z51" s="459"/>
      <c r="AA51" s="459"/>
      <c r="AB51" s="459"/>
      <c r="AC51" s="460"/>
      <c r="AD51" s="458"/>
      <c r="AE51" s="459"/>
      <c r="AF51" s="459"/>
      <c r="AG51" s="459"/>
      <c r="AH51" s="459"/>
      <c r="AI51" s="459"/>
      <c r="AJ51" s="460"/>
      <c r="AK51" s="458"/>
      <c r="AL51" s="459"/>
      <c r="AM51" s="459"/>
      <c r="AN51" s="459"/>
      <c r="AO51" s="459"/>
      <c r="AP51" s="459"/>
      <c r="AQ51" s="460"/>
      <c r="AR51" s="458"/>
      <c r="AS51" s="459"/>
      <c r="AT51" s="459"/>
      <c r="AU51" s="459"/>
      <c r="AV51" s="459"/>
      <c r="AW51" s="459"/>
      <c r="AX51" s="460"/>
      <c r="AY51" s="458"/>
      <c r="AZ51" s="459"/>
      <c r="BA51" s="461"/>
      <c r="BB51" s="1209"/>
      <c r="BC51" s="1210"/>
      <c r="BD51" s="1211"/>
      <c r="BE51" s="1212"/>
      <c r="BF51" s="1213"/>
      <c r="BG51" s="1214"/>
      <c r="BH51" s="1214"/>
      <c r="BI51" s="1214"/>
      <c r="BJ51" s="1215"/>
    </row>
    <row r="52" spans="1:62" ht="20.25" customHeight="1">
      <c r="A52" s="410"/>
      <c r="B52" s="1171"/>
      <c r="C52" s="1174"/>
      <c r="D52" s="1175"/>
      <c r="E52" s="445"/>
      <c r="F52" s="446">
        <f>C51</f>
        <v>0</v>
      </c>
      <c r="G52" s="445"/>
      <c r="H52" s="446">
        <f>I51</f>
        <v>0</v>
      </c>
      <c r="I52" s="1178"/>
      <c r="J52" s="1179"/>
      <c r="K52" s="1182"/>
      <c r="L52" s="1183"/>
      <c r="M52" s="1183"/>
      <c r="N52" s="1175"/>
      <c r="O52" s="1187"/>
      <c r="P52" s="1188"/>
      <c r="Q52" s="1188"/>
      <c r="R52" s="1188"/>
      <c r="S52" s="1189"/>
      <c r="T52" s="462" t="s">
        <v>578</v>
      </c>
      <c r="U52" s="463"/>
      <c r="V52" s="464"/>
      <c r="W52" s="450" t="s">
        <v>885</v>
      </c>
      <c r="X52" s="451" t="s">
        <v>885</v>
      </c>
      <c r="Y52" s="451" t="s">
        <v>885</v>
      </c>
      <c r="Z52" s="451" t="s">
        <v>885</v>
      </c>
      <c r="AA52" s="451" t="s">
        <v>885</v>
      </c>
      <c r="AB52" s="451" t="s">
        <v>885</v>
      </c>
      <c r="AC52" s="452" t="s">
        <v>885</v>
      </c>
      <c r="AD52" s="450" t="s">
        <v>885</v>
      </c>
      <c r="AE52" s="451" t="s">
        <v>885</v>
      </c>
      <c r="AF52" s="451" t="s">
        <v>885</v>
      </c>
      <c r="AG52" s="451" t="s">
        <v>885</v>
      </c>
      <c r="AH52" s="451" t="s">
        <v>885</v>
      </c>
      <c r="AI52" s="451" t="s">
        <v>885</v>
      </c>
      <c r="AJ52" s="452" t="s">
        <v>885</v>
      </c>
      <c r="AK52" s="450" t="s">
        <v>885</v>
      </c>
      <c r="AL52" s="451" t="s">
        <v>885</v>
      </c>
      <c r="AM52" s="451" t="s">
        <v>885</v>
      </c>
      <c r="AN52" s="451" t="s">
        <v>885</v>
      </c>
      <c r="AO52" s="451" t="s">
        <v>885</v>
      </c>
      <c r="AP52" s="451" t="s">
        <v>885</v>
      </c>
      <c r="AQ52" s="452" t="s">
        <v>885</v>
      </c>
      <c r="AR52" s="450" t="s">
        <v>885</v>
      </c>
      <c r="AS52" s="451" t="s">
        <v>885</v>
      </c>
      <c r="AT52" s="451" t="s">
        <v>885</v>
      </c>
      <c r="AU52" s="451" t="s">
        <v>885</v>
      </c>
      <c r="AV52" s="451" t="s">
        <v>885</v>
      </c>
      <c r="AW52" s="451" t="s">
        <v>885</v>
      </c>
      <c r="AX52" s="452" t="s">
        <v>885</v>
      </c>
      <c r="AY52" s="450" t="s">
        <v>885</v>
      </c>
      <c r="AZ52" s="451" t="s">
        <v>885</v>
      </c>
      <c r="BA52" s="451" t="s">
        <v>885</v>
      </c>
      <c r="BB52" s="1200">
        <f>IF($BE$3="４週",SUM(W52:AX52),IF($BE$3="暦月",SUM(W52:BA52),""))</f>
        <v>0</v>
      </c>
      <c r="BC52" s="1201"/>
      <c r="BD52" s="1202">
        <f>IF($BE$3="４週",BB52/4,IF($BE$3="暦月",(BB52/($BE$8/7)),""))</f>
        <v>0</v>
      </c>
      <c r="BE52" s="1201"/>
      <c r="BF52" s="1197"/>
      <c r="BG52" s="1198"/>
      <c r="BH52" s="1198"/>
      <c r="BI52" s="1198"/>
      <c r="BJ52" s="1199"/>
    </row>
    <row r="53" spans="1:62" ht="20.25" customHeight="1">
      <c r="A53" s="410"/>
      <c r="B53" s="1170">
        <f>B51+1</f>
        <v>19</v>
      </c>
      <c r="C53" s="1203"/>
      <c r="D53" s="1204"/>
      <c r="E53" s="453"/>
      <c r="F53" s="454"/>
      <c r="G53" s="453"/>
      <c r="H53" s="454"/>
      <c r="I53" s="1205"/>
      <c r="J53" s="1206"/>
      <c r="K53" s="1207"/>
      <c r="L53" s="1208"/>
      <c r="M53" s="1208"/>
      <c r="N53" s="1204"/>
      <c r="O53" s="1187"/>
      <c r="P53" s="1188"/>
      <c r="Q53" s="1188"/>
      <c r="R53" s="1188"/>
      <c r="S53" s="1189"/>
      <c r="T53" s="455" t="s">
        <v>577</v>
      </c>
      <c r="U53" s="456"/>
      <c r="V53" s="457"/>
      <c r="W53" s="458"/>
      <c r="X53" s="459"/>
      <c r="Y53" s="459"/>
      <c r="Z53" s="459"/>
      <c r="AA53" s="459"/>
      <c r="AB53" s="459"/>
      <c r="AC53" s="460"/>
      <c r="AD53" s="458"/>
      <c r="AE53" s="459"/>
      <c r="AF53" s="459"/>
      <c r="AG53" s="459"/>
      <c r="AH53" s="459"/>
      <c r="AI53" s="459"/>
      <c r="AJ53" s="460"/>
      <c r="AK53" s="458"/>
      <c r="AL53" s="459"/>
      <c r="AM53" s="459"/>
      <c r="AN53" s="459"/>
      <c r="AO53" s="459"/>
      <c r="AP53" s="459"/>
      <c r="AQ53" s="460"/>
      <c r="AR53" s="458"/>
      <c r="AS53" s="459"/>
      <c r="AT53" s="459"/>
      <c r="AU53" s="459"/>
      <c r="AV53" s="459"/>
      <c r="AW53" s="459"/>
      <c r="AX53" s="460"/>
      <c r="AY53" s="458"/>
      <c r="AZ53" s="459"/>
      <c r="BA53" s="461"/>
      <c r="BB53" s="1209"/>
      <c r="BC53" s="1210"/>
      <c r="BD53" s="1211"/>
      <c r="BE53" s="1212"/>
      <c r="BF53" s="1213"/>
      <c r="BG53" s="1214"/>
      <c r="BH53" s="1214"/>
      <c r="BI53" s="1214"/>
      <c r="BJ53" s="1215"/>
    </row>
    <row r="54" spans="1:62" ht="20.25" customHeight="1">
      <c r="A54" s="410"/>
      <c r="B54" s="1171"/>
      <c r="C54" s="1174"/>
      <c r="D54" s="1175"/>
      <c r="E54" s="445"/>
      <c r="F54" s="446">
        <f>C53</f>
        <v>0</v>
      </c>
      <c r="G54" s="445"/>
      <c r="H54" s="446">
        <f>I53</f>
        <v>0</v>
      </c>
      <c r="I54" s="1178"/>
      <c r="J54" s="1179"/>
      <c r="K54" s="1182"/>
      <c r="L54" s="1183"/>
      <c r="M54" s="1183"/>
      <c r="N54" s="1175"/>
      <c r="O54" s="1187"/>
      <c r="P54" s="1188"/>
      <c r="Q54" s="1188"/>
      <c r="R54" s="1188"/>
      <c r="S54" s="1189"/>
      <c r="T54" s="462" t="s">
        <v>578</v>
      </c>
      <c r="U54" s="448"/>
      <c r="V54" s="449"/>
      <c r="W54" s="450" t="s">
        <v>885</v>
      </c>
      <c r="X54" s="451" t="s">
        <v>885</v>
      </c>
      <c r="Y54" s="451" t="s">
        <v>885</v>
      </c>
      <c r="Z54" s="451" t="s">
        <v>885</v>
      </c>
      <c r="AA54" s="451" t="s">
        <v>885</v>
      </c>
      <c r="AB54" s="451" t="s">
        <v>885</v>
      </c>
      <c r="AC54" s="452" t="s">
        <v>885</v>
      </c>
      <c r="AD54" s="450" t="s">
        <v>885</v>
      </c>
      <c r="AE54" s="451" t="s">
        <v>885</v>
      </c>
      <c r="AF54" s="451" t="s">
        <v>885</v>
      </c>
      <c r="AG54" s="451" t="s">
        <v>885</v>
      </c>
      <c r="AH54" s="451" t="s">
        <v>885</v>
      </c>
      <c r="AI54" s="451" t="s">
        <v>885</v>
      </c>
      <c r="AJ54" s="452" t="s">
        <v>885</v>
      </c>
      <c r="AK54" s="450" t="s">
        <v>885</v>
      </c>
      <c r="AL54" s="451" t="s">
        <v>885</v>
      </c>
      <c r="AM54" s="451" t="s">
        <v>885</v>
      </c>
      <c r="AN54" s="451" t="s">
        <v>885</v>
      </c>
      <c r="AO54" s="451" t="s">
        <v>885</v>
      </c>
      <c r="AP54" s="451" t="s">
        <v>885</v>
      </c>
      <c r="AQ54" s="452" t="s">
        <v>885</v>
      </c>
      <c r="AR54" s="450" t="s">
        <v>885</v>
      </c>
      <c r="AS54" s="451" t="s">
        <v>885</v>
      </c>
      <c r="AT54" s="451" t="s">
        <v>885</v>
      </c>
      <c r="AU54" s="451" t="s">
        <v>885</v>
      </c>
      <c r="AV54" s="451" t="s">
        <v>885</v>
      </c>
      <c r="AW54" s="451" t="s">
        <v>885</v>
      </c>
      <c r="AX54" s="452" t="s">
        <v>885</v>
      </c>
      <c r="AY54" s="450" t="s">
        <v>885</v>
      </c>
      <c r="AZ54" s="451" t="s">
        <v>885</v>
      </c>
      <c r="BA54" s="451" t="s">
        <v>885</v>
      </c>
      <c r="BB54" s="1200">
        <f>IF($BE$3="４週",SUM(W54:AX54),IF($BE$3="暦月",SUM(W54:BA54),""))</f>
        <v>0</v>
      </c>
      <c r="BC54" s="1201"/>
      <c r="BD54" s="1202">
        <f>IF($BE$3="４週",BB54/4,IF($BE$3="暦月",(BB54/($BE$8/7)),""))</f>
        <v>0</v>
      </c>
      <c r="BE54" s="1201"/>
      <c r="BF54" s="1197"/>
      <c r="BG54" s="1198"/>
      <c r="BH54" s="1198"/>
      <c r="BI54" s="1198"/>
      <c r="BJ54" s="1199"/>
    </row>
    <row r="55" spans="1:62" ht="20.25" customHeight="1">
      <c r="A55" s="410"/>
      <c r="B55" s="1170">
        <f>B53+1</f>
        <v>20</v>
      </c>
      <c r="C55" s="1203"/>
      <c r="D55" s="1204"/>
      <c r="E55" s="453"/>
      <c r="F55" s="454"/>
      <c r="G55" s="453"/>
      <c r="H55" s="454"/>
      <c r="I55" s="1205"/>
      <c r="J55" s="1206"/>
      <c r="K55" s="1207"/>
      <c r="L55" s="1208"/>
      <c r="M55" s="1208"/>
      <c r="N55" s="1204"/>
      <c r="O55" s="1187"/>
      <c r="P55" s="1188"/>
      <c r="Q55" s="1188"/>
      <c r="R55" s="1188"/>
      <c r="S55" s="1189"/>
      <c r="T55" s="455" t="s">
        <v>577</v>
      </c>
      <c r="U55" s="456"/>
      <c r="V55" s="457"/>
      <c r="W55" s="458"/>
      <c r="X55" s="459"/>
      <c r="Y55" s="459"/>
      <c r="Z55" s="459"/>
      <c r="AA55" s="459"/>
      <c r="AB55" s="459"/>
      <c r="AC55" s="460"/>
      <c r="AD55" s="458"/>
      <c r="AE55" s="459"/>
      <c r="AF55" s="459"/>
      <c r="AG55" s="459"/>
      <c r="AH55" s="459"/>
      <c r="AI55" s="459"/>
      <c r="AJ55" s="460"/>
      <c r="AK55" s="458"/>
      <c r="AL55" s="459"/>
      <c r="AM55" s="459"/>
      <c r="AN55" s="459"/>
      <c r="AO55" s="459"/>
      <c r="AP55" s="459"/>
      <c r="AQ55" s="460"/>
      <c r="AR55" s="458"/>
      <c r="AS55" s="459"/>
      <c r="AT55" s="459"/>
      <c r="AU55" s="459"/>
      <c r="AV55" s="459"/>
      <c r="AW55" s="459"/>
      <c r="AX55" s="460"/>
      <c r="AY55" s="458"/>
      <c r="AZ55" s="459"/>
      <c r="BA55" s="461"/>
      <c r="BB55" s="1209"/>
      <c r="BC55" s="1210"/>
      <c r="BD55" s="1211"/>
      <c r="BE55" s="1212"/>
      <c r="BF55" s="1213"/>
      <c r="BG55" s="1214"/>
      <c r="BH55" s="1214"/>
      <c r="BI55" s="1214"/>
      <c r="BJ55" s="1215"/>
    </row>
    <row r="56" spans="1:62" ht="20.25" customHeight="1">
      <c r="A56" s="410"/>
      <c r="B56" s="1171"/>
      <c r="C56" s="1174"/>
      <c r="D56" s="1175"/>
      <c r="E56" s="445"/>
      <c r="F56" s="446">
        <f>C55</f>
        <v>0</v>
      </c>
      <c r="G56" s="445"/>
      <c r="H56" s="446">
        <f>I55</f>
        <v>0</v>
      </c>
      <c r="I56" s="1178"/>
      <c r="J56" s="1179"/>
      <c r="K56" s="1182"/>
      <c r="L56" s="1183"/>
      <c r="M56" s="1183"/>
      <c r="N56" s="1175"/>
      <c r="O56" s="1187"/>
      <c r="P56" s="1188"/>
      <c r="Q56" s="1188"/>
      <c r="R56" s="1188"/>
      <c r="S56" s="1189"/>
      <c r="T56" s="462" t="s">
        <v>578</v>
      </c>
      <c r="U56" s="463"/>
      <c r="V56" s="464"/>
      <c r="W56" s="450" t="s">
        <v>885</v>
      </c>
      <c r="X56" s="451" t="s">
        <v>885</v>
      </c>
      <c r="Y56" s="451" t="s">
        <v>885</v>
      </c>
      <c r="Z56" s="451" t="s">
        <v>885</v>
      </c>
      <c r="AA56" s="451" t="s">
        <v>885</v>
      </c>
      <c r="AB56" s="451" t="s">
        <v>885</v>
      </c>
      <c r="AC56" s="452" t="s">
        <v>885</v>
      </c>
      <c r="AD56" s="450" t="s">
        <v>885</v>
      </c>
      <c r="AE56" s="451" t="s">
        <v>885</v>
      </c>
      <c r="AF56" s="451" t="s">
        <v>885</v>
      </c>
      <c r="AG56" s="451" t="s">
        <v>885</v>
      </c>
      <c r="AH56" s="451" t="s">
        <v>885</v>
      </c>
      <c r="AI56" s="451" t="s">
        <v>885</v>
      </c>
      <c r="AJ56" s="452" t="s">
        <v>885</v>
      </c>
      <c r="AK56" s="450" t="s">
        <v>885</v>
      </c>
      <c r="AL56" s="451" t="s">
        <v>885</v>
      </c>
      <c r="AM56" s="451" t="s">
        <v>885</v>
      </c>
      <c r="AN56" s="451" t="s">
        <v>885</v>
      </c>
      <c r="AO56" s="451" t="s">
        <v>885</v>
      </c>
      <c r="AP56" s="451" t="s">
        <v>885</v>
      </c>
      <c r="AQ56" s="452" t="s">
        <v>885</v>
      </c>
      <c r="AR56" s="450" t="s">
        <v>885</v>
      </c>
      <c r="AS56" s="451" t="s">
        <v>885</v>
      </c>
      <c r="AT56" s="451" t="s">
        <v>885</v>
      </c>
      <c r="AU56" s="451" t="s">
        <v>885</v>
      </c>
      <c r="AV56" s="451" t="s">
        <v>885</v>
      </c>
      <c r="AW56" s="451" t="s">
        <v>885</v>
      </c>
      <c r="AX56" s="452" t="s">
        <v>885</v>
      </c>
      <c r="AY56" s="450" t="s">
        <v>885</v>
      </c>
      <c r="AZ56" s="451" t="s">
        <v>885</v>
      </c>
      <c r="BA56" s="451" t="s">
        <v>885</v>
      </c>
      <c r="BB56" s="1200">
        <f>IF($BE$3="４週",SUM(W56:AX56),IF($BE$3="暦月",SUM(W56:BA56),""))</f>
        <v>0</v>
      </c>
      <c r="BC56" s="1201"/>
      <c r="BD56" s="1202">
        <f>IF($BE$3="４週",BB56/4,IF($BE$3="暦月",(BB56/($BE$8/7)),""))</f>
        <v>0</v>
      </c>
      <c r="BE56" s="1201"/>
      <c r="BF56" s="1197"/>
      <c r="BG56" s="1198"/>
      <c r="BH56" s="1198"/>
      <c r="BI56" s="1198"/>
      <c r="BJ56" s="1199"/>
    </row>
    <row r="57" spans="1:62" ht="20.25" customHeight="1">
      <c r="A57" s="410"/>
      <c r="B57" s="1170">
        <f>B55+1</f>
        <v>21</v>
      </c>
      <c r="C57" s="1203"/>
      <c r="D57" s="1204"/>
      <c r="E57" s="445"/>
      <c r="F57" s="446"/>
      <c r="G57" s="445"/>
      <c r="H57" s="446"/>
      <c r="I57" s="1205"/>
      <c r="J57" s="1206"/>
      <c r="K57" s="1207"/>
      <c r="L57" s="1208"/>
      <c r="M57" s="1208"/>
      <c r="N57" s="1204"/>
      <c r="O57" s="1187"/>
      <c r="P57" s="1188"/>
      <c r="Q57" s="1188"/>
      <c r="R57" s="1188"/>
      <c r="S57" s="1189"/>
      <c r="T57" s="465" t="s">
        <v>577</v>
      </c>
      <c r="U57" s="466"/>
      <c r="V57" s="467"/>
      <c r="W57" s="458"/>
      <c r="X57" s="459"/>
      <c r="Y57" s="459"/>
      <c r="Z57" s="459"/>
      <c r="AA57" s="459"/>
      <c r="AB57" s="459"/>
      <c r="AC57" s="460"/>
      <c r="AD57" s="458"/>
      <c r="AE57" s="459"/>
      <c r="AF57" s="459"/>
      <c r="AG57" s="459"/>
      <c r="AH57" s="459"/>
      <c r="AI57" s="459"/>
      <c r="AJ57" s="460"/>
      <c r="AK57" s="458"/>
      <c r="AL57" s="459"/>
      <c r="AM57" s="459"/>
      <c r="AN57" s="459"/>
      <c r="AO57" s="459"/>
      <c r="AP57" s="459"/>
      <c r="AQ57" s="460"/>
      <c r="AR57" s="458"/>
      <c r="AS57" s="459"/>
      <c r="AT57" s="459"/>
      <c r="AU57" s="459"/>
      <c r="AV57" s="459"/>
      <c r="AW57" s="459"/>
      <c r="AX57" s="460"/>
      <c r="AY57" s="458"/>
      <c r="AZ57" s="459"/>
      <c r="BA57" s="461"/>
      <c r="BB57" s="1209"/>
      <c r="BC57" s="1210"/>
      <c r="BD57" s="1211"/>
      <c r="BE57" s="1212"/>
      <c r="BF57" s="1213"/>
      <c r="BG57" s="1214"/>
      <c r="BH57" s="1214"/>
      <c r="BI57" s="1214"/>
      <c r="BJ57" s="1215"/>
    </row>
    <row r="58" spans="1:62" ht="20.25" customHeight="1">
      <c r="A58" s="410"/>
      <c r="B58" s="1171"/>
      <c r="C58" s="1174"/>
      <c r="D58" s="1175"/>
      <c r="E58" s="445"/>
      <c r="F58" s="446">
        <f>C57</f>
        <v>0</v>
      </c>
      <c r="G58" s="445"/>
      <c r="H58" s="446">
        <f>I57</f>
        <v>0</v>
      </c>
      <c r="I58" s="1178"/>
      <c r="J58" s="1179"/>
      <c r="K58" s="1182"/>
      <c r="L58" s="1183"/>
      <c r="M58" s="1183"/>
      <c r="N58" s="1175"/>
      <c r="O58" s="1187"/>
      <c r="P58" s="1188"/>
      <c r="Q58" s="1188"/>
      <c r="R58" s="1188"/>
      <c r="S58" s="1189"/>
      <c r="T58" s="462" t="s">
        <v>578</v>
      </c>
      <c r="U58" s="463"/>
      <c r="V58" s="464"/>
      <c r="W58" s="450" t="s">
        <v>885</v>
      </c>
      <c r="X58" s="451" t="s">
        <v>885</v>
      </c>
      <c r="Y58" s="451" t="s">
        <v>885</v>
      </c>
      <c r="Z58" s="451" t="s">
        <v>885</v>
      </c>
      <c r="AA58" s="451" t="s">
        <v>885</v>
      </c>
      <c r="AB58" s="451" t="s">
        <v>885</v>
      </c>
      <c r="AC58" s="452" t="s">
        <v>885</v>
      </c>
      <c r="AD58" s="450" t="s">
        <v>885</v>
      </c>
      <c r="AE58" s="451" t="s">
        <v>885</v>
      </c>
      <c r="AF58" s="451" t="s">
        <v>885</v>
      </c>
      <c r="AG58" s="451" t="s">
        <v>885</v>
      </c>
      <c r="AH58" s="451" t="s">
        <v>885</v>
      </c>
      <c r="AI58" s="451" t="s">
        <v>885</v>
      </c>
      <c r="AJ58" s="452" t="s">
        <v>885</v>
      </c>
      <c r="AK58" s="450" t="s">
        <v>885</v>
      </c>
      <c r="AL58" s="451" t="s">
        <v>885</v>
      </c>
      <c r="AM58" s="451" t="s">
        <v>885</v>
      </c>
      <c r="AN58" s="451" t="s">
        <v>885</v>
      </c>
      <c r="AO58" s="451" t="s">
        <v>885</v>
      </c>
      <c r="AP58" s="451" t="s">
        <v>885</v>
      </c>
      <c r="AQ58" s="452" t="s">
        <v>885</v>
      </c>
      <c r="AR58" s="450" t="s">
        <v>885</v>
      </c>
      <c r="AS58" s="451" t="s">
        <v>885</v>
      </c>
      <c r="AT58" s="451" t="s">
        <v>885</v>
      </c>
      <c r="AU58" s="451" t="s">
        <v>885</v>
      </c>
      <c r="AV58" s="451" t="s">
        <v>885</v>
      </c>
      <c r="AW58" s="451" t="s">
        <v>885</v>
      </c>
      <c r="AX58" s="452" t="s">
        <v>885</v>
      </c>
      <c r="AY58" s="450" t="s">
        <v>885</v>
      </c>
      <c r="AZ58" s="451" t="s">
        <v>885</v>
      </c>
      <c r="BA58" s="451" t="s">
        <v>885</v>
      </c>
      <c r="BB58" s="1200">
        <f>IF($BE$3="４週",SUM(W58:AX58),IF($BE$3="暦月",SUM(W58:BA58),""))</f>
        <v>0</v>
      </c>
      <c r="BC58" s="1201"/>
      <c r="BD58" s="1202">
        <f>IF($BE$3="４週",BB58/4,IF($BE$3="暦月",(BB58/($BE$8/7)),""))</f>
        <v>0</v>
      </c>
      <c r="BE58" s="1201"/>
      <c r="BF58" s="1197"/>
      <c r="BG58" s="1198"/>
      <c r="BH58" s="1198"/>
      <c r="BI58" s="1198"/>
      <c r="BJ58" s="1199"/>
    </row>
    <row r="59" spans="1:62" ht="20.25" customHeight="1">
      <c r="A59" s="410"/>
      <c r="B59" s="1170">
        <f>B57+1</f>
        <v>22</v>
      </c>
      <c r="C59" s="1203"/>
      <c r="D59" s="1204"/>
      <c r="E59" s="445"/>
      <c r="F59" s="446"/>
      <c r="G59" s="445"/>
      <c r="H59" s="446"/>
      <c r="I59" s="1205"/>
      <c r="J59" s="1206"/>
      <c r="K59" s="1207"/>
      <c r="L59" s="1208"/>
      <c r="M59" s="1208"/>
      <c r="N59" s="1204"/>
      <c r="O59" s="1187"/>
      <c r="P59" s="1188"/>
      <c r="Q59" s="1188"/>
      <c r="R59" s="1188"/>
      <c r="S59" s="1189"/>
      <c r="T59" s="465" t="s">
        <v>577</v>
      </c>
      <c r="U59" s="466"/>
      <c r="V59" s="467"/>
      <c r="W59" s="458"/>
      <c r="X59" s="459"/>
      <c r="Y59" s="459"/>
      <c r="Z59" s="459"/>
      <c r="AA59" s="459"/>
      <c r="AB59" s="459"/>
      <c r="AC59" s="460"/>
      <c r="AD59" s="458"/>
      <c r="AE59" s="459"/>
      <c r="AF59" s="459"/>
      <c r="AG59" s="459"/>
      <c r="AH59" s="459"/>
      <c r="AI59" s="459"/>
      <c r="AJ59" s="460"/>
      <c r="AK59" s="458"/>
      <c r="AL59" s="459"/>
      <c r="AM59" s="459"/>
      <c r="AN59" s="459"/>
      <c r="AO59" s="459"/>
      <c r="AP59" s="459"/>
      <c r="AQ59" s="460"/>
      <c r="AR59" s="458"/>
      <c r="AS59" s="459"/>
      <c r="AT59" s="459"/>
      <c r="AU59" s="459"/>
      <c r="AV59" s="459"/>
      <c r="AW59" s="459"/>
      <c r="AX59" s="460"/>
      <c r="AY59" s="458"/>
      <c r="AZ59" s="459"/>
      <c r="BA59" s="461"/>
      <c r="BB59" s="1209"/>
      <c r="BC59" s="1210"/>
      <c r="BD59" s="1211"/>
      <c r="BE59" s="1212"/>
      <c r="BF59" s="1213"/>
      <c r="BG59" s="1214"/>
      <c r="BH59" s="1214"/>
      <c r="BI59" s="1214"/>
      <c r="BJ59" s="1215"/>
    </row>
    <row r="60" spans="1:62" ht="20.25" customHeight="1">
      <c r="A60" s="410"/>
      <c r="B60" s="1171"/>
      <c r="C60" s="1174"/>
      <c r="D60" s="1175"/>
      <c r="E60" s="445"/>
      <c r="F60" s="446">
        <f>C59</f>
        <v>0</v>
      </c>
      <c r="G60" s="445"/>
      <c r="H60" s="446">
        <f>I59</f>
        <v>0</v>
      </c>
      <c r="I60" s="1178"/>
      <c r="J60" s="1179"/>
      <c r="K60" s="1182"/>
      <c r="L60" s="1183"/>
      <c r="M60" s="1183"/>
      <c r="N60" s="1175"/>
      <c r="O60" s="1187"/>
      <c r="P60" s="1188"/>
      <c r="Q60" s="1188"/>
      <c r="R60" s="1188"/>
      <c r="S60" s="1189"/>
      <c r="T60" s="462" t="s">
        <v>578</v>
      </c>
      <c r="U60" s="463"/>
      <c r="V60" s="464"/>
      <c r="W60" s="450" t="s">
        <v>885</v>
      </c>
      <c r="X60" s="451" t="s">
        <v>885</v>
      </c>
      <c r="Y60" s="451" t="s">
        <v>885</v>
      </c>
      <c r="Z60" s="451" t="s">
        <v>885</v>
      </c>
      <c r="AA60" s="451" t="s">
        <v>885</v>
      </c>
      <c r="AB60" s="451" t="s">
        <v>885</v>
      </c>
      <c r="AC60" s="452" t="s">
        <v>885</v>
      </c>
      <c r="AD60" s="450" t="s">
        <v>885</v>
      </c>
      <c r="AE60" s="451" t="s">
        <v>885</v>
      </c>
      <c r="AF60" s="451" t="s">
        <v>885</v>
      </c>
      <c r="AG60" s="451" t="s">
        <v>885</v>
      </c>
      <c r="AH60" s="451" t="s">
        <v>885</v>
      </c>
      <c r="AI60" s="451" t="s">
        <v>885</v>
      </c>
      <c r="AJ60" s="452" t="s">
        <v>885</v>
      </c>
      <c r="AK60" s="450" t="s">
        <v>885</v>
      </c>
      <c r="AL60" s="451" t="s">
        <v>885</v>
      </c>
      <c r="AM60" s="451" t="s">
        <v>885</v>
      </c>
      <c r="AN60" s="451" t="s">
        <v>885</v>
      </c>
      <c r="AO60" s="451" t="s">
        <v>885</v>
      </c>
      <c r="AP60" s="451" t="s">
        <v>885</v>
      </c>
      <c r="AQ60" s="452" t="s">
        <v>885</v>
      </c>
      <c r="AR60" s="450" t="s">
        <v>885</v>
      </c>
      <c r="AS60" s="451" t="s">
        <v>885</v>
      </c>
      <c r="AT60" s="451" t="s">
        <v>885</v>
      </c>
      <c r="AU60" s="451" t="s">
        <v>885</v>
      </c>
      <c r="AV60" s="451" t="s">
        <v>885</v>
      </c>
      <c r="AW60" s="451" t="s">
        <v>885</v>
      </c>
      <c r="AX60" s="452" t="s">
        <v>885</v>
      </c>
      <c r="AY60" s="450" t="s">
        <v>885</v>
      </c>
      <c r="AZ60" s="451" t="s">
        <v>885</v>
      </c>
      <c r="BA60" s="451" t="s">
        <v>885</v>
      </c>
      <c r="BB60" s="1200">
        <f>IF($BE$3="４週",SUM(W60:AX60),IF($BE$3="暦月",SUM(W60:BA60),""))</f>
        <v>0</v>
      </c>
      <c r="BC60" s="1201"/>
      <c r="BD60" s="1202">
        <f>IF($BE$3="４週",BB60/4,IF($BE$3="暦月",(BB60/($BE$8/7)),""))</f>
        <v>0</v>
      </c>
      <c r="BE60" s="1201"/>
      <c r="BF60" s="1197"/>
      <c r="BG60" s="1198"/>
      <c r="BH60" s="1198"/>
      <c r="BI60" s="1198"/>
      <c r="BJ60" s="1199"/>
    </row>
    <row r="61" spans="1:62" ht="20.25" customHeight="1">
      <c r="A61" s="410"/>
      <c r="B61" s="1170">
        <f>B59+1</f>
        <v>23</v>
      </c>
      <c r="C61" s="1203"/>
      <c r="D61" s="1204"/>
      <c r="E61" s="445"/>
      <c r="F61" s="446"/>
      <c r="G61" s="445"/>
      <c r="H61" s="446"/>
      <c r="I61" s="1205"/>
      <c r="J61" s="1206"/>
      <c r="K61" s="1207"/>
      <c r="L61" s="1208"/>
      <c r="M61" s="1208"/>
      <c r="N61" s="1204"/>
      <c r="O61" s="1187"/>
      <c r="P61" s="1188"/>
      <c r="Q61" s="1188"/>
      <c r="R61" s="1188"/>
      <c r="S61" s="1189"/>
      <c r="T61" s="465" t="s">
        <v>577</v>
      </c>
      <c r="U61" s="466"/>
      <c r="V61" s="467"/>
      <c r="W61" s="458"/>
      <c r="X61" s="459"/>
      <c r="Y61" s="459"/>
      <c r="Z61" s="459"/>
      <c r="AA61" s="459"/>
      <c r="AB61" s="459"/>
      <c r="AC61" s="460"/>
      <c r="AD61" s="458"/>
      <c r="AE61" s="459"/>
      <c r="AF61" s="459"/>
      <c r="AG61" s="459"/>
      <c r="AH61" s="459"/>
      <c r="AI61" s="459"/>
      <c r="AJ61" s="460"/>
      <c r="AK61" s="458"/>
      <c r="AL61" s="459"/>
      <c r="AM61" s="459"/>
      <c r="AN61" s="459"/>
      <c r="AO61" s="459"/>
      <c r="AP61" s="459"/>
      <c r="AQ61" s="460"/>
      <c r="AR61" s="458"/>
      <c r="AS61" s="459"/>
      <c r="AT61" s="459"/>
      <c r="AU61" s="459"/>
      <c r="AV61" s="459"/>
      <c r="AW61" s="459"/>
      <c r="AX61" s="460"/>
      <c r="AY61" s="458"/>
      <c r="AZ61" s="459"/>
      <c r="BA61" s="461"/>
      <c r="BB61" s="1209"/>
      <c r="BC61" s="1210"/>
      <c r="BD61" s="1211"/>
      <c r="BE61" s="1212"/>
      <c r="BF61" s="1213"/>
      <c r="BG61" s="1214"/>
      <c r="BH61" s="1214"/>
      <c r="BI61" s="1214"/>
      <c r="BJ61" s="1215"/>
    </row>
    <row r="62" spans="1:62" ht="20.25" customHeight="1">
      <c r="A62" s="410"/>
      <c r="B62" s="1171"/>
      <c r="C62" s="1174"/>
      <c r="D62" s="1175"/>
      <c r="E62" s="445"/>
      <c r="F62" s="446">
        <f>C61</f>
        <v>0</v>
      </c>
      <c r="G62" s="445"/>
      <c r="H62" s="446">
        <f>I61</f>
        <v>0</v>
      </c>
      <c r="I62" s="1178"/>
      <c r="J62" s="1179"/>
      <c r="K62" s="1182"/>
      <c r="L62" s="1183"/>
      <c r="M62" s="1183"/>
      <c r="N62" s="1175"/>
      <c r="O62" s="1187"/>
      <c r="P62" s="1188"/>
      <c r="Q62" s="1188"/>
      <c r="R62" s="1188"/>
      <c r="S62" s="1189"/>
      <c r="T62" s="462" t="s">
        <v>578</v>
      </c>
      <c r="U62" s="463"/>
      <c r="V62" s="464"/>
      <c r="W62" s="450" t="s">
        <v>885</v>
      </c>
      <c r="X62" s="451" t="s">
        <v>885</v>
      </c>
      <c r="Y62" s="451" t="s">
        <v>885</v>
      </c>
      <c r="Z62" s="451" t="s">
        <v>885</v>
      </c>
      <c r="AA62" s="451" t="s">
        <v>885</v>
      </c>
      <c r="AB62" s="451" t="s">
        <v>885</v>
      </c>
      <c r="AC62" s="452" t="s">
        <v>885</v>
      </c>
      <c r="AD62" s="450" t="s">
        <v>885</v>
      </c>
      <c r="AE62" s="451" t="s">
        <v>885</v>
      </c>
      <c r="AF62" s="451" t="s">
        <v>885</v>
      </c>
      <c r="AG62" s="451" t="s">
        <v>885</v>
      </c>
      <c r="AH62" s="451" t="s">
        <v>885</v>
      </c>
      <c r="AI62" s="451" t="s">
        <v>885</v>
      </c>
      <c r="AJ62" s="452" t="s">
        <v>885</v>
      </c>
      <c r="AK62" s="450" t="s">
        <v>885</v>
      </c>
      <c r="AL62" s="451" t="s">
        <v>885</v>
      </c>
      <c r="AM62" s="451" t="s">
        <v>885</v>
      </c>
      <c r="AN62" s="451" t="s">
        <v>885</v>
      </c>
      <c r="AO62" s="451" t="s">
        <v>885</v>
      </c>
      <c r="AP62" s="451" t="s">
        <v>885</v>
      </c>
      <c r="AQ62" s="452" t="s">
        <v>885</v>
      </c>
      <c r="AR62" s="450" t="s">
        <v>885</v>
      </c>
      <c r="AS62" s="451" t="s">
        <v>885</v>
      </c>
      <c r="AT62" s="451" t="s">
        <v>885</v>
      </c>
      <c r="AU62" s="451" t="s">
        <v>885</v>
      </c>
      <c r="AV62" s="451" t="s">
        <v>885</v>
      </c>
      <c r="AW62" s="451" t="s">
        <v>885</v>
      </c>
      <c r="AX62" s="452" t="s">
        <v>885</v>
      </c>
      <c r="AY62" s="450" t="s">
        <v>885</v>
      </c>
      <c r="AZ62" s="451" t="s">
        <v>885</v>
      </c>
      <c r="BA62" s="451" t="s">
        <v>885</v>
      </c>
      <c r="BB62" s="1200">
        <f>IF($BE$3="４週",SUM(W62:AX62),IF($BE$3="暦月",SUM(W62:BA62),""))</f>
        <v>0</v>
      </c>
      <c r="BC62" s="1201"/>
      <c r="BD62" s="1202">
        <f>IF($BE$3="４週",BB62/4,IF($BE$3="暦月",(BB62/($BE$8/7)),""))</f>
        <v>0</v>
      </c>
      <c r="BE62" s="1201"/>
      <c r="BF62" s="1197"/>
      <c r="BG62" s="1198"/>
      <c r="BH62" s="1198"/>
      <c r="BI62" s="1198"/>
      <c r="BJ62" s="1199"/>
    </row>
    <row r="63" spans="1:62" ht="20.25" customHeight="1">
      <c r="A63" s="410"/>
      <c r="B63" s="1170">
        <f>B61+1</f>
        <v>24</v>
      </c>
      <c r="C63" s="1203"/>
      <c r="D63" s="1204"/>
      <c r="E63" s="445"/>
      <c r="F63" s="446"/>
      <c r="G63" s="445"/>
      <c r="H63" s="446"/>
      <c r="I63" s="1205"/>
      <c r="J63" s="1206"/>
      <c r="K63" s="1207"/>
      <c r="L63" s="1208"/>
      <c r="M63" s="1208"/>
      <c r="N63" s="1204"/>
      <c r="O63" s="1187"/>
      <c r="P63" s="1188"/>
      <c r="Q63" s="1188"/>
      <c r="R63" s="1188"/>
      <c r="S63" s="1189"/>
      <c r="T63" s="465" t="s">
        <v>577</v>
      </c>
      <c r="U63" s="466"/>
      <c r="V63" s="467"/>
      <c r="W63" s="458"/>
      <c r="X63" s="459"/>
      <c r="Y63" s="459"/>
      <c r="Z63" s="459"/>
      <c r="AA63" s="459"/>
      <c r="AB63" s="459"/>
      <c r="AC63" s="460"/>
      <c r="AD63" s="458"/>
      <c r="AE63" s="459"/>
      <c r="AF63" s="459"/>
      <c r="AG63" s="459"/>
      <c r="AH63" s="459"/>
      <c r="AI63" s="459"/>
      <c r="AJ63" s="460"/>
      <c r="AK63" s="458"/>
      <c r="AL63" s="459"/>
      <c r="AM63" s="459"/>
      <c r="AN63" s="459"/>
      <c r="AO63" s="459"/>
      <c r="AP63" s="459"/>
      <c r="AQ63" s="460"/>
      <c r="AR63" s="458"/>
      <c r="AS63" s="459"/>
      <c r="AT63" s="459"/>
      <c r="AU63" s="459"/>
      <c r="AV63" s="459"/>
      <c r="AW63" s="459"/>
      <c r="AX63" s="460"/>
      <c r="AY63" s="458"/>
      <c r="AZ63" s="459"/>
      <c r="BA63" s="461"/>
      <c r="BB63" s="1209"/>
      <c r="BC63" s="1210"/>
      <c r="BD63" s="1211"/>
      <c r="BE63" s="1212"/>
      <c r="BF63" s="1213"/>
      <c r="BG63" s="1214"/>
      <c r="BH63" s="1214"/>
      <c r="BI63" s="1214"/>
      <c r="BJ63" s="1215"/>
    </row>
    <row r="64" spans="1:62" ht="20.25" customHeight="1">
      <c r="A64" s="410"/>
      <c r="B64" s="1171"/>
      <c r="C64" s="1174"/>
      <c r="D64" s="1175"/>
      <c r="E64" s="445"/>
      <c r="F64" s="446">
        <f>C63</f>
        <v>0</v>
      </c>
      <c r="G64" s="445"/>
      <c r="H64" s="446">
        <f>I63</f>
        <v>0</v>
      </c>
      <c r="I64" s="1178"/>
      <c r="J64" s="1179"/>
      <c r="K64" s="1182"/>
      <c r="L64" s="1183"/>
      <c r="M64" s="1183"/>
      <c r="N64" s="1175"/>
      <c r="O64" s="1187"/>
      <c r="P64" s="1188"/>
      <c r="Q64" s="1188"/>
      <c r="R64" s="1188"/>
      <c r="S64" s="1189"/>
      <c r="T64" s="462" t="s">
        <v>578</v>
      </c>
      <c r="U64" s="463"/>
      <c r="V64" s="464"/>
      <c r="W64" s="450" t="s">
        <v>885</v>
      </c>
      <c r="X64" s="451" t="s">
        <v>885</v>
      </c>
      <c r="Y64" s="451" t="s">
        <v>885</v>
      </c>
      <c r="Z64" s="451" t="s">
        <v>885</v>
      </c>
      <c r="AA64" s="451" t="s">
        <v>885</v>
      </c>
      <c r="AB64" s="451" t="s">
        <v>885</v>
      </c>
      <c r="AC64" s="452" t="s">
        <v>885</v>
      </c>
      <c r="AD64" s="450" t="s">
        <v>885</v>
      </c>
      <c r="AE64" s="451" t="s">
        <v>885</v>
      </c>
      <c r="AF64" s="451" t="s">
        <v>885</v>
      </c>
      <c r="AG64" s="451" t="s">
        <v>885</v>
      </c>
      <c r="AH64" s="451" t="s">
        <v>885</v>
      </c>
      <c r="AI64" s="451" t="s">
        <v>885</v>
      </c>
      <c r="AJ64" s="452" t="s">
        <v>885</v>
      </c>
      <c r="AK64" s="450" t="s">
        <v>885</v>
      </c>
      <c r="AL64" s="451" t="s">
        <v>885</v>
      </c>
      <c r="AM64" s="451" t="s">
        <v>885</v>
      </c>
      <c r="AN64" s="451" t="s">
        <v>885</v>
      </c>
      <c r="AO64" s="451" t="s">
        <v>885</v>
      </c>
      <c r="AP64" s="451" t="s">
        <v>885</v>
      </c>
      <c r="AQ64" s="452" t="s">
        <v>885</v>
      </c>
      <c r="AR64" s="450" t="s">
        <v>885</v>
      </c>
      <c r="AS64" s="451" t="s">
        <v>885</v>
      </c>
      <c r="AT64" s="451" t="s">
        <v>885</v>
      </c>
      <c r="AU64" s="451" t="s">
        <v>885</v>
      </c>
      <c r="AV64" s="451" t="s">
        <v>885</v>
      </c>
      <c r="AW64" s="451" t="s">
        <v>885</v>
      </c>
      <c r="AX64" s="452" t="s">
        <v>885</v>
      </c>
      <c r="AY64" s="450" t="s">
        <v>885</v>
      </c>
      <c r="AZ64" s="451" t="s">
        <v>885</v>
      </c>
      <c r="BA64" s="451" t="s">
        <v>885</v>
      </c>
      <c r="BB64" s="1200">
        <f>IF($BE$3="４週",SUM(W64:AX64),IF($BE$3="暦月",SUM(W64:BA64),""))</f>
        <v>0</v>
      </c>
      <c r="BC64" s="1201"/>
      <c r="BD64" s="1202">
        <f>IF($BE$3="４週",BB64/4,IF($BE$3="暦月",(BB64/($BE$8/7)),""))</f>
        <v>0</v>
      </c>
      <c r="BE64" s="1201"/>
      <c r="BF64" s="1197"/>
      <c r="BG64" s="1198"/>
      <c r="BH64" s="1198"/>
      <c r="BI64" s="1198"/>
      <c r="BJ64" s="1199"/>
    </row>
    <row r="65" spans="1:62" ht="20.25" customHeight="1">
      <c r="A65" s="410"/>
      <c r="B65" s="1170">
        <f>B63+1</f>
        <v>25</v>
      </c>
      <c r="C65" s="1203"/>
      <c r="D65" s="1204"/>
      <c r="E65" s="445"/>
      <c r="F65" s="446"/>
      <c r="G65" s="445"/>
      <c r="H65" s="446"/>
      <c r="I65" s="1205"/>
      <c r="J65" s="1206"/>
      <c r="K65" s="1207"/>
      <c r="L65" s="1208"/>
      <c r="M65" s="1208"/>
      <c r="N65" s="1204"/>
      <c r="O65" s="1187"/>
      <c r="P65" s="1188"/>
      <c r="Q65" s="1188"/>
      <c r="R65" s="1188"/>
      <c r="S65" s="1189"/>
      <c r="T65" s="465" t="s">
        <v>577</v>
      </c>
      <c r="U65" s="466"/>
      <c r="V65" s="467"/>
      <c r="W65" s="458"/>
      <c r="X65" s="459"/>
      <c r="Y65" s="459"/>
      <c r="Z65" s="459"/>
      <c r="AA65" s="459"/>
      <c r="AB65" s="459"/>
      <c r="AC65" s="460"/>
      <c r="AD65" s="458"/>
      <c r="AE65" s="459"/>
      <c r="AF65" s="459"/>
      <c r="AG65" s="459"/>
      <c r="AH65" s="459"/>
      <c r="AI65" s="459"/>
      <c r="AJ65" s="460"/>
      <c r="AK65" s="458"/>
      <c r="AL65" s="459"/>
      <c r="AM65" s="459"/>
      <c r="AN65" s="459"/>
      <c r="AO65" s="459"/>
      <c r="AP65" s="459"/>
      <c r="AQ65" s="460"/>
      <c r="AR65" s="458"/>
      <c r="AS65" s="459"/>
      <c r="AT65" s="459"/>
      <c r="AU65" s="459"/>
      <c r="AV65" s="459"/>
      <c r="AW65" s="459"/>
      <c r="AX65" s="460"/>
      <c r="AY65" s="458"/>
      <c r="AZ65" s="459"/>
      <c r="BA65" s="461"/>
      <c r="BB65" s="1209"/>
      <c r="BC65" s="1210"/>
      <c r="BD65" s="1211"/>
      <c r="BE65" s="1212"/>
      <c r="BF65" s="1213"/>
      <c r="BG65" s="1214"/>
      <c r="BH65" s="1214"/>
      <c r="BI65" s="1214"/>
      <c r="BJ65" s="1215"/>
    </row>
    <row r="66" spans="1:62" ht="20.25" customHeight="1">
      <c r="A66" s="410"/>
      <c r="B66" s="1171"/>
      <c r="C66" s="1174"/>
      <c r="D66" s="1175"/>
      <c r="E66" s="445"/>
      <c r="F66" s="446">
        <f>C65</f>
        <v>0</v>
      </c>
      <c r="G66" s="445"/>
      <c r="H66" s="446">
        <f>I65</f>
        <v>0</v>
      </c>
      <c r="I66" s="1178"/>
      <c r="J66" s="1179"/>
      <c r="K66" s="1182"/>
      <c r="L66" s="1183"/>
      <c r="M66" s="1183"/>
      <c r="N66" s="1175"/>
      <c r="O66" s="1187"/>
      <c r="P66" s="1188"/>
      <c r="Q66" s="1188"/>
      <c r="R66" s="1188"/>
      <c r="S66" s="1189"/>
      <c r="T66" s="462" t="s">
        <v>578</v>
      </c>
      <c r="U66" s="463"/>
      <c r="V66" s="464"/>
      <c r="W66" s="450" t="s">
        <v>885</v>
      </c>
      <c r="X66" s="451" t="s">
        <v>885</v>
      </c>
      <c r="Y66" s="451" t="s">
        <v>885</v>
      </c>
      <c r="Z66" s="451" t="s">
        <v>885</v>
      </c>
      <c r="AA66" s="451" t="s">
        <v>885</v>
      </c>
      <c r="AB66" s="451" t="s">
        <v>885</v>
      </c>
      <c r="AC66" s="452" t="s">
        <v>885</v>
      </c>
      <c r="AD66" s="450" t="s">
        <v>885</v>
      </c>
      <c r="AE66" s="451" t="s">
        <v>885</v>
      </c>
      <c r="AF66" s="451" t="s">
        <v>885</v>
      </c>
      <c r="AG66" s="451" t="s">
        <v>885</v>
      </c>
      <c r="AH66" s="451" t="s">
        <v>885</v>
      </c>
      <c r="AI66" s="451" t="s">
        <v>885</v>
      </c>
      <c r="AJ66" s="452" t="s">
        <v>885</v>
      </c>
      <c r="AK66" s="450" t="s">
        <v>885</v>
      </c>
      <c r="AL66" s="451" t="s">
        <v>885</v>
      </c>
      <c r="AM66" s="451" t="s">
        <v>885</v>
      </c>
      <c r="AN66" s="451" t="s">
        <v>885</v>
      </c>
      <c r="AO66" s="451" t="s">
        <v>885</v>
      </c>
      <c r="AP66" s="451" t="s">
        <v>885</v>
      </c>
      <c r="AQ66" s="452" t="s">
        <v>885</v>
      </c>
      <c r="AR66" s="450" t="s">
        <v>885</v>
      </c>
      <c r="AS66" s="451" t="s">
        <v>885</v>
      </c>
      <c r="AT66" s="451" t="s">
        <v>885</v>
      </c>
      <c r="AU66" s="451" t="s">
        <v>885</v>
      </c>
      <c r="AV66" s="451" t="s">
        <v>885</v>
      </c>
      <c r="AW66" s="451" t="s">
        <v>885</v>
      </c>
      <c r="AX66" s="452" t="s">
        <v>885</v>
      </c>
      <c r="AY66" s="450" t="s">
        <v>885</v>
      </c>
      <c r="AZ66" s="451" t="s">
        <v>885</v>
      </c>
      <c r="BA66" s="451" t="s">
        <v>885</v>
      </c>
      <c r="BB66" s="1200">
        <f>IF($BE$3="４週",SUM(W66:AX66),IF($BE$3="暦月",SUM(W66:BA66),""))</f>
        <v>0</v>
      </c>
      <c r="BC66" s="1201"/>
      <c r="BD66" s="1202">
        <f>IF($BE$3="４週",BB66/4,IF($BE$3="暦月",(BB66/($BE$8/7)),""))</f>
        <v>0</v>
      </c>
      <c r="BE66" s="1201"/>
      <c r="BF66" s="1197"/>
      <c r="BG66" s="1198"/>
      <c r="BH66" s="1198"/>
      <c r="BI66" s="1198"/>
      <c r="BJ66" s="1199"/>
    </row>
    <row r="67" spans="1:62" ht="20.25" customHeight="1">
      <c r="A67" s="410"/>
      <c r="B67" s="1170">
        <f>B65+1</f>
        <v>26</v>
      </c>
      <c r="C67" s="1203"/>
      <c r="D67" s="1204"/>
      <c r="E67" s="445"/>
      <c r="F67" s="446"/>
      <c r="G67" s="445"/>
      <c r="H67" s="446"/>
      <c r="I67" s="1205"/>
      <c r="J67" s="1206"/>
      <c r="K67" s="1207"/>
      <c r="L67" s="1208"/>
      <c r="M67" s="1208"/>
      <c r="N67" s="1204"/>
      <c r="O67" s="1187"/>
      <c r="P67" s="1188"/>
      <c r="Q67" s="1188"/>
      <c r="R67" s="1188"/>
      <c r="S67" s="1189"/>
      <c r="T67" s="465" t="s">
        <v>577</v>
      </c>
      <c r="U67" s="466"/>
      <c r="V67" s="467"/>
      <c r="W67" s="458"/>
      <c r="X67" s="459"/>
      <c r="Y67" s="459"/>
      <c r="Z67" s="459"/>
      <c r="AA67" s="459"/>
      <c r="AB67" s="459"/>
      <c r="AC67" s="460"/>
      <c r="AD67" s="458"/>
      <c r="AE67" s="459"/>
      <c r="AF67" s="459"/>
      <c r="AG67" s="459"/>
      <c r="AH67" s="459"/>
      <c r="AI67" s="459"/>
      <c r="AJ67" s="460"/>
      <c r="AK67" s="458"/>
      <c r="AL67" s="459"/>
      <c r="AM67" s="459"/>
      <c r="AN67" s="459"/>
      <c r="AO67" s="459"/>
      <c r="AP67" s="459"/>
      <c r="AQ67" s="460"/>
      <c r="AR67" s="458"/>
      <c r="AS67" s="459"/>
      <c r="AT67" s="459"/>
      <c r="AU67" s="459"/>
      <c r="AV67" s="459"/>
      <c r="AW67" s="459"/>
      <c r="AX67" s="460"/>
      <c r="AY67" s="458"/>
      <c r="AZ67" s="459"/>
      <c r="BA67" s="461"/>
      <c r="BB67" s="1209"/>
      <c r="BC67" s="1210"/>
      <c r="BD67" s="1211"/>
      <c r="BE67" s="1212"/>
      <c r="BF67" s="1213"/>
      <c r="BG67" s="1214"/>
      <c r="BH67" s="1214"/>
      <c r="BI67" s="1214"/>
      <c r="BJ67" s="1215"/>
    </row>
    <row r="68" spans="1:62" ht="20.25" customHeight="1">
      <c r="A68" s="410"/>
      <c r="B68" s="1171"/>
      <c r="C68" s="1174"/>
      <c r="D68" s="1175"/>
      <c r="E68" s="445"/>
      <c r="F68" s="446">
        <f>C67</f>
        <v>0</v>
      </c>
      <c r="G68" s="445"/>
      <c r="H68" s="446">
        <f>I67</f>
        <v>0</v>
      </c>
      <c r="I68" s="1178"/>
      <c r="J68" s="1179"/>
      <c r="K68" s="1182"/>
      <c r="L68" s="1183"/>
      <c r="M68" s="1183"/>
      <c r="N68" s="1175"/>
      <c r="O68" s="1187"/>
      <c r="P68" s="1188"/>
      <c r="Q68" s="1188"/>
      <c r="R68" s="1188"/>
      <c r="S68" s="1189"/>
      <c r="T68" s="462" t="s">
        <v>578</v>
      </c>
      <c r="U68" s="463"/>
      <c r="V68" s="464"/>
      <c r="W68" s="450" t="s">
        <v>885</v>
      </c>
      <c r="X68" s="451" t="s">
        <v>885</v>
      </c>
      <c r="Y68" s="451" t="s">
        <v>885</v>
      </c>
      <c r="Z68" s="451" t="s">
        <v>885</v>
      </c>
      <c r="AA68" s="451" t="s">
        <v>885</v>
      </c>
      <c r="AB68" s="451" t="s">
        <v>885</v>
      </c>
      <c r="AC68" s="452" t="s">
        <v>885</v>
      </c>
      <c r="AD68" s="450" t="s">
        <v>885</v>
      </c>
      <c r="AE68" s="451" t="s">
        <v>885</v>
      </c>
      <c r="AF68" s="451" t="s">
        <v>885</v>
      </c>
      <c r="AG68" s="451" t="s">
        <v>885</v>
      </c>
      <c r="AH68" s="451" t="s">
        <v>885</v>
      </c>
      <c r="AI68" s="451" t="s">
        <v>885</v>
      </c>
      <c r="AJ68" s="452" t="s">
        <v>885</v>
      </c>
      <c r="AK68" s="450" t="s">
        <v>885</v>
      </c>
      <c r="AL68" s="451" t="s">
        <v>885</v>
      </c>
      <c r="AM68" s="451" t="s">
        <v>885</v>
      </c>
      <c r="AN68" s="451" t="s">
        <v>885</v>
      </c>
      <c r="AO68" s="451" t="s">
        <v>885</v>
      </c>
      <c r="AP68" s="451" t="s">
        <v>885</v>
      </c>
      <c r="AQ68" s="452" t="s">
        <v>885</v>
      </c>
      <c r="AR68" s="450" t="s">
        <v>885</v>
      </c>
      <c r="AS68" s="451" t="s">
        <v>885</v>
      </c>
      <c r="AT68" s="451" t="s">
        <v>885</v>
      </c>
      <c r="AU68" s="451" t="s">
        <v>885</v>
      </c>
      <c r="AV68" s="451" t="s">
        <v>885</v>
      </c>
      <c r="AW68" s="451" t="s">
        <v>885</v>
      </c>
      <c r="AX68" s="452" t="s">
        <v>885</v>
      </c>
      <c r="AY68" s="450" t="s">
        <v>885</v>
      </c>
      <c r="AZ68" s="451" t="s">
        <v>885</v>
      </c>
      <c r="BA68" s="451" t="s">
        <v>885</v>
      </c>
      <c r="BB68" s="1200">
        <f>IF($BE$3="４週",SUM(W68:AX68),IF($BE$3="暦月",SUM(W68:BA68),""))</f>
        <v>0</v>
      </c>
      <c r="BC68" s="1201"/>
      <c r="BD68" s="1202">
        <f>IF($BE$3="４週",BB68/4,IF($BE$3="暦月",(BB68/($BE$8/7)),""))</f>
        <v>0</v>
      </c>
      <c r="BE68" s="1201"/>
      <c r="BF68" s="1197"/>
      <c r="BG68" s="1198"/>
      <c r="BH68" s="1198"/>
      <c r="BI68" s="1198"/>
      <c r="BJ68" s="1199"/>
    </row>
    <row r="69" spans="1:62" ht="20.25" customHeight="1">
      <c r="A69" s="410"/>
      <c r="B69" s="1170">
        <f>B67+1</f>
        <v>27</v>
      </c>
      <c r="C69" s="1203"/>
      <c r="D69" s="1204"/>
      <c r="E69" s="445"/>
      <c r="F69" s="446"/>
      <c r="G69" s="445"/>
      <c r="H69" s="446"/>
      <c r="I69" s="1205"/>
      <c r="J69" s="1206"/>
      <c r="K69" s="1207"/>
      <c r="L69" s="1208"/>
      <c r="M69" s="1208"/>
      <c r="N69" s="1204"/>
      <c r="O69" s="1187"/>
      <c r="P69" s="1188"/>
      <c r="Q69" s="1188"/>
      <c r="R69" s="1188"/>
      <c r="S69" s="1189"/>
      <c r="T69" s="465" t="s">
        <v>577</v>
      </c>
      <c r="U69" s="466"/>
      <c r="V69" s="467"/>
      <c r="W69" s="458"/>
      <c r="X69" s="459"/>
      <c r="Y69" s="459"/>
      <c r="Z69" s="459"/>
      <c r="AA69" s="459"/>
      <c r="AB69" s="459"/>
      <c r="AC69" s="460"/>
      <c r="AD69" s="458"/>
      <c r="AE69" s="459"/>
      <c r="AF69" s="459"/>
      <c r="AG69" s="459"/>
      <c r="AH69" s="459"/>
      <c r="AI69" s="459"/>
      <c r="AJ69" s="460"/>
      <c r="AK69" s="458"/>
      <c r="AL69" s="459"/>
      <c r="AM69" s="459"/>
      <c r="AN69" s="459"/>
      <c r="AO69" s="459"/>
      <c r="AP69" s="459"/>
      <c r="AQ69" s="460"/>
      <c r="AR69" s="458"/>
      <c r="AS69" s="459"/>
      <c r="AT69" s="459"/>
      <c r="AU69" s="459"/>
      <c r="AV69" s="459"/>
      <c r="AW69" s="459"/>
      <c r="AX69" s="460"/>
      <c r="AY69" s="458"/>
      <c r="AZ69" s="459"/>
      <c r="BA69" s="461"/>
      <c r="BB69" s="1209"/>
      <c r="BC69" s="1210"/>
      <c r="BD69" s="1211"/>
      <c r="BE69" s="1212"/>
      <c r="BF69" s="1213"/>
      <c r="BG69" s="1214"/>
      <c r="BH69" s="1214"/>
      <c r="BI69" s="1214"/>
      <c r="BJ69" s="1215"/>
    </row>
    <row r="70" spans="1:62" ht="20.25" customHeight="1">
      <c r="A70" s="410"/>
      <c r="B70" s="1171"/>
      <c r="C70" s="1174"/>
      <c r="D70" s="1175"/>
      <c r="E70" s="445"/>
      <c r="F70" s="446">
        <f>C69</f>
        <v>0</v>
      </c>
      <c r="G70" s="445"/>
      <c r="H70" s="446">
        <f>I69</f>
        <v>0</v>
      </c>
      <c r="I70" s="1178"/>
      <c r="J70" s="1179"/>
      <c r="K70" s="1182"/>
      <c r="L70" s="1183"/>
      <c r="M70" s="1183"/>
      <c r="N70" s="1175"/>
      <c r="O70" s="1187"/>
      <c r="P70" s="1188"/>
      <c r="Q70" s="1188"/>
      <c r="R70" s="1188"/>
      <c r="S70" s="1189"/>
      <c r="T70" s="462" t="s">
        <v>578</v>
      </c>
      <c r="U70" s="463"/>
      <c r="V70" s="464"/>
      <c r="W70" s="450" t="s">
        <v>885</v>
      </c>
      <c r="X70" s="451" t="s">
        <v>885</v>
      </c>
      <c r="Y70" s="451" t="s">
        <v>885</v>
      </c>
      <c r="Z70" s="451" t="s">
        <v>885</v>
      </c>
      <c r="AA70" s="451" t="s">
        <v>885</v>
      </c>
      <c r="AB70" s="451" t="s">
        <v>885</v>
      </c>
      <c r="AC70" s="452" t="s">
        <v>885</v>
      </c>
      <c r="AD70" s="450" t="s">
        <v>885</v>
      </c>
      <c r="AE70" s="451" t="s">
        <v>885</v>
      </c>
      <c r="AF70" s="451" t="s">
        <v>885</v>
      </c>
      <c r="AG70" s="451" t="s">
        <v>885</v>
      </c>
      <c r="AH70" s="451" t="s">
        <v>885</v>
      </c>
      <c r="AI70" s="451" t="s">
        <v>885</v>
      </c>
      <c r="AJ70" s="452" t="s">
        <v>885</v>
      </c>
      <c r="AK70" s="450" t="s">
        <v>885</v>
      </c>
      <c r="AL70" s="451" t="s">
        <v>885</v>
      </c>
      <c r="AM70" s="451" t="s">
        <v>885</v>
      </c>
      <c r="AN70" s="451" t="s">
        <v>885</v>
      </c>
      <c r="AO70" s="451" t="s">
        <v>885</v>
      </c>
      <c r="AP70" s="451" t="s">
        <v>885</v>
      </c>
      <c r="AQ70" s="452" t="s">
        <v>885</v>
      </c>
      <c r="AR70" s="450" t="s">
        <v>885</v>
      </c>
      <c r="AS70" s="451" t="s">
        <v>885</v>
      </c>
      <c r="AT70" s="451" t="s">
        <v>885</v>
      </c>
      <c r="AU70" s="451" t="s">
        <v>885</v>
      </c>
      <c r="AV70" s="451" t="s">
        <v>885</v>
      </c>
      <c r="AW70" s="451" t="s">
        <v>885</v>
      </c>
      <c r="AX70" s="452" t="s">
        <v>885</v>
      </c>
      <c r="AY70" s="450" t="s">
        <v>885</v>
      </c>
      <c r="AZ70" s="451" t="s">
        <v>885</v>
      </c>
      <c r="BA70" s="451" t="s">
        <v>885</v>
      </c>
      <c r="BB70" s="1200">
        <f>IF($BE$3="４週",SUM(W70:AX70),IF($BE$3="暦月",SUM(W70:BA70),""))</f>
        <v>0</v>
      </c>
      <c r="BC70" s="1201"/>
      <c r="BD70" s="1202">
        <f>IF($BE$3="４週",BB70/4,IF($BE$3="暦月",(BB70/($BE$8/7)),""))</f>
        <v>0</v>
      </c>
      <c r="BE70" s="1201"/>
      <c r="BF70" s="1197"/>
      <c r="BG70" s="1198"/>
      <c r="BH70" s="1198"/>
      <c r="BI70" s="1198"/>
      <c r="BJ70" s="1199"/>
    </row>
    <row r="71" spans="1:62" ht="20.25" customHeight="1">
      <c r="A71" s="410"/>
      <c r="B71" s="1170">
        <f>B69+1</f>
        <v>28</v>
      </c>
      <c r="C71" s="1203"/>
      <c r="D71" s="1204"/>
      <c r="E71" s="445"/>
      <c r="F71" s="446"/>
      <c r="G71" s="445"/>
      <c r="H71" s="446"/>
      <c r="I71" s="1205"/>
      <c r="J71" s="1206"/>
      <c r="K71" s="1207"/>
      <c r="L71" s="1208"/>
      <c r="M71" s="1208"/>
      <c r="N71" s="1204"/>
      <c r="O71" s="1187"/>
      <c r="P71" s="1188"/>
      <c r="Q71" s="1188"/>
      <c r="R71" s="1188"/>
      <c r="S71" s="1189"/>
      <c r="T71" s="465" t="s">
        <v>577</v>
      </c>
      <c r="U71" s="466"/>
      <c r="V71" s="467"/>
      <c r="W71" s="458"/>
      <c r="X71" s="459"/>
      <c r="Y71" s="459"/>
      <c r="Z71" s="459"/>
      <c r="AA71" s="459"/>
      <c r="AB71" s="459"/>
      <c r="AC71" s="460"/>
      <c r="AD71" s="458"/>
      <c r="AE71" s="459"/>
      <c r="AF71" s="459"/>
      <c r="AG71" s="459"/>
      <c r="AH71" s="459"/>
      <c r="AI71" s="459"/>
      <c r="AJ71" s="460"/>
      <c r="AK71" s="458"/>
      <c r="AL71" s="459"/>
      <c r="AM71" s="459"/>
      <c r="AN71" s="459"/>
      <c r="AO71" s="459"/>
      <c r="AP71" s="459"/>
      <c r="AQ71" s="460"/>
      <c r="AR71" s="458"/>
      <c r="AS71" s="459"/>
      <c r="AT71" s="459"/>
      <c r="AU71" s="459"/>
      <c r="AV71" s="459"/>
      <c r="AW71" s="459"/>
      <c r="AX71" s="460"/>
      <c r="AY71" s="458"/>
      <c r="AZ71" s="459"/>
      <c r="BA71" s="461"/>
      <c r="BB71" s="1209"/>
      <c r="BC71" s="1210"/>
      <c r="BD71" s="1211"/>
      <c r="BE71" s="1212"/>
      <c r="BF71" s="1213"/>
      <c r="BG71" s="1214"/>
      <c r="BH71" s="1214"/>
      <c r="BI71" s="1214"/>
      <c r="BJ71" s="1215"/>
    </row>
    <row r="72" spans="1:62" ht="20.25" customHeight="1">
      <c r="A72" s="410"/>
      <c r="B72" s="1171"/>
      <c r="C72" s="1174"/>
      <c r="D72" s="1175"/>
      <c r="E72" s="445"/>
      <c r="F72" s="446">
        <f>C71</f>
        <v>0</v>
      </c>
      <c r="G72" s="445"/>
      <c r="H72" s="446">
        <f>I71</f>
        <v>0</v>
      </c>
      <c r="I72" s="1178"/>
      <c r="J72" s="1179"/>
      <c r="K72" s="1182"/>
      <c r="L72" s="1183"/>
      <c r="M72" s="1183"/>
      <c r="N72" s="1175"/>
      <c r="O72" s="1187"/>
      <c r="P72" s="1188"/>
      <c r="Q72" s="1188"/>
      <c r="R72" s="1188"/>
      <c r="S72" s="1189"/>
      <c r="T72" s="462" t="s">
        <v>578</v>
      </c>
      <c r="U72" s="463"/>
      <c r="V72" s="464"/>
      <c r="W72" s="450" t="s">
        <v>885</v>
      </c>
      <c r="X72" s="451" t="s">
        <v>885</v>
      </c>
      <c r="Y72" s="451" t="s">
        <v>885</v>
      </c>
      <c r="Z72" s="451" t="s">
        <v>885</v>
      </c>
      <c r="AA72" s="451" t="s">
        <v>885</v>
      </c>
      <c r="AB72" s="451" t="s">
        <v>885</v>
      </c>
      <c r="AC72" s="452" t="s">
        <v>885</v>
      </c>
      <c r="AD72" s="450" t="s">
        <v>885</v>
      </c>
      <c r="AE72" s="451" t="s">
        <v>885</v>
      </c>
      <c r="AF72" s="451" t="s">
        <v>885</v>
      </c>
      <c r="AG72" s="451" t="s">
        <v>885</v>
      </c>
      <c r="AH72" s="451" t="s">
        <v>885</v>
      </c>
      <c r="AI72" s="451" t="s">
        <v>885</v>
      </c>
      <c r="AJ72" s="452" t="s">
        <v>885</v>
      </c>
      <c r="AK72" s="450" t="s">
        <v>885</v>
      </c>
      <c r="AL72" s="451" t="s">
        <v>885</v>
      </c>
      <c r="AM72" s="451" t="s">
        <v>885</v>
      </c>
      <c r="AN72" s="451" t="s">
        <v>885</v>
      </c>
      <c r="AO72" s="451" t="s">
        <v>885</v>
      </c>
      <c r="AP72" s="451" t="s">
        <v>885</v>
      </c>
      <c r="AQ72" s="452" t="s">
        <v>885</v>
      </c>
      <c r="AR72" s="450" t="s">
        <v>885</v>
      </c>
      <c r="AS72" s="451" t="s">
        <v>885</v>
      </c>
      <c r="AT72" s="451" t="s">
        <v>885</v>
      </c>
      <c r="AU72" s="451" t="s">
        <v>885</v>
      </c>
      <c r="AV72" s="451" t="s">
        <v>885</v>
      </c>
      <c r="AW72" s="451" t="s">
        <v>885</v>
      </c>
      <c r="AX72" s="452" t="s">
        <v>885</v>
      </c>
      <c r="AY72" s="450" t="s">
        <v>885</v>
      </c>
      <c r="AZ72" s="451" t="s">
        <v>885</v>
      </c>
      <c r="BA72" s="451" t="s">
        <v>885</v>
      </c>
      <c r="BB72" s="1200">
        <f>IF($BE$3="４週",SUM(W72:AX72),IF($BE$3="暦月",SUM(W72:BA72),""))</f>
        <v>0</v>
      </c>
      <c r="BC72" s="1201"/>
      <c r="BD72" s="1202">
        <f>IF($BE$3="４週",BB72/4,IF($BE$3="暦月",(BB72/($BE$8/7)),""))</f>
        <v>0</v>
      </c>
      <c r="BE72" s="1201"/>
      <c r="BF72" s="1197"/>
      <c r="BG72" s="1198"/>
      <c r="BH72" s="1198"/>
      <c r="BI72" s="1198"/>
      <c r="BJ72" s="1199"/>
    </row>
    <row r="73" spans="1:62" ht="20.25" customHeight="1">
      <c r="A73" s="410"/>
      <c r="B73" s="1170">
        <f>B71+1</f>
        <v>29</v>
      </c>
      <c r="C73" s="1203"/>
      <c r="D73" s="1204"/>
      <c r="E73" s="445"/>
      <c r="F73" s="446"/>
      <c r="G73" s="445"/>
      <c r="H73" s="446"/>
      <c r="I73" s="1205"/>
      <c r="J73" s="1206"/>
      <c r="K73" s="1207"/>
      <c r="L73" s="1208"/>
      <c r="M73" s="1208"/>
      <c r="N73" s="1204"/>
      <c r="O73" s="1187"/>
      <c r="P73" s="1188"/>
      <c r="Q73" s="1188"/>
      <c r="R73" s="1188"/>
      <c r="S73" s="1189"/>
      <c r="T73" s="465" t="s">
        <v>577</v>
      </c>
      <c r="U73" s="466"/>
      <c r="V73" s="467"/>
      <c r="W73" s="458"/>
      <c r="X73" s="459"/>
      <c r="Y73" s="459"/>
      <c r="Z73" s="459"/>
      <c r="AA73" s="459"/>
      <c r="AB73" s="459"/>
      <c r="AC73" s="460"/>
      <c r="AD73" s="458"/>
      <c r="AE73" s="459"/>
      <c r="AF73" s="459"/>
      <c r="AG73" s="459"/>
      <c r="AH73" s="459"/>
      <c r="AI73" s="459"/>
      <c r="AJ73" s="460"/>
      <c r="AK73" s="458"/>
      <c r="AL73" s="459"/>
      <c r="AM73" s="459"/>
      <c r="AN73" s="459"/>
      <c r="AO73" s="459"/>
      <c r="AP73" s="459"/>
      <c r="AQ73" s="460"/>
      <c r="AR73" s="458"/>
      <c r="AS73" s="459"/>
      <c r="AT73" s="459"/>
      <c r="AU73" s="459"/>
      <c r="AV73" s="459"/>
      <c r="AW73" s="459"/>
      <c r="AX73" s="460"/>
      <c r="AY73" s="458"/>
      <c r="AZ73" s="459"/>
      <c r="BA73" s="461"/>
      <c r="BB73" s="1209"/>
      <c r="BC73" s="1210"/>
      <c r="BD73" s="1211"/>
      <c r="BE73" s="1212"/>
      <c r="BF73" s="1213"/>
      <c r="BG73" s="1214"/>
      <c r="BH73" s="1214"/>
      <c r="BI73" s="1214"/>
      <c r="BJ73" s="1215"/>
    </row>
    <row r="74" spans="1:62" ht="20.25" customHeight="1">
      <c r="A74" s="410"/>
      <c r="B74" s="1171"/>
      <c r="C74" s="1216"/>
      <c r="D74" s="1217"/>
      <c r="E74" s="468"/>
      <c r="F74" s="469">
        <f>C73</f>
        <v>0</v>
      </c>
      <c r="G74" s="468"/>
      <c r="H74" s="469">
        <f>I73</f>
        <v>0</v>
      </c>
      <c r="I74" s="1218"/>
      <c r="J74" s="1219"/>
      <c r="K74" s="1220"/>
      <c r="L74" s="1221"/>
      <c r="M74" s="1221"/>
      <c r="N74" s="1217"/>
      <c r="O74" s="1187"/>
      <c r="P74" s="1188"/>
      <c r="Q74" s="1188"/>
      <c r="R74" s="1188"/>
      <c r="S74" s="1189"/>
      <c r="T74" s="462" t="s">
        <v>578</v>
      </c>
      <c r="U74" s="463"/>
      <c r="V74" s="464"/>
      <c r="W74" s="450" t="s">
        <v>885</v>
      </c>
      <c r="X74" s="451" t="s">
        <v>885</v>
      </c>
      <c r="Y74" s="451" t="s">
        <v>885</v>
      </c>
      <c r="Z74" s="451" t="s">
        <v>885</v>
      </c>
      <c r="AA74" s="451" t="s">
        <v>885</v>
      </c>
      <c r="AB74" s="451" t="s">
        <v>885</v>
      </c>
      <c r="AC74" s="452" t="s">
        <v>885</v>
      </c>
      <c r="AD74" s="450" t="s">
        <v>885</v>
      </c>
      <c r="AE74" s="451" t="s">
        <v>885</v>
      </c>
      <c r="AF74" s="451" t="s">
        <v>885</v>
      </c>
      <c r="AG74" s="451" t="s">
        <v>885</v>
      </c>
      <c r="AH74" s="451" t="s">
        <v>885</v>
      </c>
      <c r="AI74" s="451" t="s">
        <v>885</v>
      </c>
      <c r="AJ74" s="452" t="s">
        <v>885</v>
      </c>
      <c r="AK74" s="450" t="s">
        <v>885</v>
      </c>
      <c r="AL74" s="451" t="s">
        <v>885</v>
      </c>
      <c r="AM74" s="451" t="s">
        <v>885</v>
      </c>
      <c r="AN74" s="451" t="s">
        <v>885</v>
      </c>
      <c r="AO74" s="451" t="s">
        <v>885</v>
      </c>
      <c r="AP74" s="451" t="s">
        <v>885</v>
      </c>
      <c r="AQ74" s="452" t="s">
        <v>885</v>
      </c>
      <c r="AR74" s="450" t="s">
        <v>885</v>
      </c>
      <c r="AS74" s="451" t="s">
        <v>885</v>
      </c>
      <c r="AT74" s="451" t="s">
        <v>885</v>
      </c>
      <c r="AU74" s="451" t="s">
        <v>885</v>
      </c>
      <c r="AV74" s="451" t="s">
        <v>885</v>
      </c>
      <c r="AW74" s="451" t="s">
        <v>885</v>
      </c>
      <c r="AX74" s="452" t="s">
        <v>885</v>
      </c>
      <c r="AY74" s="450" t="s">
        <v>885</v>
      </c>
      <c r="AZ74" s="451" t="s">
        <v>885</v>
      </c>
      <c r="BA74" s="451" t="s">
        <v>885</v>
      </c>
      <c r="BB74" s="1225">
        <f>IF($BE$3="４週",SUM(W74:AX74),IF($BE$3="暦月",SUM(W74:BA74),""))</f>
        <v>0</v>
      </c>
      <c r="BC74" s="1226"/>
      <c r="BD74" s="1227">
        <f>IF($BE$3="４週",BB74/4,IF($BE$3="暦月",(BB74/($BE$8/7)),""))</f>
        <v>0</v>
      </c>
      <c r="BE74" s="1226"/>
      <c r="BF74" s="1222"/>
      <c r="BG74" s="1223"/>
      <c r="BH74" s="1223"/>
      <c r="BI74" s="1223"/>
      <c r="BJ74" s="1224"/>
    </row>
    <row r="75" spans="1:62" ht="20.25" customHeight="1">
      <c r="A75" s="410"/>
      <c r="B75" s="1170">
        <f>B73+1</f>
        <v>30</v>
      </c>
      <c r="C75" s="1203"/>
      <c r="D75" s="1204"/>
      <c r="E75" s="445"/>
      <c r="F75" s="446"/>
      <c r="G75" s="445"/>
      <c r="H75" s="446"/>
      <c r="I75" s="1205"/>
      <c r="J75" s="1206"/>
      <c r="K75" s="1207"/>
      <c r="L75" s="1208"/>
      <c r="M75" s="1208"/>
      <c r="N75" s="1204"/>
      <c r="O75" s="1187"/>
      <c r="P75" s="1188"/>
      <c r="Q75" s="1188"/>
      <c r="R75" s="1188"/>
      <c r="S75" s="1189"/>
      <c r="T75" s="465" t="s">
        <v>577</v>
      </c>
      <c r="U75" s="466"/>
      <c r="V75" s="467"/>
      <c r="W75" s="458"/>
      <c r="X75" s="459"/>
      <c r="Y75" s="459"/>
      <c r="Z75" s="459"/>
      <c r="AA75" s="459"/>
      <c r="AB75" s="459"/>
      <c r="AC75" s="460"/>
      <c r="AD75" s="458"/>
      <c r="AE75" s="459"/>
      <c r="AF75" s="459"/>
      <c r="AG75" s="459"/>
      <c r="AH75" s="459"/>
      <c r="AI75" s="459"/>
      <c r="AJ75" s="460"/>
      <c r="AK75" s="458"/>
      <c r="AL75" s="459"/>
      <c r="AM75" s="459"/>
      <c r="AN75" s="459"/>
      <c r="AO75" s="459"/>
      <c r="AP75" s="459"/>
      <c r="AQ75" s="460"/>
      <c r="AR75" s="458"/>
      <c r="AS75" s="459"/>
      <c r="AT75" s="459"/>
      <c r="AU75" s="459"/>
      <c r="AV75" s="459"/>
      <c r="AW75" s="459"/>
      <c r="AX75" s="460"/>
      <c r="AY75" s="458"/>
      <c r="AZ75" s="459"/>
      <c r="BA75" s="461"/>
      <c r="BB75" s="1209"/>
      <c r="BC75" s="1210"/>
      <c r="BD75" s="1211"/>
      <c r="BE75" s="1212"/>
      <c r="BF75" s="1213"/>
      <c r="BG75" s="1214"/>
      <c r="BH75" s="1214"/>
      <c r="BI75" s="1214"/>
      <c r="BJ75" s="1215"/>
    </row>
    <row r="76" spans="1:62" ht="20.25" customHeight="1">
      <c r="A76" s="410"/>
      <c r="B76" s="1171"/>
      <c r="C76" s="1216"/>
      <c r="D76" s="1217"/>
      <c r="E76" s="468"/>
      <c r="F76" s="469">
        <f>C75</f>
        <v>0</v>
      </c>
      <c r="G76" s="468"/>
      <c r="H76" s="469">
        <f>I75</f>
        <v>0</v>
      </c>
      <c r="I76" s="1218"/>
      <c r="J76" s="1219"/>
      <c r="K76" s="1220"/>
      <c r="L76" s="1221"/>
      <c r="M76" s="1221"/>
      <c r="N76" s="1217"/>
      <c r="O76" s="1187"/>
      <c r="P76" s="1188"/>
      <c r="Q76" s="1188"/>
      <c r="R76" s="1188"/>
      <c r="S76" s="1189"/>
      <c r="T76" s="462" t="s">
        <v>578</v>
      </c>
      <c r="U76" s="463"/>
      <c r="V76" s="464"/>
      <c r="W76" s="450" t="s">
        <v>885</v>
      </c>
      <c r="X76" s="451" t="s">
        <v>885</v>
      </c>
      <c r="Y76" s="451" t="s">
        <v>885</v>
      </c>
      <c r="Z76" s="451" t="s">
        <v>885</v>
      </c>
      <c r="AA76" s="451" t="s">
        <v>885</v>
      </c>
      <c r="AB76" s="451" t="s">
        <v>885</v>
      </c>
      <c r="AC76" s="452" t="s">
        <v>885</v>
      </c>
      <c r="AD76" s="450" t="s">
        <v>885</v>
      </c>
      <c r="AE76" s="451" t="s">
        <v>885</v>
      </c>
      <c r="AF76" s="451" t="s">
        <v>885</v>
      </c>
      <c r="AG76" s="451" t="s">
        <v>885</v>
      </c>
      <c r="AH76" s="451" t="s">
        <v>885</v>
      </c>
      <c r="AI76" s="451" t="s">
        <v>885</v>
      </c>
      <c r="AJ76" s="452" t="s">
        <v>885</v>
      </c>
      <c r="AK76" s="450" t="s">
        <v>885</v>
      </c>
      <c r="AL76" s="451" t="s">
        <v>885</v>
      </c>
      <c r="AM76" s="451" t="s">
        <v>885</v>
      </c>
      <c r="AN76" s="451" t="s">
        <v>885</v>
      </c>
      <c r="AO76" s="451" t="s">
        <v>885</v>
      </c>
      <c r="AP76" s="451" t="s">
        <v>885</v>
      </c>
      <c r="AQ76" s="452" t="s">
        <v>885</v>
      </c>
      <c r="AR76" s="450" t="s">
        <v>885</v>
      </c>
      <c r="AS76" s="451" t="s">
        <v>885</v>
      </c>
      <c r="AT76" s="451" t="s">
        <v>885</v>
      </c>
      <c r="AU76" s="451" t="s">
        <v>885</v>
      </c>
      <c r="AV76" s="451" t="s">
        <v>885</v>
      </c>
      <c r="AW76" s="451" t="s">
        <v>885</v>
      </c>
      <c r="AX76" s="452" t="s">
        <v>885</v>
      </c>
      <c r="AY76" s="450" t="s">
        <v>885</v>
      </c>
      <c r="AZ76" s="451" t="s">
        <v>885</v>
      </c>
      <c r="BA76" s="451" t="s">
        <v>885</v>
      </c>
      <c r="BB76" s="1225">
        <f>IF($BE$3="４週",SUM(W76:AX76),IF($BE$3="暦月",SUM(W76:BA76),""))</f>
        <v>0</v>
      </c>
      <c r="BC76" s="1226"/>
      <c r="BD76" s="1227">
        <f>IF($BE$3="４週",BB76/4,IF($BE$3="暦月",(BB76/($BE$8/7)),""))</f>
        <v>0</v>
      </c>
      <c r="BE76" s="1226"/>
      <c r="BF76" s="1222"/>
      <c r="BG76" s="1223"/>
      <c r="BH76" s="1223"/>
      <c r="BI76" s="1223"/>
      <c r="BJ76" s="1224"/>
    </row>
    <row r="77" spans="1:62" ht="20.25" customHeight="1">
      <c r="A77" s="410"/>
      <c r="B77" s="1170">
        <f>B75+1</f>
        <v>31</v>
      </c>
      <c r="C77" s="1203"/>
      <c r="D77" s="1204"/>
      <c r="E77" s="445"/>
      <c r="F77" s="446"/>
      <c r="G77" s="445"/>
      <c r="H77" s="446"/>
      <c r="I77" s="1205"/>
      <c r="J77" s="1206"/>
      <c r="K77" s="1207"/>
      <c r="L77" s="1208"/>
      <c r="M77" s="1208"/>
      <c r="N77" s="1204"/>
      <c r="O77" s="1187"/>
      <c r="P77" s="1188"/>
      <c r="Q77" s="1188"/>
      <c r="R77" s="1188"/>
      <c r="S77" s="1189"/>
      <c r="T77" s="465" t="s">
        <v>577</v>
      </c>
      <c r="U77" s="466"/>
      <c r="V77" s="467"/>
      <c r="W77" s="458"/>
      <c r="X77" s="459"/>
      <c r="Y77" s="459"/>
      <c r="Z77" s="459"/>
      <c r="AA77" s="459"/>
      <c r="AB77" s="459"/>
      <c r="AC77" s="460"/>
      <c r="AD77" s="458"/>
      <c r="AE77" s="459"/>
      <c r="AF77" s="459"/>
      <c r="AG77" s="459"/>
      <c r="AH77" s="459"/>
      <c r="AI77" s="459"/>
      <c r="AJ77" s="460"/>
      <c r="AK77" s="458"/>
      <c r="AL77" s="459"/>
      <c r="AM77" s="459"/>
      <c r="AN77" s="459"/>
      <c r="AO77" s="459"/>
      <c r="AP77" s="459"/>
      <c r="AQ77" s="460"/>
      <c r="AR77" s="458"/>
      <c r="AS77" s="459"/>
      <c r="AT77" s="459"/>
      <c r="AU77" s="459"/>
      <c r="AV77" s="459"/>
      <c r="AW77" s="459"/>
      <c r="AX77" s="460"/>
      <c r="AY77" s="458"/>
      <c r="AZ77" s="459"/>
      <c r="BA77" s="461"/>
      <c r="BB77" s="1209"/>
      <c r="BC77" s="1210"/>
      <c r="BD77" s="1211"/>
      <c r="BE77" s="1212"/>
      <c r="BF77" s="1213"/>
      <c r="BG77" s="1214"/>
      <c r="BH77" s="1214"/>
      <c r="BI77" s="1214"/>
      <c r="BJ77" s="1215"/>
    </row>
    <row r="78" spans="1:62" ht="20.25" customHeight="1">
      <c r="A78" s="410"/>
      <c r="B78" s="1171"/>
      <c r="C78" s="1216"/>
      <c r="D78" s="1217"/>
      <c r="E78" s="468"/>
      <c r="F78" s="469">
        <f>C77</f>
        <v>0</v>
      </c>
      <c r="G78" s="468"/>
      <c r="H78" s="469">
        <f>I77</f>
        <v>0</v>
      </c>
      <c r="I78" s="1218"/>
      <c r="J78" s="1219"/>
      <c r="K78" s="1220"/>
      <c r="L78" s="1221"/>
      <c r="M78" s="1221"/>
      <c r="N78" s="1217"/>
      <c r="O78" s="1187"/>
      <c r="P78" s="1188"/>
      <c r="Q78" s="1188"/>
      <c r="R78" s="1188"/>
      <c r="S78" s="1189"/>
      <c r="T78" s="462" t="s">
        <v>578</v>
      </c>
      <c r="U78" s="463"/>
      <c r="V78" s="464"/>
      <c r="W78" s="450" t="s">
        <v>885</v>
      </c>
      <c r="X78" s="451" t="s">
        <v>885</v>
      </c>
      <c r="Y78" s="451" t="s">
        <v>885</v>
      </c>
      <c r="Z78" s="451" t="s">
        <v>885</v>
      </c>
      <c r="AA78" s="451" t="s">
        <v>885</v>
      </c>
      <c r="AB78" s="451" t="s">
        <v>885</v>
      </c>
      <c r="AC78" s="452" t="s">
        <v>885</v>
      </c>
      <c r="AD78" s="450" t="s">
        <v>885</v>
      </c>
      <c r="AE78" s="451" t="s">
        <v>885</v>
      </c>
      <c r="AF78" s="451" t="s">
        <v>885</v>
      </c>
      <c r="AG78" s="451" t="s">
        <v>885</v>
      </c>
      <c r="AH78" s="451" t="s">
        <v>885</v>
      </c>
      <c r="AI78" s="451" t="s">
        <v>885</v>
      </c>
      <c r="AJ78" s="452" t="s">
        <v>885</v>
      </c>
      <c r="AK78" s="450" t="s">
        <v>885</v>
      </c>
      <c r="AL78" s="451" t="s">
        <v>885</v>
      </c>
      <c r="AM78" s="451" t="s">
        <v>885</v>
      </c>
      <c r="AN78" s="451" t="s">
        <v>885</v>
      </c>
      <c r="AO78" s="451" t="s">
        <v>885</v>
      </c>
      <c r="AP78" s="451" t="s">
        <v>885</v>
      </c>
      <c r="AQ78" s="452" t="s">
        <v>885</v>
      </c>
      <c r="AR78" s="450" t="s">
        <v>885</v>
      </c>
      <c r="AS78" s="451" t="s">
        <v>885</v>
      </c>
      <c r="AT78" s="451" t="s">
        <v>885</v>
      </c>
      <c r="AU78" s="451" t="s">
        <v>885</v>
      </c>
      <c r="AV78" s="451" t="s">
        <v>885</v>
      </c>
      <c r="AW78" s="451" t="s">
        <v>885</v>
      </c>
      <c r="AX78" s="452" t="s">
        <v>885</v>
      </c>
      <c r="AY78" s="450" t="s">
        <v>885</v>
      </c>
      <c r="AZ78" s="451" t="s">
        <v>885</v>
      </c>
      <c r="BA78" s="451" t="s">
        <v>885</v>
      </c>
      <c r="BB78" s="1225">
        <f>IF($BE$3="４週",SUM(W78:AX78),IF($BE$3="暦月",SUM(W78:BA78),""))</f>
        <v>0</v>
      </c>
      <c r="BC78" s="1226"/>
      <c r="BD78" s="1227">
        <f>IF($BE$3="４週",BB78/4,IF($BE$3="暦月",(BB78/($BE$8/7)),""))</f>
        <v>0</v>
      </c>
      <c r="BE78" s="1226"/>
      <c r="BF78" s="1222"/>
      <c r="BG78" s="1223"/>
      <c r="BH78" s="1223"/>
      <c r="BI78" s="1223"/>
      <c r="BJ78" s="1224"/>
    </row>
    <row r="79" spans="1:62" ht="20.25" customHeight="1">
      <c r="A79" s="410"/>
      <c r="B79" s="1170">
        <f>B77+1</f>
        <v>32</v>
      </c>
      <c r="C79" s="1203"/>
      <c r="D79" s="1204"/>
      <c r="E79" s="445"/>
      <c r="F79" s="446"/>
      <c r="G79" s="445"/>
      <c r="H79" s="446"/>
      <c r="I79" s="1205"/>
      <c r="J79" s="1206"/>
      <c r="K79" s="1207"/>
      <c r="L79" s="1208"/>
      <c r="M79" s="1208"/>
      <c r="N79" s="1204"/>
      <c r="O79" s="1187"/>
      <c r="P79" s="1188"/>
      <c r="Q79" s="1188"/>
      <c r="R79" s="1188"/>
      <c r="S79" s="1189"/>
      <c r="T79" s="465" t="s">
        <v>577</v>
      </c>
      <c r="U79" s="466"/>
      <c r="V79" s="467"/>
      <c r="W79" s="458"/>
      <c r="X79" s="459"/>
      <c r="Y79" s="459"/>
      <c r="Z79" s="459"/>
      <c r="AA79" s="459"/>
      <c r="AB79" s="459"/>
      <c r="AC79" s="460"/>
      <c r="AD79" s="458"/>
      <c r="AE79" s="459"/>
      <c r="AF79" s="459"/>
      <c r="AG79" s="459"/>
      <c r="AH79" s="459"/>
      <c r="AI79" s="459"/>
      <c r="AJ79" s="460"/>
      <c r="AK79" s="458"/>
      <c r="AL79" s="459"/>
      <c r="AM79" s="459"/>
      <c r="AN79" s="459"/>
      <c r="AO79" s="459"/>
      <c r="AP79" s="459"/>
      <c r="AQ79" s="460"/>
      <c r="AR79" s="458"/>
      <c r="AS79" s="459"/>
      <c r="AT79" s="459"/>
      <c r="AU79" s="459"/>
      <c r="AV79" s="459"/>
      <c r="AW79" s="459"/>
      <c r="AX79" s="460"/>
      <c r="AY79" s="458"/>
      <c r="AZ79" s="459"/>
      <c r="BA79" s="461"/>
      <c r="BB79" s="1209"/>
      <c r="BC79" s="1210"/>
      <c r="BD79" s="1211"/>
      <c r="BE79" s="1212"/>
      <c r="BF79" s="1213"/>
      <c r="BG79" s="1214"/>
      <c r="BH79" s="1214"/>
      <c r="BI79" s="1214"/>
      <c r="BJ79" s="1215"/>
    </row>
    <row r="80" spans="1:62" ht="20.25" customHeight="1">
      <c r="A80" s="410"/>
      <c r="B80" s="1171"/>
      <c r="C80" s="1216"/>
      <c r="D80" s="1217"/>
      <c r="E80" s="468"/>
      <c r="F80" s="469">
        <f>C79</f>
        <v>0</v>
      </c>
      <c r="G80" s="468"/>
      <c r="H80" s="469">
        <f>I79</f>
        <v>0</v>
      </c>
      <c r="I80" s="1218"/>
      <c r="J80" s="1219"/>
      <c r="K80" s="1220"/>
      <c r="L80" s="1221"/>
      <c r="M80" s="1221"/>
      <c r="N80" s="1217"/>
      <c r="O80" s="1187"/>
      <c r="P80" s="1188"/>
      <c r="Q80" s="1188"/>
      <c r="R80" s="1188"/>
      <c r="S80" s="1189"/>
      <c r="T80" s="462" t="s">
        <v>578</v>
      </c>
      <c r="U80" s="463"/>
      <c r="V80" s="464"/>
      <c r="W80" s="450" t="s">
        <v>885</v>
      </c>
      <c r="X80" s="451" t="s">
        <v>885</v>
      </c>
      <c r="Y80" s="451" t="s">
        <v>885</v>
      </c>
      <c r="Z80" s="451" t="s">
        <v>885</v>
      </c>
      <c r="AA80" s="451" t="s">
        <v>885</v>
      </c>
      <c r="AB80" s="451" t="s">
        <v>885</v>
      </c>
      <c r="AC80" s="452" t="s">
        <v>885</v>
      </c>
      <c r="AD80" s="450" t="s">
        <v>885</v>
      </c>
      <c r="AE80" s="451" t="s">
        <v>885</v>
      </c>
      <c r="AF80" s="451" t="s">
        <v>885</v>
      </c>
      <c r="AG80" s="451" t="s">
        <v>885</v>
      </c>
      <c r="AH80" s="451" t="s">
        <v>885</v>
      </c>
      <c r="AI80" s="451" t="s">
        <v>885</v>
      </c>
      <c r="AJ80" s="452" t="s">
        <v>885</v>
      </c>
      <c r="AK80" s="450" t="s">
        <v>885</v>
      </c>
      <c r="AL80" s="451" t="s">
        <v>885</v>
      </c>
      <c r="AM80" s="451" t="s">
        <v>885</v>
      </c>
      <c r="AN80" s="451" t="s">
        <v>885</v>
      </c>
      <c r="AO80" s="451" t="s">
        <v>885</v>
      </c>
      <c r="AP80" s="451" t="s">
        <v>885</v>
      </c>
      <c r="AQ80" s="452" t="s">
        <v>885</v>
      </c>
      <c r="AR80" s="450" t="s">
        <v>885</v>
      </c>
      <c r="AS80" s="451" t="s">
        <v>885</v>
      </c>
      <c r="AT80" s="451" t="s">
        <v>885</v>
      </c>
      <c r="AU80" s="451" t="s">
        <v>885</v>
      </c>
      <c r="AV80" s="451" t="s">
        <v>885</v>
      </c>
      <c r="AW80" s="451" t="s">
        <v>885</v>
      </c>
      <c r="AX80" s="452" t="s">
        <v>885</v>
      </c>
      <c r="AY80" s="450" t="s">
        <v>885</v>
      </c>
      <c r="AZ80" s="451" t="s">
        <v>885</v>
      </c>
      <c r="BA80" s="451" t="s">
        <v>885</v>
      </c>
      <c r="BB80" s="1225">
        <f>IF($BE$3="４週",SUM(W80:AX80),IF($BE$3="暦月",SUM(W80:BA80),""))</f>
        <v>0</v>
      </c>
      <c r="BC80" s="1226"/>
      <c r="BD80" s="1227">
        <f>IF($BE$3="４週",BB80/4,IF($BE$3="暦月",(BB80/($BE$8/7)),""))</f>
        <v>0</v>
      </c>
      <c r="BE80" s="1226"/>
      <c r="BF80" s="1222"/>
      <c r="BG80" s="1223"/>
      <c r="BH80" s="1223"/>
      <c r="BI80" s="1223"/>
      <c r="BJ80" s="1224"/>
    </row>
    <row r="81" spans="1:62" ht="20.25" customHeight="1">
      <c r="A81" s="410"/>
      <c r="B81" s="1170">
        <f>B79+1</f>
        <v>33</v>
      </c>
      <c r="C81" s="1203"/>
      <c r="D81" s="1204"/>
      <c r="E81" s="445"/>
      <c r="F81" s="446"/>
      <c r="G81" s="445"/>
      <c r="H81" s="446"/>
      <c r="I81" s="1205"/>
      <c r="J81" s="1206"/>
      <c r="K81" s="1207"/>
      <c r="L81" s="1208"/>
      <c r="M81" s="1208"/>
      <c r="N81" s="1204"/>
      <c r="O81" s="1187"/>
      <c r="P81" s="1188"/>
      <c r="Q81" s="1188"/>
      <c r="R81" s="1188"/>
      <c r="S81" s="1189"/>
      <c r="T81" s="465" t="s">
        <v>577</v>
      </c>
      <c r="U81" s="466"/>
      <c r="V81" s="467"/>
      <c r="W81" s="458"/>
      <c r="X81" s="459"/>
      <c r="Y81" s="459"/>
      <c r="Z81" s="459"/>
      <c r="AA81" s="459"/>
      <c r="AB81" s="459"/>
      <c r="AC81" s="460"/>
      <c r="AD81" s="458"/>
      <c r="AE81" s="459"/>
      <c r="AF81" s="459"/>
      <c r="AG81" s="459"/>
      <c r="AH81" s="459"/>
      <c r="AI81" s="459"/>
      <c r="AJ81" s="460"/>
      <c r="AK81" s="458"/>
      <c r="AL81" s="459"/>
      <c r="AM81" s="459"/>
      <c r="AN81" s="459"/>
      <c r="AO81" s="459"/>
      <c r="AP81" s="459"/>
      <c r="AQ81" s="460"/>
      <c r="AR81" s="458"/>
      <c r="AS81" s="459"/>
      <c r="AT81" s="459"/>
      <c r="AU81" s="459"/>
      <c r="AV81" s="459"/>
      <c r="AW81" s="459"/>
      <c r="AX81" s="460"/>
      <c r="AY81" s="458"/>
      <c r="AZ81" s="459"/>
      <c r="BA81" s="461"/>
      <c r="BB81" s="1209"/>
      <c r="BC81" s="1210"/>
      <c r="BD81" s="1211"/>
      <c r="BE81" s="1212"/>
      <c r="BF81" s="1213"/>
      <c r="BG81" s="1214"/>
      <c r="BH81" s="1214"/>
      <c r="BI81" s="1214"/>
      <c r="BJ81" s="1215"/>
    </row>
    <row r="82" spans="1:62" ht="20.25" customHeight="1">
      <c r="A82" s="410"/>
      <c r="B82" s="1171"/>
      <c r="C82" s="1216"/>
      <c r="D82" s="1217"/>
      <c r="E82" s="468"/>
      <c r="F82" s="469">
        <f>C81</f>
        <v>0</v>
      </c>
      <c r="G82" s="468"/>
      <c r="H82" s="469">
        <f>I81</f>
        <v>0</v>
      </c>
      <c r="I82" s="1218"/>
      <c r="J82" s="1219"/>
      <c r="K82" s="1220"/>
      <c r="L82" s="1221"/>
      <c r="M82" s="1221"/>
      <c r="N82" s="1217"/>
      <c r="O82" s="1187"/>
      <c r="P82" s="1188"/>
      <c r="Q82" s="1188"/>
      <c r="R82" s="1188"/>
      <c r="S82" s="1189"/>
      <c r="T82" s="462" t="s">
        <v>578</v>
      </c>
      <c r="U82" s="463"/>
      <c r="V82" s="464"/>
      <c r="W82" s="450" t="s">
        <v>885</v>
      </c>
      <c r="X82" s="451" t="s">
        <v>885</v>
      </c>
      <c r="Y82" s="451" t="s">
        <v>885</v>
      </c>
      <c r="Z82" s="451" t="s">
        <v>885</v>
      </c>
      <c r="AA82" s="451" t="s">
        <v>885</v>
      </c>
      <c r="AB82" s="451" t="s">
        <v>885</v>
      </c>
      <c r="AC82" s="452" t="s">
        <v>885</v>
      </c>
      <c r="AD82" s="450" t="s">
        <v>885</v>
      </c>
      <c r="AE82" s="451" t="s">
        <v>885</v>
      </c>
      <c r="AF82" s="451" t="s">
        <v>885</v>
      </c>
      <c r="AG82" s="451" t="s">
        <v>885</v>
      </c>
      <c r="AH82" s="451" t="s">
        <v>885</v>
      </c>
      <c r="AI82" s="451" t="s">
        <v>885</v>
      </c>
      <c r="AJ82" s="452" t="s">
        <v>885</v>
      </c>
      <c r="AK82" s="450" t="s">
        <v>885</v>
      </c>
      <c r="AL82" s="451" t="s">
        <v>885</v>
      </c>
      <c r="AM82" s="451" t="s">
        <v>885</v>
      </c>
      <c r="AN82" s="451" t="s">
        <v>885</v>
      </c>
      <c r="AO82" s="451" t="s">
        <v>885</v>
      </c>
      <c r="AP82" s="451" t="s">
        <v>885</v>
      </c>
      <c r="AQ82" s="452" t="s">
        <v>885</v>
      </c>
      <c r="AR82" s="450" t="s">
        <v>885</v>
      </c>
      <c r="AS82" s="451" t="s">
        <v>885</v>
      </c>
      <c r="AT82" s="451" t="s">
        <v>885</v>
      </c>
      <c r="AU82" s="451" t="s">
        <v>885</v>
      </c>
      <c r="AV82" s="451" t="s">
        <v>885</v>
      </c>
      <c r="AW82" s="451" t="s">
        <v>885</v>
      </c>
      <c r="AX82" s="452" t="s">
        <v>885</v>
      </c>
      <c r="AY82" s="450" t="s">
        <v>885</v>
      </c>
      <c r="AZ82" s="451" t="s">
        <v>885</v>
      </c>
      <c r="BA82" s="451" t="s">
        <v>885</v>
      </c>
      <c r="BB82" s="1225">
        <f>IF($BE$3="４週",SUM(W82:AX82),IF($BE$3="暦月",SUM(W82:BA82),""))</f>
        <v>0</v>
      </c>
      <c r="BC82" s="1226"/>
      <c r="BD82" s="1227">
        <f>IF($BE$3="４週",BB82/4,IF($BE$3="暦月",(BB82/($BE$8/7)),""))</f>
        <v>0</v>
      </c>
      <c r="BE82" s="1226"/>
      <c r="BF82" s="1222"/>
      <c r="BG82" s="1223"/>
      <c r="BH82" s="1223"/>
      <c r="BI82" s="1223"/>
      <c r="BJ82" s="1224"/>
    </row>
    <row r="83" spans="1:62" ht="20.25" customHeight="1">
      <c r="A83" s="410"/>
      <c r="B83" s="1170">
        <f>B81+1</f>
        <v>34</v>
      </c>
      <c r="C83" s="1203"/>
      <c r="D83" s="1204"/>
      <c r="E83" s="445"/>
      <c r="F83" s="446"/>
      <c r="G83" s="445"/>
      <c r="H83" s="446"/>
      <c r="I83" s="1205"/>
      <c r="J83" s="1206"/>
      <c r="K83" s="1207"/>
      <c r="L83" s="1208"/>
      <c r="M83" s="1208"/>
      <c r="N83" s="1204"/>
      <c r="O83" s="1187"/>
      <c r="P83" s="1188"/>
      <c r="Q83" s="1188"/>
      <c r="R83" s="1188"/>
      <c r="S83" s="1189"/>
      <c r="T83" s="465" t="s">
        <v>577</v>
      </c>
      <c r="U83" s="466"/>
      <c r="V83" s="467"/>
      <c r="W83" s="458"/>
      <c r="X83" s="459"/>
      <c r="Y83" s="459"/>
      <c r="Z83" s="459"/>
      <c r="AA83" s="459"/>
      <c r="AB83" s="459"/>
      <c r="AC83" s="460"/>
      <c r="AD83" s="458"/>
      <c r="AE83" s="459"/>
      <c r="AF83" s="459"/>
      <c r="AG83" s="459"/>
      <c r="AH83" s="459"/>
      <c r="AI83" s="459"/>
      <c r="AJ83" s="460"/>
      <c r="AK83" s="458"/>
      <c r="AL83" s="459"/>
      <c r="AM83" s="459"/>
      <c r="AN83" s="459"/>
      <c r="AO83" s="459"/>
      <c r="AP83" s="459"/>
      <c r="AQ83" s="460"/>
      <c r="AR83" s="458"/>
      <c r="AS83" s="459"/>
      <c r="AT83" s="459"/>
      <c r="AU83" s="459"/>
      <c r="AV83" s="459"/>
      <c r="AW83" s="459"/>
      <c r="AX83" s="460"/>
      <c r="AY83" s="458"/>
      <c r="AZ83" s="459"/>
      <c r="BA83" s="461"/>
      <c r="BB83" s="1209"/>
      <c r="BC83" s="1210"/>
      <c r="BD83" s="1211"/>
      <c r="BE83" s="1212"/>
      <c r="BF83" s="1213"/>
      <c r="BG83" s="1214"/>
      <c r="BH83" s="1214"/>
      <c r="BI83" s="1214"/>
      <c r="BJ83" s="1215"/>
    </row>
    <row r="84" spans="1:62" ht="20.25" customHeight="1">
      <c r="A84" s="410"/>
      <c r="B84" s="1171"/>
      <c r="C84" s="1216"/>
      <c r="D84" s="1217"/>
      <c r="E84" s="468"/>
      <c r="F84" s="469">
        <f>C83</f>
        <v>0</v>
      </c>
      <c r="G84" s="468"/>
      <c r="H84" s="469">
        <f>I83</f>
        <v>0</v>
      </c>
      <c r="I84" s="1218"/>
      <c r="J84" s="1219"/>
      <c r="K84" s="1220"/>
      <c r="L84" s="1221"/>
      <c r="M84" s="1221"/>
      <c r="N84" s="1217"/>
      <c r="O84" s="1187"/>
      <c r="P84" s="1188"/>
      <c r="Q84" s="1188"/>
      <c r="R84" s="1188"/>
      <c r="S84" s="1189"/>
      <c r="T84" s="462" t="s">
        <v>578</v>
      </c>
      <c r="U84" s="463"/>
      <c r="V84" s="464"/>
      <c r="W84" s="450" t="s">
        <v>885</v>
      </c>
      <c r="X84" s="451" t="s">
        <v>885</v>
      </c>
      <c r="Y84" s="451" t="s">
        <v>885</v>
      </c>
      <c r="Z84" s="451" t="s">
        <v>885</v>
      </c>
      <c r="AA84" s="451" t="s">
        <v>885</v>
      </c>
      <c r="AB84" s="451" t="s">
        <v>885</v>
      </c>
      <c r="AC84" s="452" t="s">
        <v>885</v>
      </c>
      <c r="AD84" s="450" t="s">
        <v>885</v>
      </c>
      <c r="AE84" s="451" t="s">
        <v>885</v>
      </c>
      <c r="AF84" s="451" t="s">
        <v>885</v>
      </c>
      <c r="AG84" s="451" t="s">
        <v>885</v>
      </c>
      <c r="AH84" s="451" t="s">
        <v>885</v>
      </c>
      <c r="AI84" s="451" t="s">
        <v>885</v>
      </c>
      <c r="AJ84" s="452" t="s">
        <v>885</v>
      </c>
      <c r="AK84" s="450" t="s">
        <v>885</v>
      </c>
      <c r="AL84" s="451" t="s">
        <v>885</v>
      </c>
      <c r="AM84" s="451" t="s">
        <v>885</v>
      </c>
      <c r="AN84" s="451" t="s">
        <v>885</v>
      </c>
      <c r="AO84" s="451" t="s">
        <v>885</v>
      </c>
      <c r="AP84" s="451" t="s">
        <v>885</v>
      </c>
      <c r="AQ84" s="452" t="s">
        <v>885</v>
      </c>
      <c r="AR84" s="450" t="s">
        <v>885</v>
      </c>
      <c r="AS84" s="451" t="s">
        <v>885</v>
      </c>
      <c r="AT84" s="451" t="s">
        <v>885</v>
      </c>
      <c r="AU84" s="451" t="s">
        <v>885</v>
      </c>
      <c r="AV84" s="451" t="s">
        <v>885</v>
      </c>
      <c r="AW84" s="451" t="s">
        <v>885</v>
      </c>
      <c r="AX84" s="452" t="s">
        <v>885</v>
      </c>
      <c r="AY84" s="450" t="s">
        <v>885</v>
      </c>
      <c r="AZ84" s="451" t="s">
        <v>885</v>
      </c>
      <c r="BA84" s="451" t="s">
        <v>885</v>
      </c>
      <c r="BB84" s="1225">
        <f>IF($BE$3="４週",SUM(W84:AX84),IF($BE$3="暦月",SUM(W84:BA84),""))</f>
        <v>0</v>
      </c>
      <c r="BC84" s="1226"/>
      <c r="BD84" s="1227">
        <f>IF($BE$3="４週",BB84/4,IF($BE$3="暦月",(BB84/($BE$8/7)),""))</f>
        <v>0</v>
      </c>
      <c r="BE84" s="1226"/>
      <c r="BF84" s="1222"/>
      <c r="BG84" s="1223"/>
      <c r="BH84" s="1223"/>
      <c r="BI84" s="1223"/>
      <c r="BJ84" s="1224"/>
    </row>
    <row r="85" spans="1:62" ht="20.25" customHeight="1">
      <c r="A85" s="410"/>
      <c r="B85" s="1170">
        <f>B83+1</f>
        <v>35</v>
      </c>
      <c r="C85" s="1203"/>
      <c r="D85" s="1204"/>
      <c r="E85" s="445"/>
      <c r="F85" s="446"/>
      <c r="G85" s="445"/>
      <c r="H85" s="446"/>
      <c r="I85" s="1205"/>
      <c r="J85" s="1206"/>
      <c r="K85" s="1207"/>
      <c r="L85" s="1208"/>
      <c r="M85" s="1208"/>
      <c r="N85" s="1204"/>
      <c r="O85" s="1187"/>
      <c r="P85" s="1188"/>
      <c r="Q85" s="1188"/>
      <c r="R85" s="1188"/>
      <c r="S85" s="1189"/>
      <c r="T85" s="465" t="s">
        <v>577</v>
      </c>
      <c r="U85" s="466"/>
      <c r="V85" s="467"/>
      <c r="W85" s="458"/>
      <c r="X85" s="459"/>
      <c r="Y85" s="459"/>
      <c r="Z85" s="459"/>
      <c r="AA85" s="459"/>
      <c r="AB85" s="459"/>
      <c r="AC85" s="460"/>
      <c r="AD85" s="458"/>
      <c r="AE85" s="459"/>
      <c r="AF85" s="459"/>
      <c r="AG85" s="459"/>
      <c r="AH85" s="459"/>
      <c r="AI85" s="459"/>
      <c r="AJ85" s="460"/>
      <c r="AK85" s="458"/>
      <c r="AL85" s="459"/>
      <c r="AM85" s="459"/>
      <c r="AN85" s="459"/>
      <c r="AO85" s="459"/>
      <c r="AP85" s="459"/>
      <c r="AQ85" s="460"/>
      <c r="AR85" s="458"/>
      <c r="AS85" s="459"/>
      <c r="AT85" s="459"/>
      <c r="AU85" s="459"/>
      <c r="AV85" s="459"/>
      <c r="AW85" s="459"/>
      <c r="AX85" s="460"/>
      <c r="AY85" s="458"/>
      <c r="AZ85" s="459"/>
      <c r="BA85" s="461"/>
      <c r="BB85" s="1209"/>
      <c r="BC85" s="1210"/>
      <c r="BD85" s="1211"/>
      <c r="BE85" s="1212"/>
      <c r="BF85" s="1213"/>
      <c r="BG85" s="1214"/>
      <c r="BH85" s="1214"/>
      <c r="BI85" s="1214"/>
      <c r="BJ85" s="1215"/>
    </row>
    <row r="86" spans="1:62" ht="20.25" customHeight="1">
      <c r="A86" s="410"/>
      <c r="B86" s="1171"/>
      <c r="C86" s="1216"/>
      <c r="D86" s="1217"/>
      <c r="E86" s="468"/>
      <c r="F86" s="469">
        <f>C85</f>
        <v>0</v>
      </c>
      <c r="G86" s="468"/>
      <c r="H86" s="469">
        <f>I85</f>
        <v>0</v>
      </c>
      <c r="I86" s="1218"/>
      <c r="J86" s="1219"/>
      <c r="K86" s="1220"/>
      <c r="L86" s="1221"/>
      <c r="M86" s="1221"/>
      <c r="N86" s="1217"/>
      <c r="O86" s="1187"/>
      <c r="P86" s="1188"/>
      <c r="Q86" s="1188"/>
      <c r="R86" s="1188"/>
      <c r="S86" s="1189"/>
      <c r="T86" s="462" t="s">
        <v>578</v>
      </c>
      <c r="U86" s="463"/>
      <c r="V86" s="464"/>
      <c r="W86" s="450" t="s">
        <v>885</v>
      </c>
      <c r="X86" s="451" t="s">
        <v>885</v>
      </c>
      <c r="Y86" s="451" t="s">
        <v>885</v>
      </c>
      <c r="Z86" s="451" t="s">
        <v>885</v>
      </c>
      <c r="AA86" s="451" t="s">
        <v>885</v>
      </c>
      <c r="AB86" s="451" t="s">
        <v>885</v>
      </c>
      <c r="AC86" s="452" t="s">
        <v>885</v>
      </c>
      <c r="AD86" s="450" t="s">
        <v>885</v>
      </c>
      <c r="AE86" s="451" t="s">
        <v>885</v>
      </c>
      <c r="AF86" s="451" t="s">
        <v>885</v>
      </c>
      <c r="AG86" s="451" t="s">
        <v>885</v>
      </c>
      <c r="AH86" s="451" t="s">
        <v>885</v>
      </c>
      <c r="AI86" s="451" t="s">
        <v>885</v>
      </c>
      <c r="AJ86" s="452" t="s">
        <v>885</v>
      </c>
      <c r="AK86" s="450" t="s">
        <v>885</v>
      </c>
      <c r="AL86" s="451" t="s">
        <v>885</v>
      </c>
      <c r="AM86" s="451" t="s">
        <v>885</v>
      </c>
      <c r="AN86" s="451" t="s">
        <v>885</v>
      </c>
      <c r="AO86" s="451" t="s">
        <v>885</v>
      </c>
      <c r="AP86" s="451" t="s">
        <v>885</v>
      </c>
      <c r="AQ86" s="452" t="s">
        <v>885</v>
      </c>
      <c r="AR86" s="450" t="s">
        <v>885</v>
      </c>
      <c r="AS86" s="451" t="s">
        <v>885</v>
      </c>
      <c r="AT86" s="451" t="s">
        <v>885</v>
      </c>
      <c r="AU86" s="451" t="s">
        <v>885</v>
      </c>
      <c r="AV86" s="451" t="s">
        <v>885</v>
      </c>
      <c r="AW86" s="451" t="s">
        <v>885</v>
      </c>
      <c r="AX86" s="452" t="s">
        <v>885</v>
      </c>
      <c r="AY86" s="450" t="s">
        <v>885</v>
      </c>
      <c r="AZ86" s="451" t="s">
        <v>885</v>
      </c>
      <c r="BA86" s="451" t="s">
        <v>885</v>
      </c>
      <c r="BB86" s="1225">
        <f>IF($BE$3="４週",SUM(W86:AX86),IF($BE$3="暦月",SUM(W86:BA86),""))</f>
        <v>0</v>
      </c>
      <c r="BC86" s="1226"/>
      <c r="BD86" s="1227">
        <f>IF($BE$3="４週",BB86/4,IF($BE$3="暦月",(BB86/($BE$8/7)),""))</f>
        <v>0</v>
      </c>
      <c r="BE86" s="1226"/>
      <c r="BF86" s="1222"/>
      <c r="BG86" s="1223"/>
      <c r="BH86" s="1223"/>
      <c r="BI86" s="1223"/>
      <c r="BJ86" s="1224"/>
    </row>
    <row r="87" spans="1:62" ht="20.25" customHeight="1">
      <c r="A87" s="410"/>
      <c r="B87" s="1170">
        <f>B85+1</f>
        <v>36</v>
      </c>
      <c r="C87" s="1203"/>
      <c r="D87" s="1204"/>
      <c r="E87" s="445"/>
      <c r="F87" s="446"/>
      <c r="G87" s="445"/>
      <c r="H87" s="446"/>
      <c r="I87" s="1205"/>
      <c r="J87" s="1206"/>
      <c r="K87" s="1207"/>
      <c r="L87" s="1208"/>
      <c r="M87" s="1208"/>
      <c r="N87" s="1204"/>
      <c r="O87" s="1187"/>
      <c r="P87" s="1188"/>
      <c r="Q87" s="1188"/>
      <c r="R87" s="1188"/>
      <c r="S87" s="1189"/>
      <c r="T87" s="465" t="s">
        <v>577</v>
      </c>
      <c r="U87" s="466"/>
      <c r="V87" s="467"/>
      <c r="W87" s="458"/>
      <c r="X87" s="459"/>
      <c r="Y87" s="459"/>
      <c r="Z87" s="459"/>
      <c r="AA87" s="459"/>
      <c r="AB87" s="459"/>
      <c r="AC87" s="460"/>
      <c r="AD87" s="458"/>
      <c r="AE87" s="459"/>
      <c r="AF87" s="459"/>
      <c r="AG87" s="459"/>
      <c r="AH87" s="459"/>
      <c r="AI87" s="459"/>
      <c r="AJ87" s="460"/>
      <c r="AK87" s="458"/>
      <c r="AL87" s="459"/>
      <c r="AM87" s="459"/>
      <c r="AN87" s="459"/>
      <c r="AO87" s="459"/>
      <c r="AP87" s="459"/>
      <c r="AQ87" s="460"/>
      <c r="AR87" s="458"/>
      <c r="AS87" s="459"/>
      <c r="AT87" s="459"/>
      <c r="AU87" s="459"/>
      <c r="AV87" s="459"/>
      <c r="AW87" s="459"/>
      <c r="AX87" s="460"/>
      <c r="AY87" s="458"/>
      <c r="AZ87" s="459"/>
      <c r="BA87" s="461"/>
      <c r="BB87" s="1209"/>
      <c r="BC87" s="1210"/>
      <c r="BD87" s="1211"/>
      <c r="BE87" s="1212"/>
      <c r="BF87" s="1213"/>
      <c r="BG87" s="1214"/>
      <c r="BH87" s="1214"/>
      <c r="BI87" s="1214"/>
      <c r="BJ87" s="1215"/>
    </row>
    <row r="88" spans="1:62" ht="20.25" customHeight="1">
      <c r="A88" s="410"/>
      <c r="B88" s="1171"/>
      <c r="C88" s="1216"/>
      <c r="D88" s="1217"/>
      <c r="E88" s="468"/>
      <c r="F88" s="469">
        <f>C87</f>
        <v>0</v>
      </c>
      <c r="G88" s="468"/>
      <c r="H88" s="469">
        <f>I87</f>
        <v>0</v>
      </c>
      <c r="I88" s="1218"/>
      <c r="J88" s="1219"/>
      <c r="K88" s="1220"/>
      <c r="L88" s="1221"/>
      <c r="M88" s="1221"/>
      <c r="N88" s="1217"/>
      <c r="O88" s="1187"/>
      <c r="P88" s="1188"/>
      <c r="Q88" s="1188"/>
      <c r="R88" s="1188"/>
      <c r="S88" s="1189"/>
      <c r="T88" s="462" t="s">
        <v>578</v>
      </c>
      <c r="U88" s="463"/>
      <c r="V88" s="464"/>
      <c r="W88" s="450" t="s">
        <v>885</v>
      </c>
      <c r="X88" s="451" t="s">
        <v>885</v>
      </c>
      <c r="Y88" s="451" t="s">
        <v>885</v>
      </c>
      <c r="Z88" s="451" t="s">
        <v>885</v>
      </c>
      <c r="AA88" s="451" t="s">
        <v>885</v>
      </c>
      <c r="AB88" s="451" t="s">
        <v>885</v>
      </c>
      <c r="AC88" s="452" t="s">
        <v>885</v>
      </c>
      <c r="AD88" s="450" t="s">
        <v>885</v>
      </c>
      <c r="AE88" s="451" t="s">
        <v>885</v>
      </c>
      <c r="AF88" s="451" t="s">
        <v>885</v>
      </c>
      <c r="AG88" s="451" t="s">
        <v>885</v>
      </c>
      <c r="AH88" s="451" t="s">
        <v>885</v>
      </c>
      <c r="AI88" s="451" t="s">
        <v>885</v>
      </c>
      <c r="AJ88" s="452" t="s">
        <v>885</v>
      </c>
      <c r="AK88" s="450" t="s">
        <v>885</v>
      </c>
      <c r="AL88" s="451" t="s">
        <v>885</v>
      </c>
      <c r="AM88" s="451" t="s">
        <v>885</v>
      </c>
      <c r="AN88" s="451" t="s">
        <v>885</v>
      </c>
      <c r="AO88" s="451" t="s">
        <v>885</v>
      </c>
      <c r="AP88" s="451" t="s">
        <v>885</v>
      </c>
      <c r="AQ88" s="452" t="s">
        <v>885</v>
      </c>
      <c r="AR88" s="450" t="s">
        <v>885</v>
      </c>
      <c r="AS88" s="451" t="s">
        <v>885</v>
      </c>
      <c r="AT88" s="451" t="s">
        <v>885</v>
      </c>
      <c r="AU88" s="451" t="s">
        <v>885</v>
      </c>
      <c r="AV88" s="451" t="s">
        <v>885</v>
      </c>
      <c r="AW88" s="451" t="s">
        <v>885</v>
      </c>
      <c r="AX88" s="452" t="s">
        <v>885</v>
      </c>
      <c r="AY88" s="450" t="s">
        <v>885</v>
      </c>
      <c r="AZ88" s="451" t="s">
        <v>885</v>
      </c>
      <c r="BA88" s="451" t="s">
        <v>885</v>
      </c>
      <c r="BB88" s="1225">
        <f>IF($BE$3="４週",SUM(W88:AX88),IF($BE$3="暦月",SUM(W88:BA88),""))</f>
        <v>0</v>
      </c>
      <c r="BC88" s="1226"/>
      <c r="BD88" s="1227">
        <f>IF($BE$3="４週",BB88/4,IF($BE$3="暦月",(BB88/($BE$8/7)),""))</f>
        <v>0</v>
      </c>
      <c r="BE88" s="1226"/>
      <c r="BF88" s="1222"/>
      <c r="BG88" s="1223"/>
      <c r="BH88" s="1223"/>
      <c r="BI88" s="1223"/>
      <c r="BJ88" s="1224"/>
    </row>
    <row r="89" spans="1:62" ht="20.25" customHeight="1">
      <c r="A89" s="410"/>
      <c r="B89" s="1170">
        <f>B87+1</f>
        <v>37</v>
      </c>
      <c r="C89" s="1203"/>
      <c r="D89" s="1204"/>
      <c r="E89" s="445"/>
      <c r="F89" s="446"/>
      <c r="G89" s="445"/>
      <c r="H89" s="446"/>
      <c r="I89" s="1205"/>
      <c r="J89" s="1206"/>
      <c r="K89" s="1207"/>
      <c r="L89" s="1208"/>
      <c r="M89" s="1208"/>
      <c r="N89" s="1204"/>
      <c r="O89" s="1187"/>
      <c r="P89" s="1188"/>
      <c r="Q89" s="1188"/>
      <c r="R89" s="1188"/>
      <c r="S89" s="1189"/>
      <c r="T89" s="465" t="s">
        <v>577</v>
      </c>
      <c r="U89" s="466"/>
      <c r="V89" s="467"/>
      <c r="W89" s="458"/>
      <c r="X89" s="459"/>
      <c r="Y89" s="459"/>
      <c r="Z89" s="459"/>
      <c r="AA89" s="459"/>
      <c r="AB89" s="459"/>
      <c r="AC89" s="460"/>
      <c r="AD89" s="458"/>
      <c r="AE89" s="459"/>
      <c r="AF89" s="459"/>
      <c r="AG89" s="459"/>
      <c r="AH89" s="459"/>
      <c r="AI89" s="459"/>
      <c r="AJ89" s="460"/>
      <c r="AK89" s="458"/>
      <c r="AL89" s="459"/>
      <c r="AM89" s="459"/>
      <c r="AN89" s="459"/>
      <c r="AO89" s="459"/>
      <c r="AP89" s="459"/>
      <c r="AQ89" s="460"/>
      <c r="AR89" s="458"/>
      <c r="AS89" s="459"/>
      <c r="AT89" s="459"/>
      <c r="AU89" s="459"/>
      <c r="AV89" s="459"/>
      <c r="AW89" s="459"/>
      <c r="AX89" s="460"/>
      <c r="AY89" s="458"/>
      <c r="AZ89" s="459"/>
      <c r="BA89" s="461"/>
      <c r="BB89" s="1209"/>
      <c r="BC89" s="1210"/>
      <c r="BD89" s="1211"/>
      <c r="BE89" s="1212"/>
      <c r="BF89" s="1213"/>
      <c r="BG89" s="1214"/>
      <c r="BH89" s="1214"/>
      <c r="BI89" s="1214"/>
      <c r="BJ89" s="1215"/>
    </row>
    <row r="90" spans="1:62" ht="20.25" customHeight="1">
      <c r="A90" s="410"/>
      <c r="B90" s="1171"/>
      <c r="C90" s="1216"/>
      <c r="D90" s="1217"/>
      <c r="E90" s="468"/>
      <c r="F90" s="469">
        <f>C89</f>
        <v>0</v>
      </c>
      <c r="G90" s="468"/>
      <c r="H90" s="469">
        <f>I89</f>
        <v>0</v>
      </c>
      <c r="I90" s="1218"/>
      <c r="J90" s="1219"/>
      <c r="K90" s="1220"/>
      <c r="L90" s="1221"/>
      <c r="M90" s="1221"/>
      <c r="N90" s="1217"/>
      <c r="O90" s="1187"/>
      <c r="P90" s="1188"/>
      <c r="Q90" s="1188"/>
      <c r="R90" s="1188"/>
      <c r="S90" s="1189"/>
      <c r="T90" s="462" t="s">
        <v>578</v>
      </c>
      <c r="U90" s="463"/>
      <c r="V90" s="464"/>
      <c r="W90" s="450" t="s">
        <v>885</v>
      </c>
      <c r="X90" s="451" t="s">
        <v>885</v>
      </c>
      <c r="Y90" s="451" t="s">
        <v>885</v>
      </c>
      <c r="Z90" s="451" t="s">
        <v>885</v>
      </c>
      <c r="AA90" s="451" t="s">
        <v>885</v>
      </c>
      <c r="AB90" s="451" t="s">
        <v>885</v>
      </c>
      <c r="AC90" s="452" t="s">
        <v>885</v>
      </c>
      <c r="AD90" s="450" t="s">
        <v>885</v>
      </c>
      <c r="AE90" s="451" t="s">
        <v>885</v>
      </c>
      <c r="AF90" s="451" t="s">
        <v>885</v>
      </c>
      <c r="AG90" s="451" t="s">
        <v>885</v>
      </c>
      <c r="AH90" s="451" t="s">
        <v>885</v>
      </c>
      <c r="AI90" s="451" t="s">
        <v>885</v>
      </c>
      <c r="AJ90" s="452" t="s">
        <v>885</v>
      </c>
      <c r="AK90" s="450" t="s">
        <v>885</v>
      </c>
      <c r="AL90" s="451" t="s">
        <v>885</v>
      </c>
      <c r="AM90" s="451" t="s">
        <v>885</v>
      </c>
      <c r="AN90" s="451" t="s">
        <v>885</v>
      </c>
      <c r="AO90" s="451" t="s">
        <v>885</v>
      </c>
      <c r="AP90" s="451" t="s">
        <v>885</v>
      </c>
      <c r="AQ90" s="452" t="s">
        <v>885</v>
      </c>
      <c r="AR90" s="450" t="s">
        <v>885</v>
      </c>
      <c r="AS90" s="451" t="s">
        <v>885</v>
      </c>
      <c r="AT90" s="451" t="s">
        <v>885</v>
      </c>
      <c r="AU90" s="451" t="s">
        <v>885</v>
      </c>
      <c r="AV90" s="451" t="s">
        <v>885</v>
      </c>
      <c r="AW90" s="451" t="s">
        <v>885</v>
      </c>
      <c r="AX90" s="452" t="s">
        <v>885</v>
      </c>
      <c r="AY90" s="450" t="s">
        <v>885</v>
      </c>
      <c r="AZ90" s="451" t="s">
        <v>885</v>
      </c>
      <c r="BA90" s="451" t="s">
        <v>885</v>
      </c>
      <c r="BB90" s="1225">
        <f>IF($BE$3="４週",SUM(W90:AX90),IF($BE$3="暦月",SUM(W90:BA90),""))</f>
        <v>0</v>
      </c>
      <c r="BC90" s="1226"/>
      <c r="BD90" s="1227">
        <f>IF($BE$3="４週",BB90/4,IF($BE$3="暦月",(BB90/($BE$8/7)),""))</f>
        <v>0</v>
      </c>
      <c r="BE90" s="1226"/>
      <c r="BF90" s="1222"/>
      <c r="BG90" s="1223"/>
      <c r="BH90" s="1223"/>
      <c r="BI90" s="1223"/>
      <c r="BJ90" s="1224"/>
    </row>
    <row r="91" spans="1:62" ht="20.25" customHeight="1">
      <c r="A91" s="410"/>
      <c r="B91" s="1170">
        <f>B89+1</f>
        <v>38</v>
      </c>
      <c r="C91" s="1203"/>
      <c r="D91" s="1204"/>
      <c r="E91" s="445"/>
      <c r="F91" s="446"/>
      <c r="G91" s="445"/>
      <c r="H91" s="446"/>
      <c r="I91" s="1205"/>
      <c r="J91" s="1206"/>
      <c r="K91" s="1207"/>
      <c r="L91" s="1208"/>
      <c r="M91" s="1208"/>
      <c r="N91" s="1204"/>
      <c r="O91" s="1187"/>
      <c r="P91" s="1188"/>
      <c r="Q91" s="1188"/>
      <c r="R91" s="1188"/>
      <c r="S91" s="1189"/>
      <c r="T91" s="465" t="s">
        <v>577</v>
      </c>
      <c r="U91" s="466"/>
      <c r="V91" s="467"/>
      <c r="W91" s="458"/>
      <c r="X91" s="459"/>
      <c r="Y91" s="459"/>
      <c r="Z91" s="459"/>
      <c r="AA91" s="459"/>
      <c r="AB91" s="459"/>
      <c r="AC91" s="460"/>
      <c r="AD91" s="458"/>
      <c r="AE91" s="459"/>
      <c r="AF91" s="459"/>
      <c r="AG91" s="459"/>
      <c r="AH91" s="459"/>
      <c r="AI91" s="459"/>
      <c r="AJ91" s="460"/>
      <c r="AK91" s="458"/>
      <c r="AL91" s="459"/>
      <c r="AM91" s="459"/>
      <c r="AN91" s="459"/>
      <c r="AO91" s="459"/>
      <c r="AP91" s="459"/>
      <c r="AQ91" s="460"/>
      <c r="AR91" s="458"/>
      <c r="AS91" s="459"/>
      <c r="AT91" s="459"/>
      <c r="AU91" s="459"/>
      <c r="AV91" s="459"/>
      <c r="AW91" s="459"/>
      <c r="AX91" s="460"/>
      <c r="AY91" s="458"/>
      <c r="AZ91" s="459"/>
      <c r="BA91" s="461"/>
      <c r="BB91" s="1209"/>
      <c r="BC91" s="1210"/>
      <c r="BD91" s="1211"/>
      <c r="BE91" s="1212"/>
      <c r="BF91" s="1213"/>
      <c r="BG91" s="1214"/>
      <c r="BH91" s="1214"/>
      <c r="BI91" s="1214"/>
      <c r="BJ91" s="1215"/>
    </row>
    <row r="92" spans="1:62" ht="20.25" customHeight="1">
      <c r="A92" s="410"/>
      <c r="B92" s="1171"/>
      <c r="C92" s="1216"/>
      <c r="D92" s="1217"/>
      <c r="E92" s="468"/>
      <c r="F92" s="469">
        <f>C91</f>
        <v>0</v>
      </c>
      <c r="G92" s="468"/>
      <c r="H92" s="469">
        <f>I91</f>
        <v>0</v>
      </c>
      <c r="I92" s="1218"/>
      <c r="J92" s="1219"/>
      <c r="K92" s="1220"/>
      <c r="L92" s="1221"/>
      <c r="M92" s="1221"/>
      <c r="N92" s="1217"/>
      <c r="O92" s="1187"/>
      <c r="P92" s="1188"/>
      <c r="Q92" s="1188"/>
      <c r="R92" s="1188"/>
      <c r="S92" s="1189"/>
      <c r="T92" s="462" t="s">
        <v>578</v>
      </c>
      <c r="U92" s="463"/>
      <c r="V92" s="464"/>
      <c r="W92" s="450" t="s">
        <v>885</v>
      </c>
      <c r="X92" s="451" t="s">
        <v>885</v>
      </c>
      <c r="Y92" s="451" t="s">
        <v>885</v>
      </c>
      <c r="Z92" s="451" t="s">
        <v>885</v>
      </c>
      <c r="AA92" s="451" t="s">
        <v>885</v>
      </c>
      <c r="AB92" s="451" t="s">
        <v>885</v>
      </c>
      <c r="AC92" s="452" t="s">
        <v>885</v>
      </c>
      <c r="AD92" s="450" t="s">
        <v>885</v>
      </c>
      <c r="AE92" s="451" t="s">
        <v>885</v>
      </c>
      <c r="AF92" s="451" t="s">
        <v>885</v>
      </c>
      <c r="AG92" s="451" t="s">
        <v>885</v>
      </c>
      <c r="AH92" s="451" t="s">
        <v>885</v>
      </c>
      <c r="AI92" s="451" t="s">
        <v>885</v>
      </c>
      <c r="AJ92" s="452" t="s">
        <v>885</v>
      </c>
      <c r="AK92" s="450" t="s">
        <v>885</v>
      </c>
      <c r="AL92" s="451" t="s">
        <v>885</v>
      </c>
      <c r="AM92" s="451" t="s">
        <v>885</v>
      </c>
      <c r="AN92" s="451" t="s">
        <v>885</v>
      </c>
      <c r="AO92" s="451" t="s">
        <v>885</v>
      </c>
      <c r="AP92" s="451" t="s">
        <v>885</v>
      </c>
      <c r="AQ92" s="452" t="s">
        <v>885</v>
      </c>
      <c r="AR92" s="450" t="s">
        <v>885</v>
      </c>
      <c r="AS92" s="451" t="s">
        <v>885</v>
      </c>
      <c r="AT92" s="451" t="s">
        <v>885</v>
      </c>
      <c r="AU92" s="451" t="s">
        <v>885</v>
      </c>
      <c r="AV92" s="451" t="s">
        <v>885</v>
      </c>
      <c r="AW92" s="451" t="s">
        <v>885</v>
      </c>
      <c r="AX92" s="452" t="s">
        <v>885</v>
      </c>
      <c r="AY92" s="450" t="s">
        <v>885</v>
      </c>
      <c r="AZ92" s="451" t="s">
        <v>885</v>
      </c>
      <c r="BA92" s="451" t="s">
        <v>885</v>
      </c>
      <c r="BB92" s="1225">
        <f>IF($BE$3="４週",SUM(W92:AX92),IF($BE$3="暦月",SUM(W92:BA92),""))</f>
        <v>0</v>
      </c>
      <c r="BC92" s="1226"/>
      <c r="BD92" s="1227">
        <f>IF($BE$3="４週",BB92/4,IF($BE$3="暦月",(BB92/($BE$8/7)),""))</f>
        <v>0</v>
      </c>
      <c r="BE92" s="1226"/>
      <c r="BF92" s="1222"/>
      <c r="BG92" s="1223"/>
      <c r="BH92" s="1223"/>
      <c r="BI92" s="1223"/>
      <c r="BJ92" s="1224"/>
    </row>
    <row r="93" spans="1:62" ht="20.25" customHeight="1">
      <c r="A93" s="410"/>
      <c r="B93" s="1170">
        <f>B91+1</f>
        <v>39</v>
      </c>
      <c r="C93" s="1203"/>
      <c r="D93" s="1204"/>
      <c r="E93" s="445"/>
      <c r="F93" s="446"/>
      <c r="G93" s="445"/>
      <c r="H93" s="446"/>
      <c r="I93" s="1205"/>
      <c r="J93" s="1206"/>
      <c r="K93" s="1207"/>
      <c r="L93" s="1208"/>
      <c r="M93" s="1208"/>
      <c r="N93" s="1204"/>
      <c r="O93" s="1187"/>
      <c r="P93" s="1188"/>
      <c r="Q93" s="1188"/>
      <c r="R93" s="1188"/>
      <c r="S93" s="1189"/>
      <c r="T93" s="465" t="s">
        <v>577</v>
      </c>
      <c r="U93" s="466"/>
      <c r="V93" s="467"/>
      <c r="W93" s="458"/>
      <c r="X93" s="459"/>
      <c r="Y93" s="459"/>
      <c r="Z93" s="459"/>
      <c r="AA93" s="459"/>
      <c r="AB93" s="459"/>
      <c r="AC93" s="460"/>
      <c r="AD93" s="458"/>
      <c r="AE93" s="459"/>
      <c r="AF93" s="459"/>
      <c r="AG93" s="459"/>
      <c r="AH93" s="459"/>
      <c r="AI93" s="459"/>
      <c r="AJ93" s="460"/>
      <c r="AK93" s="458"/>
      <c r="AL93" s="459"/>
      <c r="AM93" s="459"/>
      <c r="AN93" s="459"/>
      <c r="AO93" s="459"/>
      <c r="AP93" s="459"/>
      <c r="AQ93" s="460"/>
      <c r="AR93" s="458"/>
      <c r="AS93" s="459"/>
      <c r="AT93" s="459"/>
      <c r="AU93" s="459"/>
      <c r="AV93" s="459"/>
      <c r="AW93" s="459"/>
      <c r="AX93" s="460"/>
      <c r="AY93" s="458"/>
      <c r="AZ93" s="459"/>
      <c r="BA93" s="461"/>
      <c r="BB93" s="1209"/>
      <c r="BC93" s="1210"/>
      <c r="BD93" s="1211"/>
      <c r="BE93" s="1212"/>
      <c r="BF93" s="1213"/>
      <c r="BG93" s="1214"/>
      <c r="BH93" s="1214"/>
      <c r="BI93" s="1214"/>
      <c r="BJ93" s="1215"/>
    </row>
    <row r="94" spans="1:62" ht="20.25" customHeight="1">
      <c r="A94" s="410"/>
      <c r="B94" s="1171"/>
      <c r="C94" s="1216"/>
      <c r="D94" s="1217"/>
      <c r="E94" s="468"/>
      <c r="F94" s="469">
        <f>C93</f>
        <v>0</v>
      </c>
      <c r="G94" s="468"/>
      <c r="H94" s="469">
        <f>I93</f>
        <v>0</v>
      </c>
      <c r="I94" s="1218"/>
      <c r="J94" s="1219"/>
      <c r="K94" s="1220"/>
      <c r="L94" s="1221"/>
      <c r="M94" s="1221"/>
      <c r="N94" s="1217"/>
      <c r="O94" s="1187"/>
      <c r="P94" s="1188"/>
      <c r="Q94" s="1188"/>
      <c r="R94" s="1188"/>
      <c r="S94" s="1189"/>
      <c r="T94" s="462" t="s">
        <v>578</v>
      </c>
      <c r="U94" s="463"/>
      <c r="V94" s="464"/>
      <c r="W94" s="450" t="s">
        <v>885</v>
      </c>
      <c r="X94" s="451" t="s">
        <v>885</v>
      </c>
      <c r="Y94" s="451" t="s">
        <v>885</v>
      </c>
      <c r="Z94" s="451" t="s">
        <v>885</v>
      </c>
      <c r="AA94" s="451" t="s">
        <v>885</v>
      </c>
      <c r="AB94" s="451" t="s">
        <v>885</v>
      </c>
      <c r="AC94" s="452" t="s">
        <v>885</v>
      </c>
      <c r="AD94" s="450" t="s">
        <v>885</v>
      </c>
      <c r="AE94" s="451" t="s">
        <v>885</v>
      </c>
      <c r="AF94" s="451" t="s">
        <v>885</v>
      </c>
      <c r="AG94" s="451" t="s">
        <v>885</v>
      </c>
      <c r="AH94" s="451" t="s">
        <v>885</v>
      </c>
      <c r="AI94" s="451" t="s">
        <v>885</v>
      </c>
      <c r="AJ94" s="452" t="s">
        <v>885</v>
      </c>
      <c r="AK94" s="450" t="s">
        <v>885</v>
      </c>
      <c r="AL94" s="451" t="s">
        <v>885</v>
      </c>
      <c r="AM94" s="451" t="s">
        <v>885</v>
      </c>
      <c r="AN94" s="451" t="s">
        <v>885</v>
      </c>
      <c r="AO94" s="451" t="s">
        <v>885</v>
      </c>
      <c r="AP94" s="451" t="s">
        <v>885</v>
      </c>
      <c r="AQ94" s="452" t="s">
        <v>885</v>
      </c>
      <c r="AR94" s="450" t="s">
        <v>885</v>
      </c>
      <c r="AS94" s="451" t="s">
        <v>885</v>
      </c>
      <c r="AT94" s="451" t="s">
        <v>885</v>
      </c>
      <c r="AU94" s="451" t="s">
        <v>885</v>
      </c>
      <c r="AV94" s="451" t="s">
        <v>885</v>
      </c>
      <c r="AW94" s="451" t="s">
        <v>885</v>
      </c>
      <c r="AX94" s="452" t="s">
        <v>885</v>
      </c>
      <c r="AY94" s="450" t="s">
        <v>885</v>
      </c>
      <c r="AZ94" s="451" t="s">
        <v>885</v>
      </c>
      <c r="BA94" s="451" t="s">
        <v>885</v>
      </c>
      <c r="BB94" s="1225">
        <f>IF($BE$3="４週",SUM(W94:AX94),IF($BE$3="暦月",SUM(W94:BA94),""))</f>
        <v>0</v>
      </c>
      <c r="BC94" s="1226"/>
      <c r="BD94" s="1227">
        <f>IF($BE$3="４週",BB94/4,IF($BE$3="暦月",(BB94/($BE$8/7)),""))</f>
        <v>0</v>
      </c>
      <c r="BE94" s="1226"/>
      <c r="BF94" s="1222"/>
      <c r="BG94" s="1223"/>
      <c r="BH94" s="1223"/>
      <c r="BI94" s="1223"/>
      <c r="BJ94" s="1224"/>
    </row>
    <row r="95" spans="1:62" ht="20.25" customHeight="1">
      <c r="A95" s="410"/>
      <c r="B95" s="1170">
        <f>B93+1</f>
        <v>40</v>
      </c>
      <c r="C95" s="1203"/>
      <c r="D95" s="1204"/>
      <c r="E95" s="445"/>
      <c r="F95" s="446"/>
      <c r="G95" s="445"/>
      <c r="H95" s="446"/>
      <c r="I95" s="1205"/>
      <c r="J95" s="1206"/>
      <c r="K95" s="1207"/>
      <c r="L95" s="1208"/>
      <c r="M95" s="1208"/>
      <c r="N95" s="1204"/>
      <c r="O95" s="1187"/>
      <c r="P95" s="1188"/>
      <c r="Q95" s="1188"/>
      <c r="R95" s="1188"/>
      <c r="S95" s="1189"/>
      <c r="T95" s="465" t="s">
        <v>577</v>
      </c>
      <c r="U95" s="466"/>
      <c r="V95" s="467"/>
      <c r="W95" s="458"/>
      <c r="X95" s="459"/>
      <c r="Y95" s="459"/>
      <c r="Z95" s="459"/>
      <c r="AA95" s="459"/>
      <c r="AB95" s="459"/>
      <c r="AC95" s="460"/>
      <c r="AD95" s="458"/>
      <c r="AE95" s="459"/>
      <c r="AF95" s="459"/>
      <c r="AG95" s="459"/>
      <c r="AH95" s="459"/>
      <c r="AI95" s="459"/>
      <c r="AJ95" s="460"/>
      <c r="AK95" s="458"/>
      <c r="AL95" s="459"/>
      <c r="AM95" s="459"/>
      <c r="AN95" s="459"/>
      <c r="AO95" s="459"/>
      <c r="AP95" s="459"/>
      <c r="AQ95" s="460"/>
      <c r="AR95" s="458"/>
      <c r="AS95" s="459"/>
      <c r="AT95" s="459"/>
      <c r="AU95" s="459"/>
      <c r="AV95" s="459"/>
      <c r="AW95" s="459"/>
      <c r="AX95" s="460"/>
      <c r="AY95" s="458"/>
      <c r="AZ95" s="459"/>
      <c r="BA95" s="461"/>
      <c r="BB95" s="1209"/>
      <c r="BC95" s="1210"/>
      <c r="BD95" s="1211"/>
      <c r="BE95" s="1212"/>
      <c r="BF95" s="1213"/>
      <c r="BG95" s="1214"/>
      <c r="BH95" s="1214"/>
      <c r="BI95" s="1214"/>
      <c r="BJ95" s="1215"/>
    </row>
    <row r="96" spans="1:62" ht="20.25" customHeight="1">
      <c r="A96" s="410"/>
      <c r="B96" s="1171"/>
      <c r="C96" s="1216"/>
      <c r="D96" s="1217"/>
      <c r="E96" s="468"/>
      <c r="F96" s="469">
        <f>C95</f>
        <v>0</v>
      </c>
      <c r="G96" s="468"/>
      <c r="H96" s="469">
        <f>I95</f>
        <v>0</v>
      </c>
      <c r="I96" s="1218"/>
      <c r="J96" s="1219"/>
      <c r="K96" s="1220"/>
      <c r="L96" s="1221"/>
      <c r="M96" s="1221"/>
      <c r="N96" s="1217"/>
      <c r="O96" s="1187"/>
      <c r="P96" s="1188"/>
      <c r="Q96" s="1188"/>
      <c r="R96" s="1188"/>
      <c r="S96" s="1189"/>
      <c r="T96" s="462" t="s">
        <v>578</v>
      </c>
      <c r="U96" s="463"/>
      <c r="V96" s="464"/>
      <c r="W96" s="450" t="s">
        <v>885</v>
      </c>
      <c r="X96" s="451" t="s">
        <v>885</v>
      </c>
      <c r="Y96" s="451" t="s">
        <v>885</v>
      </c>
      <c r="Z96" s="451" t="s">
        <v>885</v>
      </c>
      <c r="AA96" s="451" t="s">
        <v>885</v>
      </c>
      <c r="AB96" s="451" t="s">
        <v>885</v>
      </c>
      <c r="AC96" s="452" t="s">
        <v>885</v>
      </c>
      <c r="AD96" s="450" t="s">
        <v>885</v>
      </c>
      <c r="AE96" s="451" t="s">
        <v>885</v>
      </c>
      <c r="AF96" s="451" t="s">
        <v>885</v>
      </c>
      <c r="AG96" s="451" t="s">
        <v>885</v>
      </c>
      <c r="AH96" s="451" t="s">
        <v>885</v>
      </c>
      <c r="AI96" s="451" t="s">
        <v>885</v>
      </c>
      <c r="AJ96" s="452" t="s">
        <v>885</v>
      </c>
      <c r="AK96" s="450" t="s">
        <v>885</v>
      </c>
      <c r="AL96" s="451" t="s">
        <v>885</v>
      </c>
      <c r="AM96" s="451" t="s">
        <v>885</v>
      </c>
      <c r="AN96" s="451" t="s">
        <v>885</v>
      </c>
      <c r="AO96" s="451" t="s">
        <v>885</v>
      </c>
      <c r="AP96" s="451" t="s">
        <v>885</v>
      </c>
      <c r="AQ96" s="452" t="s">
        <v>885</v>
      </c>
      <c r="AR96" s="450" t="s">
        <v>885</v>
      </c>
      <c r="AS96" s="451" t="s">
        <v>885</v>
      </c>
      <c r="AT96" s="451" t="s">
        <v>885</v>
      </c>
      <c r="AU96" s="451" t="s">
        <v>885</v>
      </c>
      <c r="AV96" s="451" t="s">
        <v>885</v>
      </c>
      <c r="AW96" s="451" t="s">
        <v>885</v>
      </c>
      <c r="AX96" s="452" t="s">
        <v>885</v>
      </c>
      <c r="AY96" s="450" t="s">
        <v>885</v>
      </c>
      <c r="AZ96" s="451" t="s">
        <v>885</v>
      </c>
      <c r="BA96" s="451" t="s">
        <v>885</v>
      </c>
      <c r="BB96" s="1225">
        <f>IF($BE$3="４週",SUM(W96:AX96),IF($BE$3="暦月",SUM(W96:BA96),""))</f>
        <v>0</v>
      </c>
      <c r="BC96" s="1226"/>
      <c r="BD96" s="1227">
        <f>IF($BE$3="４週",BB96/4,IF($BE$3="暦月",(BB96/($BE$8/7)),""))</f>
        <v>0</v>
      </c>
      <c r="BE96" s="1226"/>
      <c r="BF96" s="1222"/>
      <c r="BG96" s="1223"/>
      <c r="BH96" s="1223"/>
      <c r="BI96" s="1223"/>
      <c r="BJ96" s="1224"/>
    </row>
    <row r="97" spans="1:62" ht="20.25" customHeight="1">
      <c r="A97" s="410"/>
      <c r="B97" s="1170">
        <f>B95+1</f>
        <v>41</v>
      </c>
      <c r="C97" s="1203"/>
      <c r="D97" s="1204"/>
      <c r="E97" s="445"/>
      <c r="F97" s="446"/>
      <c r="G97" s="445"/>
      <c r="H97" s="446"/>
      <c r="I97" s="1205"/>
      <c r="J97" s="1206"/>
      <c r="K97" s="1207"/>
      <c r="L97" s="1208"/>
      <c r="M97" s="1208"/>
      <c r="N97" s="1204"/>
      <c r="O97" s="1187"/>
      <c r="P97" s="1188"/>
      <c r="Q97" s="1188"/>
      <c r="R97" s="1188"/>
      <c r="S97" s="1189"/>
      <c r="T97" s="465" t="s">
        <v>577</v>
      </c>
      <c r="U97" s="466"/>
      <c r="V97" s="467"/>
      <c r="W97" s="458"/>
      <c r="X97" s="459"/>
      <c r="Y97" s="459"/>
      <c r="Z97" s="459"/>
      <c r="AA97" s="459"/>
      <c r="AB97" s="459"/>
      <c r="AC97" s="460"/>
      <c r="AD97" s="458"/>
      <c r="AE97" s="459"/>
      <c r="AF97" s="459"/>
      <c r="AG97" s="459"/>
      <c r="AH97" s="459"/>
      <c r="AI97" s="459"/>
      <c r="AJ97" s="460"/>
      <c r="AK97" s="458"/>
      <c r="AL97" s="459"/>
      <c r="AM97" s="459"/>
      <c r="AN97" s="459"/>
      <c r="AO97" s="459"/>
      <c r="AP97" s="459"/>
      <c r="AQ97" s="460"/>
      <c r="AR97" s="458"/>
      <c r="AS97" s="459"/>
      <c r="AT97" s="459"/>
      <c r="AU97" s="459"/>
      <c r="AV97" s="459"/>
      <c r="AW97" s="459"/>
      <c r="AX97" s="460"/>
      <c r="AY97" s="458"/>
      <c r="AZ97" s="459"/>
      <c r="BA97" s="461"/>
      <c r="BB97" s="1209"/>
      <c r="BC97" s="1210"/>
      <c r="BD97" s="1211"/>
      <c r="BE97" s="1212"/>
      <c r="BF97" s="1213"/>
      <c r="BG97" s="1214"/>
      <c r="BH97" s="1214"/>
      <c r="BI97" s="1214"/>
      <c r="BJ97" s="1215"/>
    </row>
    <row r="98" spans="1:62" ht="20.25" customHeight="1">
      <c r="A98" s="410"/>
      <c r="B98" s="1171"/>
      <c r="C98" s="1216"/>
      <c r="D98" s="1217"/>
      <c r="E98" s="468"/>
      <c r="F98" s="469">
        <f>C97</f>
        <v>0</v>
      </c>
      <c r="G98" s="468"/>
      <c r="H98" s="469">
        <f>I97</f>
        <v>0</v>
      </c>
      <c r="I98" s="1218"/>
      <c r="J98" s="1219"/>
      <c r="K98" s="1220"/>
      <c r="L98" s="1221"/>
      <c r="M98" s="1221"/>
      <c r="N98" s="1217"/>
      <c r="O98" s="1187"/>
      <c r="P98" s="1188"/>
      <c r="Q98" s="1188"/>
      <c r="R98" s="1188"/>
      <c r="S98" s="1189"/>
      <c r="T98" s="462" t="s">
        <v>578</v>
      </c>
      <c r="U98" s="463"/>
      <c r="V98" s="464"/>
      <c r="W98" s="450" t="s">
        <v>885</v>
      </c>
      <c r="X98" s="451" t="s">
        <v>885</v>
      </c>
      <c r="Y98" s="451" t="s">
        <v>885</v>
      </c>
      <c r="Z98" s="451" t="s">
        <v>885</v>
      </c>
      <c r="AA98" s="451" t="s">
        <v>885</v>
      </c>
      <c r="AB98" s="451" t="s">
        <v>885</v>
      </c>
      <c r="AC98" s="452" t="s">
        <v>885</v>
      </c>
      <c r="AD98" s="450" t="s">
        <v>885</v>
      </c>
      <c r="AE98" s="451" t="s">
        <v>885</v>
      </c>
      <c r="AF98" s="451" t="s">
        <v>885</v>
      </c>
      <c r="AG98" s="451" t="s">
        <v>885</v>
      </c>
      <c r="AH98" s="451" t="s">
        <v>885</v>
      </c>
      <c r="AI98" s="451" t="s">
        <v>885</v>
      </c>
      <c r="AJ98" s="452" t="s">
        <v>885</v>
      </c>
      <c r="AK98" s="450" t="s">
        <v>885</v>
      </c>
      <c r="AL98" s="451" t="s">
        <v>885</v>
      </c>
      <c r="AM98" s="451" t="s">
        <v>885</v>
      </c>
      <c r="AN98" s="451" t="s">
        <v>885</v>
      </c>
      <c r="AO98" s="451" t="s">
        <v>885</v>
      </c>
      <c r="AP98" s="451" t="s">
        <v>885</v>
      </c>
      <c r="AQ98" s="452" t="s">
        <v>885</v>
      </c>
      <c r="AR98" s="450" t="s">
        <v>885</v>
      </c>
      <c r="AS98" s="451" t="s">
        <v>885</v>
      </c>
      <c r="AT98" s="451" t="s">
        <v>885</v>
      </c>
      <c r="AU98" s="451" t="s">
        <v>885</v>
      </c>
      <c r="AV98" s="451" t="s">
        <v>885</v>
      </c>
      <c r="AW98" s="451" t="s">
        <v>885</v>
      </c>
      <c r="AX98" s="452" t="s">
        <v>885</v>
      </c>
      <c r="AY98" s="450" t="s">
        <v>885</v>
      </c>
      <c r="AZ98" s="451" t="s">
        <v>885</v>
      </c>
      <c r="BA98" s="451" t="s">
        <v>885</v>
      </c>
      <c r="BB98" s="1225">
        <f>IF($BE$3="４週",SUM(W98:AX98),IF($BE$3="暦月",SUM(W98:BA98),""))</f>
        <v>0</v>
      </c>
      <c r="BC98" s="1226"/>
      <c r="BD98" s="1227">
        <f>IF($BE$3="４週",BB98/4,IF($BE$3="暦月",(BB98/($BE$8/7)),""))</f>
        <v>0</v>
      </c>
      <c r="BE98" s="1226"/>
      <c r="BF98" s="1222"/>
      <c r="BG98" s="1223"/>
      <c r="BH98" s="1223"/>
      <c r="BI98" s="1223"/>
      <c r="BJ98" s="1224"/>
    </row>
    <row r="99" spans="1:62" ht="20.25" customHeight="1">
      <c r="A99" s="410"/>
      <c r="B99" s="1170">
        <f>B97+1</f>
        <v>42</v>
      </c>
      <c r="C99" s="1203"/>
      <c r="D99" s="1204"/>
      <c r="E99" s="445"/>
      <c r="F99" s="446"/>
      <c r="G99" s="445"/>
      <c r="H99" s="446"/>
      <c r="I99" s="1205"/>
      <c r="J99" s="1206"/>
      <c r="K99" s="1207"/>
      <c r="L99" s="1208"/>
      <c r="M99" s="1208"/>
      <c r="N99" s="1204"/>
      <c r="O99" s="1187"/>
      <c r="P99" s="1188"/>
      <c r="Q99" s="1188"/>
      <c r="R99" s="1188"/>
      <c r="S99" s="1189"/>
      <c r="T99" s="465" t="s">
        <v>577</v>
      </c>
      <c r="U99" s="466"/>
      <c r="V99" s="467"/>
      <c r="W99" s="458"/>
      <c r="X99" s="459"/>
      <c r="Y99" s="459"/>
      <c r="Z99" s="459"/>
      <c r="AA99" s="459"/>
      <c r="AB99" s="459"/>
      <c r="AC99" s="460"/>
      <c r="AD99" s="458"/>
      <c r="AE99" s="459"/>
      <c r="AF99" s="459"/>
      <c r="AG99" s="459"/>
      <c r="AH99" s="459"/>
      <c r="AI99" s="459"/>
      <c r="AJ99" s="460"/>
      <c r="AK99" s="458"/>
      <c r="AL99" s="459"/>
      <c r="AM99" s="459"/>
      <c r="AN99" s="459"/>
      <c r="AO99" s="459"/>
      <c r="AP99" s="459"/>
      <c r="AQ99" s="460"/>
      <c r="AR99" s="458"/>
      <c r="AS99" s="459"/>
      <c r="AT99" s="459"/>
      <c r="AU99" s="459"/>
      <c r="AV99" s="459"/>
      <c r="AW99" s="459"/>
      <c r="AX99" s="460"/>
      <c r="AY99" s="458"/>
      <c r="AZ99" s="459"/>
      <c r="BA99" s="461"/>
      <c r="BB99" s="1209"/>
      <c r="BC99" s="1210"/>
      <c r="BD99" s="1211"/>
      <c r="BE99" s="1212"/>
      <c r="BF99" s="1213"/>
      <c r="BG99" s="1214"/>
      <c r="BH99" s="1214"/>
      <c r="BI99" s="1214"/>
      <c r="BJ99" s="1215"/>
    </row>
    <row r="100" spans="1:62" ht="20.25" customHeight="1">
      <c r="A100" s="410"/>
      <c r="B100" s="1171"/>
      <c r="C100" s="1216"/>
      <c r="D100" s="1217"/>
      <c r="E100" s="468"/>
      <c r="F100" s="469">
        <f>C99</f>
        <v>0</v>
      </c>
      <c r="G100" s="468"/>
      <c r="H100" s="469">
        <f>I99</f>
        <v>0</v>
      </c>
      <c r="I100" s="1218"/>
      <c r="J100" s="1219"/>
      <c r="K100" s="1220"/>
      <c r="L100" s="1221"/>
      <c r="M100" s="1221"/>
      <c r="N100" s="1217"/>
      <c r="O100" s="1187"/>
      <c r="P100" s="1188"/>
      <c r="Q100" s="1188"/>
      <c r="R100" s="1188"/>
      <c r="S100" s="1189"/>
      <c r="T100" s="462" t="s">
        <v>578</v>
      </c>
      <c r="U100" s="463"/>
      <c r="V100" s="464"/>
      <c r="W100" s="450" t="s">
        <v>885</v>
      </c>
      <c r="X100" s="451" t="s">
        <v>885</v>
      </c>
      <c r="Y100" s="451" t="s">
        <v>885</v>
      </c>
      <c r="Z100" s="451" t="s">
        <v>885</v>
      </c>
      <c r="AA100" s="451" t="s">
        <v>885</v>
      </c>
      <c r="AB100" s="451" t="s">
        <v>885</v>
      </c>
      <c r="AC100" s="452" t="s">
        <v>885</v>
      </c>
      <c r="AD100" s="450" t="s">
        <v>885</v>
      </c>
      <c r="AE100" s="451" t="s">
        <v>885</v>
      </c>
      <c r="AF100" s="451" t="s">
        <v>885</v>
      </c>
      <c r="AG100" s="451" t="s">
        <v>885</v>
      </c>
      <c r="AH100" s="451" t="s">
        <v>885</v>
      </c>
      <c r="AI100" s="451" t="s">
        <v>885</v>
      </c>
      <c r="AJ100" s="452" t="s">
        <v>885</v>
      </c>
      <c r="AK100" s="450" t="s">
        <v>885</v>
      </c>
      <c r="AL100" s="451" t="s">
        <v>885</v>
      </c>
      <c r="AM100" s="451" t="s">
        <v>885</v>
      </c>
      <c r="AN100" s="451" t="s">
        <v>885</v>
      </c>
      <c r="AO100" s="451" t="s">
        <v>885</v>
      </c>
      <c r="AP100" s="451" t="s">
        <v>885</v>
      </c>
      <c r="AQ100" s="452" t="s">
        <v>885</v>
      </c>
      <c r="AR100" s="450" t="s">
        <v>885</v>
      </c>
      <c r="AS100" s="451" t="s">
        <v>885</v>
      </c>
      <c r="AT100" s="451" t="s">
        <v>885</v>
      </c>
      <c r="AU100" s="451" t="s">
        <v>885</v>
      </c>
      <c r="AV100" s="451" t="s">
        <v>885</v>
      </c>
      <c r="AW100" s="451" t="s">
        <v>885</v>
      </c>
      <c r="AX100" s="452" t="s">
        <v>885</v>
      </c>
      <c r="AY100" s="450" t="s">
        <v>885</v>
      </c>
      <c r="AZ100" s="451" t="s">
        <v>885</v>
      </c>
      <c r="BA100" s="451" t="s">
        <v>885</v>
      </c>
      <c r="BB100" s="1225">
        <f>IF($BE$3="４週",SUM(W100:AX100),IF($BE$3="暦月",SUM(W100:BA100),""))</f>
        <v>0</v>
      </c>
      <c r="BC100" s="1226"/>
      <c r="BD100" s="1227">
        <f>IF($BE$3="４週",BB100/4,IF($BE$3="暦月",(BB100/($BE$8/7)),""))</f>
        <v>0</v>
      </c>
      <c r="BE100" s="1226"/>
      <c r="BF100" s="1222"/>
      <c r="BG100" s="1223"/>
      <c r="BH100" s="1223"/>
      <c r="BI100" s="1223"/>
      <c r="BJ100" s="1224"/>
    </row>
    <row r="101" spans="1:62" ht="20.25" customHeight="1">
      <c r="A101" s="410"/>
      <c r="B101" s="1170">
        <f>B99+1</f>
        <v>43</v>
      </c>
      <c r="C101" s="1203"/>
      <c r="D101" s="1204"/>
      <c r="E101" s="445"/>
      <c r="F101" s="446"/>
      <c r="G101" s="445"/>
      <c r="H101" s="446"/>
      <c r="I101" s="1205"/>
      <c r="J101" s="1206"/>
      <c r="K101" s="1207"/>
      <c r="L101" s="1208"/>
      <c r="M101" s="1208"/>
      <c r="N101" s="1204"/>
      <c r="O101" s="1187"/>
      <c r="P101" s="1188"/>
      <c r="Q101" s="1188"/>
      <c r="R101" s="1188"/>
      <c r="S101" s="1189"/>
      <c r="T101" s="465" t="s">
        <v>577</v>
      </c>
      <c r="U101" s="466"/>
      <c r="V101" s="467"/>
      <c r="W101" s="458"/>
      <c r="X101" s="459"/>
      <c r="Y101" s="459"/>
      <c r="Z101" s="459"/>
      <c r="AA101" s="459"/>
      <c r="AB101" s="459"/>
      <c r="AC101" s="460"/>
      <c r="AD101" s="458"/>
      <c r="AE101" s="459"/>
      <c r="AF101" s="459"/>
      <c r="AG101" s="459"/>
      <c r="AH101" s="459"/>
      <c r="AI101" s="459"/>
      <c r="AJ101" s="460"/>
      <c r="AK101" s="458"/>
      <c r="AL101" s="459"/>
      <c r="AM101" s="459"/>
      <c r="AN101" s="459"/>
      <c r="AO101" s="459"/>
      <c r="AP101" s="459"/>
      <c r="AQ101" s="460"/>
      <c r="AR101" s="458"/>
      <c r="AS101" s="459"/>
      <c r="AT101" s="459"/>
      <c r="AU101" s="459"/>
      <c r="AV101" s="459"/>
      <c r="AW101" s="459"/>
      <c r="AX101" s="460"/>
      <c r="AY101" s="458"/>
      <c r="AZ101" s="459"/>
      <c r="BA101" s="461"/>
      <c r="BB101" s="1209"/>
      <c r="BC101" s="1210"/>
      <c r="BD101" s="1211"/>
      <c r="BE101" s="1212"/>
      <c r="BF101" s="1213"/>
      <c r="BG101" s="1214"/>
      <c r="BH101" s="1214"/>
      <c r="BI101" s="1214"/>
      <c r="BJ101" s="1215"/>
    </row>
    <row r="102" spans="1:62" ht="20.25" customHeight="1">
      <c r="A102" s="410"/>
      <c r="B102" s="1171"/>
      <c r="C102" s="1216"/>
      <c r="D102" s="1217"/>
      <c r="E102" s="468"/>
      <c r="F102" s="469">
        <f>C101</f>
        <v>0</v>
      </c>
      <c r="G102" s="468"/>
      <c r="H102" s="469">
        <f>I101</f>
        <v>0</v>
      </c>
      <c r="I102" s="1218"/>
      <c r="J102" s="1219"/>
      <c r="K102" s="1220"/>
      <c r="L102" s="1221"/>
      <c r="M102" s="1221"/>
      <c r="N102" s="1217"/>
      <c r="O102" s="1187"/>
      <c r="P102" s="1188"/>
      <c r="Q102" s="1188"/>
      <c r="R102" s="1188"/>
      <c r="S102" s="1189"/>
      <c r="T102" s="462" t="s">
        <v>578</v>
      </c>
      <c r="U102" s="463"/>
      <c r="V102" s="464"/>
      <c r="W102" s="450" t="s">
        <v>885</v>
      </c>
      <c r="X102" s="451" t="s">
        <v>885</v>
      </c>
      <c r="Y102" s="451" t="s">
        <v>885</v>
      </c>
      <c r="Z102" s="451" t="s">
        <v>885</v>
      </c>
      <c r="AA102" s="451" t="s">
        <v>885</v>
      </c>
      <c r="AB102" s="451" t="s">
        <v>885</v>
      </c>
      <c r="AC102" s="452" t="s">
        <v>885</v>
      </c>
      <c r="AD102" s="450" t="s">
        <v>885</v>
      </c>
      <c r="AE102" s="451" t="s">
        <v>885</v>
      </c>
      <c r="AF102" s="451" t="s">
        <v>885</v>
      </c>
      <c r="AG102" s="451" t="s">
        <v>885</v>
      </c>
      <c r="AH102" s="451" t="s">
        <v>885</v>
      </c>
      <c r="AI102" s="451" t="s">
        <v>885</v>
      </c>
      <c r="AJ102" s="452" t="s">
        <v>885</v>
      </c>
      <c r="AK102" s="450" t="s">
        <v>885</v>
      </c>
      <c r="AL102" s="451" t="s">
        <v>885</v>
      </c>
      <c r="AM102" s="451" t="s">
        <v>885</v>
      </c>
      <c r="AN102" s="451" t="s">
        <v>885</v>
      </c>
      <c r="AO102" s="451" t="s">
        <v>885</v>
      </c>
      <c r="AP102" s="451" t="s">
        <v>885</v>
      </c>
      <c r="AQ102" s="452" t="s">
        <v>885</v>
      </c>
      <c r="AR102" s="450" t="s">
        <v>885</v>
      </c>
      <c r="AS102" s="451" t="s">
        <v>885</v>
      </c>
      <c r="AT102" s="451" t="s">
        <v>885</v>
      </c>
      <c r="AU102" s="451" t="s">
        <v>885</v>
      </c>
      <c r="AV102" s="451" t="s">
        <v>885</v>
      </c>
      <c r="AW102" s="451" t="s">
        <v>885</v>
      </c>
      <c r="AX102" s="452" t="s">
        <v>885</v>
      </c>
      <c r="AY102" s="450" t="s">
        <v>885</v>
      </c>
      <c r="AZ102" s="451" t="s">
        <v>885</v>
      </c>
      <c r="BA102" s="451" t="s">
        <v>885</v>
      </c>
      <c r="BB102" s="1225">
        <f>IF($BE$3="４週",SUM(W102:AX102),IF($BE$3="暦月",SUM(W102:BA102),""))</f>
        <v>0</v>
      </c>
      <c r="BC102" s="1226"/>
      <c r="BD102" s="1227">
        <f>IF($BE$3="４週",BB102/4,IF($BE$3="暦月",(BB102/($BE$8/7)),""))</f>
        <v>0</v>
      </c>
      <c r="BE102" s="1226"/>
      <c r="BF102" s="1222"/>
      <c r="BG102" s="1223"/>
      <c r="BH102" s="1223"/>
      <c r="BI102" s="1223"/>
      <c r="BJ102" s="1224"/>
    </row>
    <row r="103" spans="1:62" ht="20.25" customHeight="1">
      <c r="A103" s="410"/>
      <c r="B103" s="1170">
        <f>B101+1</f>
        <v>44</v>
      </c>
      <c r="C103" s="1203"/>
      <c r="D103" s="1204"/>
      <c r="E103" s="445"/>
      <c r="F103" s="446"/>
      <c r="G103" s="445"/>
      <c r="H103" s="446"/>
      <c r="I103" s="1205"/>
      <c r="J103" s="1206"/>
      <c r="K103" s="1207"/>
      <c r="L103" s="1208"/>
      <c r="M103" s="1208"/>
      <c r="N103" s="1204"/>
      <c r="O103" s="1187"/>
      <c r="P103" s="1188"/>
      <c r="Q103" s="1188"/>
      <c r="R103" s="1188"/>
      <c r="S103" s="1189"/>
      <c r="T103" s="465" t="s">
        <v>577</v>
      </c>
      <c r="U103" s="466"/>
      <c r="V103" s="467"/>
      <c r="W103" s="458"/>
      <c r="X103" s="459"/>
      <c r="Y103" s="459"/>
      <c r="Z103" s="459"/>
      <c r="AA103" s="459"/>
      <c r="AB103" s="459"/>
      <c r="AC103" s="460"/>
      <c r="AD103" s="458"/>
      <c r="AE103" s="459"/>
      <c r="AF103" s="459"/>
      <c r="AG103" s="459"/>
      <c r="AH103" s="459"/>
      <c r="AI103" s="459"/>
      <c r="AJ103" s="460"/>
      <c r="AK103" s="458"/>
      <c r="AL103" s="459"/>
      <c r="AM103" s="459"/>
      <c r="AN103" s="459"/>
      <c r="AO103" s="459"/>
      <c r="AP103" s="459"/>
      <c r="AQ103" s="460"/>
      <c r="AR103" s="458"/>
      <c r="AS103" s="459"/>
      <c r="AT103" s="459"/>
      <c r="AU103" s="459"/>
      <c r="AV103" s="459"/>
      <c r="AW103" s="459"/>
      <c r="AX103" s="460"/>
      <c r="AY103" s="458"/>
      <c r="AZ103" s="459"/>
      <c r="BA103" s="461"/>
      <c r="BB103" s="1209"/>
      <c r="BC103" s="1210"/>
      <c r="BD103" s="1211"/>
      <c r="BE103" s="1212"/>
      <c r="BF103" s="1213"/>
      <c r="BG103" s="1214"/>
      <c r="BH103" s="1214"/>
      <c r="BI103" s="1214"/>
      <c r="BJ103" s="1215"/>
    </row>
    <row r="104" spans="1:62" ht="20.25" customHeight="1">
      <c r="A104" s="410"/>
      <c r="B104" s="1171"/>
      <c r="C104" s="1216"/>
      <c r="D104" s="1217"/>
      <c r="E104" s="468"/>
      <c r="F104" s="469">
        <f>C103</f>
        <v>0</v>
      </c>
      <c r="G104" s="468"/>
      <c r="H104" s="469">
        <f>I103</f>
        <v>0</v>
      </c>
      <c r="I104" s="1218"/>
      <c r="J104" s="1219"/>
      <c r="K104" s="1220"/>
      <c r="L104" s="1221"/>
      <c r="M104" s="1221"/>
      <c r="N104" s="1217"/>
      <c r="O104" s="1187"/>
      <c r="P104" s="1188"/>
      <c r="Q104" s="1188"/>
      <c r="R104" s="1188"/>
      <c r="S104" s="1189"/>
      <c r="T104" s="462" t="s">
        <v>578</v>
      </c>
      <c r="U104" s="463"/>
      <c r="V104" s="464"/>
      <c r="W104" s="450" t="s">
        <v>885</v>
      </c>
      <c r="X104" s="451" t="s">
        <v>885</v>
      </c>
      <c r="Y104" s="451" t="s">
        <v>885</v>
      </c>
      <c r="Z104" s="451" t="s">
        <v>885</v>
      </c>
      <c r="AA104" s="451" t="s">
        <v>885</v>
      </c>
      <c r="AB104" s="451" t="s">
        <v>885</v>
      </c>
      <c r="AC104" s="452" t="s">
        <v>885</v>
      </c>
      <c r="AD104" s="450" t="s">
        <v>885</v>
      </c>
      <c r="AE104" s="451" t="s">
        <v>885</v>
      </c>
      <c r="AF104" s="451" t="s">
        <v>885</v>
      </c>
      <c r="AG104" s="451" t="s">
        <v>885</v>
      </c>
      <c r="AH104" s="451" t="s">
        <v>885</v>
      </c>
      <c r="AI104" s="451" t="s">
        <v>885</v>
      </c>
      <c r="AJ104" s="452" t="s">
        <v>885</v>
      </c>
      <c r="AK104" s="450" t="s">
        <v>885</v>
      </c>
      <c r="AL104" s="451" t="s">
        <v>885</v>
      </c>
      <c r="AM104" s="451" t="s">
        <v>885</v>
      </c>
      <c r="AN104" s="451" t="s">
        <v>885</v>
      </c>
      <c r="AO104" s="451" t="s">
        <v>885</v>
      </c>
      <c r="AP104" s="451" t="s">
        <v>885</v>
      </c>
      <c r="AQ104" s="452" t="s">
        <v>885</v>
      </c>
      <c r="AR104" s="450" t="s">
        <v>885</v>
      </c>
      <c r="AS104" s="451" t="s">
        <v>885</v>
      </c>
      <c r="AT104" s="451" t="s">
        <v>885</v>
      </c>
      <c r="AU104" s="451" t="s">
        <v>885</v>
      </c>
      <c r="AV104" s="451" t="s">
        <v>885</v>
      </c>
      <c r="AW104" s="451" t="s">
        <v>885</v>
      </c>
      <c r="AX104" s="452" t="s">
        <v>885</v>
      </c>
      <c r="AY104" s="450" t="s">
        <v>885</v>
      </c>
      <c r="AZ104" s="451" t="s">
        <v>885</v>
      </c>
      <c r="BA104" s="451" t="s">
        <v>885</v>
      </c>
      <c r="BB104" s="1225">
        <f>IF($BE$3="４週",SUM(W104:AX104),IF($BE$3="暦月",SUM(W104:BA104),""))</f>
        <v>0</v>
      </c>
      <c r="BC104" s="1226"/>
      <c r="BD104" s="1227">
        <f>IF($BE$3="４週",BB104/4,IF($BE$3="暦月",(BB104/($BE$8/7)),""))</f>
        <v>0</v>
      </c>
      <c r="BE104" s="1226"/>
      <c r="BF104" s="1222"/>
      <c r="BG104" s="1223"/>
      <c r="BH104" s="1223"/>
      <c r="BI104" s="1223"/>
      <c r="BJ104" s="1224"/>
    </row>
    <row r="105" spans="1:62" ht="20.25" customHeight="1">
      <c r="A105" s="410"/>
      <c r="B105" s="1170">
        <f>B103+1</f>
        <v>45</v>
      </c>
      <c r="C105" s="1203"/>
      <c r="D105" s="1204"/>
      <c r="E105" s="445"/>
      <c r="F105" s="446"/>
      <c r="G105" s="445"/>
      <c r="H105" s="446"/>
      <c r="I105" s="1205"/>
      <c r="J105" s="1206"/>
      <c r="K105" s="1207"/>
      <c r="L105" s="1208"/>
      <c r="M105" s="1208"/>
      <c r="N105" s="1204"/>
      <c r="O105" s="1187"/>
      <c r="P105" s="1188"/>
      <c r="Q105" s="1188"/>
      <c r="R105" s="1188"/>
      <c r="S105" s="1189"/>
      <c r="T105" s="465" t="s">
        <v>577</v>
      </c>
      <c r="U105" s="466"/>
      <c r="V105" s="467"/>
      <c r="W105" s="458"/>
      <c r="X105" s="459"/>
      <c r="Y105" s="459"/>
      <c r="Z105" s="459"/>
      <c r="AA105" s="459"/>
      <c r="AB105" s="459"/>
      <c r="AC105" s="460"/>
      <c r="AD105" s="458"/>
      <c r="AE105" s="459"/>
      <c r="AF105" s="459"/>
      <c r="AG105" s="459"/>
      <c r="AH105" s="459"/>
      <c r="AI105" s="459"/>
      <c r="AJ105" s="460"/>
      <c r="AK105" s="458"/>
      <c r="AL105" s="459"/>
      <c r="AM105" s="459"/>
      <c r="AN105" s="459"/>
      <c r="AO105" s="459"/>
      <c r="AP105" s="459"/>
      <c r="AQ105" s="460"/>
      <c r="AR105" s="458"/>
      <c r="AS105" s="459"/>
      <c r="AT105" s="459"/>
      <c r="AU105" s="459"/>
      <c r="AV105" s="459"/>
      <c r="AW105" s="459"/>
      <c r="AX105" s="460"/>
      <c r="AY105" s="458"/>
      <c r="AZ105" s="459"/>
      <c r="BA105" s="461"/>
      <c r="BB105" s="1209"/>
      <c r="BC105" s="1210"/>
      <c r="BD105" s="1211"/>
      <c r="BE105" s="1212"/>
      <c r="BF105" s="1213"/>
      <c r="BG105" s="1214"/>
      <c r="BH105" s="1214"/>
      <c r="BI105" s="1214"/>
      <c r="BJ105" s="1215"/>
    </row>
    <row r="106" spans="1:62" ht="20.25" customHeight="1">
      <c r="A106" s="410"/>
      <c r="B106" s="1171"/>
      <c r="C106" s="1216"/>
      <c r="D106" s="1217"/>
      <c r="E106" s="468"/>
      <c r="F106" s="469">
        <f>C105</f>
        <v>0</v>
      </c>
      <c r="G106" s="468"/>
      <c r="H106" s="469">
        <f>I105</f>
        <v>0</v>
      </c>
      <c r="I106" s="1218"/>
      <c r="J106" s="1219"/>
      <c r="K106" s="1220"/>
      <c r="L106" s="1221"/>
      <c r="M106" s="1221"/>
      <c r="N106" s="1217"/>
      <c r="O106" s="1187"/>
      <c r="P106" s="1188"/>
      <c r="Q106" s="1188"/>
      <c r="R106" s="1188"/>
      <c r="S106" s="1189"/>
      <c r="T106" s="462" t="s">
        <v>578</v>
      </c>
      <c r="U106" s="463"/>
      <c r="V106" s="464"/>
      <c r="W106" s="450" t="s">
        <v>885</v>
      </c>
      <c r="X106" s="451" t="s">
        <v>885</v>
      </c>
      <c r="Y106" s="451" t="s">
        <v>885</v>
      </c>
      <c r="Z106" s="451" t="s">
        <v>885</v>
      </c>
      <c r="AA106" s="451" t="s">
        <v>885</v>
      </c>
      <c r="AB106" s="451" t="s">
        <v>885</v>
      </c>
      <c r="AC106" s="452" t="s">
        <v>885</v>
      </c>
      <c r="AD106" s="450" t="s">
        <v>885</v>
      </c>
      <c r="AE106" s="451" t="s">
        <v>885</v>
      </c>
      <c r="AF106" s="451" t="s">
        <v>885</v>
      </c>
      <c r="AG106" s="451" t="s">
        <v>885</v>
      </c>
      <c r="AH106" s="451" t="s">
        <v>885</v>
      </c>
      <c r="AI106" s="451" t="s">
        <v>885</v>
      </c>
      <c r="AJ106" s="452" t="s">
        <v>885</v>
      </c>
      <c r="AK106" s="450" t="s">
        <v>885</v>
      </c>
      <c r="AL106" s="451" t="s">
        <v>885</v>
      </c>
      <c r="AM106" s="451" t="s">
        <v>885</v>
      </c>
      <c r="AN106" s="451" t="s">
        <v>885</v>
      </c>
      <c r="AO106" s="451" t="s">
        <v>885</v>
      </c>
      <c r="AP106" s="451" t="s">
        <v>885</v>
      </c>
      <c r="AQ106" s="452" t="s">
        <v>885</v>
      </c>
      <c r="AR106" s="450" t="s">
        <v>885</v>
      </c>
      <c r="AS106" s="451" t="s">
        <v>885</v>
      </c>
      <c r="AT106" s="451" t="s">
        <v>885</v>
      </c>
      <c r="AU106" s="451" t="s">
        <v>885</v>
      </c>
      <c r="AV106" s="451" t="s">
        <v>885</v>
      </c>
      <c r="AW106" s="451" t="s">
        <v>885</v>
      </c>
      <c r="AX106" s="452" t="s">
        <v>885</v>
      </c>
      <c r="AY106" s="450" t="s">
        <v>885</v>
      </c>
      <c r="AZ106" s="451" t="s">
        <v>885</v>
      </c>
      <c r="BA106" s="451" t="s">
        <v>885</v>
      </c>
      <c r="BB106" s="1225">
        <f>IF($BE$3="４週",SUM(W106:AX106),IF($BE$3="暦月",SUM(W106:BA106),""))</f>
        <v>0</v>
      </c>
      <c r="BC106" s="1226"/>
      <c r="BD106" s="1227">
        <f>IF($BE$3="４週",BB106/4,IF($BE$3="暦月",(BB106/($BE$8/7)),""))</f>
        <v>0</v>
      </c>
      <c r="BE106" s="1226"/>
      <c r="BF106" s="1222"/>
      <c r="BG106" s="1223"/>
      <c r="BH106" s="1223"/>
      <c r="BI106" s="1223"/>
      <c r="BJ106" s="1224"/>
    </row>
    <row r="107" spans="1:62" ht="20.25" customHeight="1">
      <c r="A107" s="410"/>
      <c r="B107" s="1170">
        <f>B105+1</f>
        <v>46</v>
      </c>
      <c r="C107" s="1203"/>
      <c r="D107" s="1204"/>
      <c r="E107" s="445"/>
      <c r="F107" s="446"/>
      <c r="G107" s="445"/>
      <c r="H107" s="446"/>
      <c r="I107" s="1205"/>
      <c r="J107" s="1206"/>
      <c r="K107" s="1207"/>
      <c r="L107" s="1208"/>
      <c r="M107" s="1208"/>
      <c r="N107" s="1204"/>
      <c r="O107" s="1187"/>
      <c r="P107" s="1188"/>
      <c r="Q107" s="1188"/>
      <c r="R107" s="1188"/>
      <c r="S107" s="1189"/>
      <c r="T107" s="465" t="s">
        <v>577</v>
      </c>
      <c r="U107" s="466"/>
      <c r="V107" s="467"/>
      <c r="W107" s="458"/>
      <c r="X107" s="459"/>
      <c r="Y107" s="459"/>
      <c r="Z107" s="459"/>
      <c r="AA107" s="459"/>
      <c r="AB107" s="459"/>
      <c r="AC107" s="460"/>
      <c r="AD107" s="458"/>
      <c r="AE107" s="459"/>
      <c r="AF107" s="459"/>
      <c r="AG107" s="459"/>
      <c r="AH107" s="459"/>
      <c r="AI107" s="459"/>
      <c r="AJ107" s="460"/>
      <c r="AK107" s="458"/>
      <c r="AL107" s="459"/>
      <c r="AM107" s="459"/>
      <c r="AN107" s="459"/>
      <c r="AO107" s="459"/>
      <c r="AP107" s="459"/>
      <c r="AQ107" s="460"/>
      <c r="AR107" s="458"/>
      <c r="AS107" s="459"/>
      <c r="AT107" s="459"/>
      <c r="AU107" s="459"/>
      <c r="AV107" s="459"/>
      <c r="AW107" s="459"/>
      <c r="AX107" s="460"/>
      <c r="AY107" s="458"/>
      <c r="AZ107" s="459"/>
      <c r="BA107" s="461"/>
      <c r="BB107" s="1209"/>
      <c r="BC107" s="1210"/>
      <c r="BD107" s="1211"/>
      <c r="BE107" s="1212"/>
      <c r="BF107" s="1213"/>
      <c r="BG107" s="1214"/>
      <c r="BH107" s="1214"/>
      <c r="BI107" s="1214"/>
      <c r="BJ107" s="1215"/>
    </row>
    <row r="108" spans="1:62" ht="20.25" customHeight="1">
      <c r="A108" s="410"/>
      <c r="B108" s="1171"/>
      <c r="C108" s="1216"/>
      <c r="D108" s="1217"/>
      <c r="E108" s="468"/>
      <c r="F108" s="469">
        <f>C107</f>
        <v>0</v>
      </c>
      <c r="G108" s="468"/>
      <c r="H108" s="469">
        <f>I107</f>
        <v>0</v>
      </c>
      <c r="I108" s="1218"/>
      <c r="J108" s="1219"/>
      <c r="K108" s="1220"/>
      <c r="L108" s="1221"/>
      <c r="M108" s="1221"/>
      <c r="N108" s="1217"/>
      <c r="O108" s="1187"/>
      <c r="P108" s="1188"/>
      <c r="Q108" s="1188"/>
      <c r="R108" s="1188"/>
      <c r="S108" s="1189"/>
      <c r="T108" s="462" t="s">
        <v>578</v>
      </c>
      <c r="U108" s="463"/>
      <c r="V108" s="464"/>
      <c r="W108" s="450" t="s">
        <v>885</v>
      </c>
      <c r="X108" s="451" t="s">
        <v>885</v>
      </c>
      <c r="Y108" s="451" t="s">
        <v>885</v>
      </c>
      <c r="Z108" s="451" t="s">
        <v>885</v>
      </c>
      <c r="AA108" s="451" t="s">
        <v>885</v>
      </c>
      <c r="AB108" s="451" t="s">
        <v>885</v>
      </c>
      <c r="AC108" s="452" t="s">
        <v>885</v>
      </c>
      <c r="AD108" s="450" t="s">
        <v>885</v>
      </c>
      <c r="AE108" s="451" t="s">
        <v>885</v>
      </c>
      <c r="AF108" s="451" t="s">
        <v>885</v>
      </c>
      <c r="AG108" s="451" t="s">
        <v>885</v>
      </c>
      <c r="AH108" s="451" t="s">
        <v>885</v>
      </c>
      <c r="AI108" s="451" t="s">
        <v>885</v>
      </c>
      <c r="AJ108" s="452" t="s">
        <v>885</v>
      </c>
      <c r="AK108" s="450" t="s">
        <v>885</v>
      </c>
      <c r="AL108" s="451" t="s">
        <v>885</v>
      </c>
      <c r="AM108" s="451" t="s">
        <v>885</v>
      </c>
      <c r="AN108" s="451" t="s">
        <v>885</v>
      </c>
      <c r="AO108" s="451" t="s">
        <v>885</v>
      </c>
      <c r="AP108" s="451" t="s">
        <v>885</v>
      </c>
      <c r="AQ108" s="452" t="s">
        <v>885</v>
      </c>
      <c r="AR108" s="450" t="s">
        <v>885</v>
      </c>
      <c r="AS108" s="451" t="s">
        <v>885</v>
      </c>
      <c r="AT108" s="451" t="s">
        <v>885</v>
      </c>
      <c r="AU108" s="451" t="s">
        <v>885</v>
      </c>
      <c r="AV108" s="451" t="s">
        <v>885</v>
      </c>
      <c r="AW108" s="451" t="s">
        <v>885</v>
      </c>
      <c r="AX108" s="452" t="s">
        <v>885</v>
      </c>
      <c r="AY108" s="450" t="s">
        <v>885</v>
      </c>
      <c r="AZ108" s="451" t="s">
        <v>885</v>
      </c>
      <c r="BA108" s="451" t="s">
        <v>885</v>
      </c>
      <c r="BB108" s="1225">
        <f>IF($BE$3="４週",SUM(W108:AX108),IF($BE$3="暦月",SUM(W108:BA108),""))</f>
        <v>0</v>
      </c>
      <c r="BC108" s="1226"/>
      <c r="BD108" s="1227">
        <f>IF($BE$3="４週",BB108/4,IF($BE$3="暦月",(BB108/($BE$8/7)),""))</f>
        <v>0</v>
      </c>
      <c r="BE108" s="1226"/>
      <c r="BF108" s="1222"/>
      <c r="BG108" s="1223"/>
      <c r="BH108" s="1223"/>
      <c r="BI108" s="1223"/>
      <c r="BJ108" s="1224"/>
    </row>
    <row r="109" spans="1:62" ht="20.25" customHeight="1">
      <c r="A109" s="410"/>
      <c r="B109" s="1170">
        <f>B107+1</f>
        <v>47</v>
      </c>
      <c r="C109" s="1203"/>
      <c r="D109" s="1204"/>
      <c r="E109" s="445"/>
      <c r="F109" s="446"/>
      <c r="G109" s="445"/>
      <c r="H109" s="446"/>
      <c r="I109" s="1205"/>
      <c r="J109" s="1206"/>
      <c r="K109" s="1207"/>
      <c r="L109" s="1208"/>
      <c r="M109" s="1208"/>
      <c r="N109" s="1204"/>
      <c r="O109" s="1187"/>
      <c r="P109" s="1188"/>
      <c r="Q109" s="1188"/>
      <c r="R109" s="1188"/>
      <c r="S109" s="1189"/>
      <c r="T109" s="465" t="s">
        <v>577</v>
      </c>
      <c r="U109" s="466"/>
      <c r="V109" s="467"/>
      <c r="W109" s="458"/>
      <c r="X109" s="459"/>
      <c r="Y109" s="459"/>
      <c r="Z109" s="459"/>
      <c r="AA109" s="459"/>
      <c r="AB109" s="459"/>
      <c r="AC109" s="460"/>
      <c r="AD109" s="458"/>
      <c r="AE109" s="459"/>
      <c r="AF109" s="459"/>
      <c r="AG109" s="459"/>
      <c r="AH109" s="459"/>
      <c r="AI109" s="459"/>
      <c r="AJ109" s="460"/>
      <c r="AK109" s="458"/>
      <c r="AL109" s="459"/>
      <c r="AM109" s="459"/>
      <c r="AN109" s="459"/>
      <c r="AO109" s="459"/>
      <c r="AP109" s="459"/>
      <c r="AQ109" s="460"/>
      <c r="AR109" s="458"/>
      <c r="AS109" s="459"/>
      <c r="AT109" s="459"/>
      <c r="AU109" s="459"/>
      <c r="AV109" s="459"/>
      <c r="AW109" s="459"/>
      <c r="AX109" s="460"/>
      <c r="AY109" s="458"/>
      <c r="AZ109" s="459"/>
      <c r="BA109" s="461"/>
      <c r="BB109" s="1209"/>
      <c r="BC109" s="1210"/>
      <c r="BD109" s="1211"/>
      <c r="BE109" s="1212"/>
      <c r="BF109" s="1213"/>
      <c r="BG109" s="1214"/>
      <c r="BH109" s="1214"/>
      <c r="BI109" s="1214"/>
      <c r="BJ109" s="1215"/>
    </row>
    <row r="110" spans="1:62" ht="20.25" customHeight="1">
      <c r="A110" s="410"/>
      <c r="B110" s="1171"/>
      <c r="C110" s="1216"/>
      <c r="D110" s="1217"/>
      <c r="E110" s="468"/>
      <c r="F110" s="469">
        <f>C109</f>
        <v>0</v>
      </c>
      <c r="G110" s="468"/>
      <c r="H110" s="469">
        <f>I109</f>
        <v>0</v>
      </c>
      <c r="I110" s="1218"/>
      <c r="J110" s="1219"/>
      <c r="K110" s="1220"/>
      <c r="L110" s="1221"/>
      <c r="M110" s="1221"/>
      <c r="N110" s="1217"/>
      <c r="O110" s="1187"/>
      <c r="P110" s="1188"/>
      <c r="Q110" s="1188"/>
      <c r="R110" s="1188"/>
      <c r="S110" s="1189"/>
      <c r="T110" s="462" t="s">
        <v>578</v>
      </c>
      <c r="U110" s="463"/>
      <c r="V110" s="464"/>
      <c r="W110" s="450" t="s">
        <v>885</v>
      </c>
      <c r="X110" s="451" t="s">
        <v>885</v>
      </c>
      <c r="Y110" s="451" t="s">
        <v>885</v>
      </c>
      <c r="Z110" s="451" t="s">
        <v>885</v>
      </c>
      <c r="AA110" s="451" t="s">
        <v>885</v>
      </c>
      <c r="AB110" s="451" t="s">
        <v>885</v>
      </c>
      <c r="AC110" s="452" t="s">
        <v>885</v>
      </c>
      <c r="AD110" s="450" t="s">
        <v>885</v>
      </c>
      <c r="AE110" s="451" t="s">
        <v>885</v>
      </c>
      <c r="AF110" s="451" t="s">
        <v>885</v>
      </c>
      <c r="AG110" s="451" t="s">
        <v>885</v>
      </c>
      <c r="AH110" s="451" t="s">
        <v>885</v>
      </c>
      <c r="AI110" s="451" t="s">
        <v>885</v>
      </c>
      <c r="AJ110" s="452" t="s">
        <v>885</v>
      </c>
      <c r="AK110" s="450" t="s">
        <v>885</v>
      </c>
      <c r="AL110" s="451" t="s">
        <v>885</v>
      </c>
      <c r="AM110" s="451" t="s">
        <v>885</v>
      </c>
      <c r="AN110" s="451" t="s">
        <v>885</v>
      </c>
      <c r="AO110" s="451" t="s">
        <v>885</v>
      </c>
      <c r="AP110" s="451" t="s">
        <v>885</v>
      </c>
      <c r="AQ110" s="452" t="s">
        <v>885</v>
      </c>
      <c r="AR110" s="450" t="s">
        <v>885</v>
      </c>
      <c r="AS110" s="451" t="s">
        <v>885</v>
      </c>
      <c r="AT110" s="451" t="s">
        <v>885</v>
      </c>
      <c r="AU110" s="451" t="s">
        <v>885</v>
      </c>
      <c r="AV110" s="451" t="s">
        <v>885</v>
      </c>
      <c r="AW110" s="451" t="s">
        <v>885</v>
      </c>
      <c r="AX110" s="452" t="s">
        <v>885</v>
      </c>
      <c r="AY110" s="450" t="s">
        <v>885</v>
      </c>
      <c r="AZ110" s="451" t="s">
        <v>885</v>
      </c>
      <c r="BA110" s="451" t="s">
        <v>885</v>
      </c>
      <c r="BB110" s="1225">
        <f>IF($BE$3="４週",SUM(W110:AX110),IF($BE$3="暦月",SUM(W110:BA110),""))</f>
        <v>0</v>
      </c>
      <c r="BC110" s="1226"/>
      <c r="BD110" s="1227">
        <f>IF($BE$3="４週",BB110/4,IF($BE$3="暦月",(BB110/($BE$8/7)),""))</f>
        <v>0</v>
      </c>
      <c r="BE110" s="1226"/>
      <c r="BF110" s="1222"/>
      <c r="BG110" s="1223"/>
      <c r="BH110" s="1223"/>
      <c r="BI110" s="1223"/>
      <c r="BJ110" s="1224"/>
    </row>
    <row r="111" spans="1:62" ht="20.25" customHeight="1">
      <c r="A111" s="410"/>
      <c r="B111" s="1170">
        <f>B109+1</f>
        <v>48</v>
      </c>
      <c r="C111" s="1203"/>
      <c r="D111" s="1204"/>
      <c r="E111" s="445"/>
      <c r="F111" s="446"/>
      <c r="G111" s="445"/>
      <c r="H111" s="446"/>
      <c r="I111" s="1205"/>
      <c r="J111" s="1206"/>
      <c r="K111" s="1207"/>
      <c r="L111" s="1208"/>
      <c r="M111" s="1208"/>
      <c r="N111" s="1204"/>
      <c r="O111" s="1187"/>
      <c r="P111" s="1188"/>
      <c r="Q111" s="1188"/>
      <c r="R111" s="1188"/>
      <c r="S111" s="1189"/>
      <c r="T111" s="465" t="s">
        <v>577</v>
      </c>
      <c r="U111" s="466"/>
      <c r="V111" s="467"/>
      <c r="W111" s="458"/>
      <c r="X111" s="459"/>
      <c r="Y111" s="459"/>
      <c r="Z111" s="459"/>
      <c r="AA111" s="459"/>
      <c r="AB111" s="459"/>
      <c r="AC111" s="460"/>
      <c r="AD111" s="458"/>
      <c r="AE111" s="459"/>
      <c r="AF111" s="459"/>
      <c r="AG111" s="459"/>
      <c r="AH111" s="459"/>
      <c r="AI111" s="459"/>
      <c r="AJ111" s="460"/>
      <c r="AK111" s="458"/>
      <c r="AL111" s="459"/>
      <c r="AM111" s="459"/>
      <c r="AN111" s="459"/>
      <c r="AO111" s="459"/>
      <c r="AP111" s="459"/>
      <c r="AQ111" s="460"/>
      <c r="AR111" s="458"/>
      <c r="AS111" s="459"/>
      <c r="AT111" s="459"/>
      <c r="AU111" s="459"/>
      <c r="AV111" s="459"/>
      <c r="AW111" s="459"/>
      <c r="AX111" s="460"/>
      <c r="AY111" s="458"/>
      <c r="AZ111" s="459"/>
      <c r="BA111" s="461"/>
      <c r="BB111" s="1209"/>
      <c r="BC111" s="1210"/>
      <c r="BD111" s="1211"/>
      <c r="BE111" s="1212"/>
      <c r="BF111" s="1213"/>
      <c r="BG111" s="1214"/>
      <c r="BH111" s="1214"/>
      <c r="BI111" s="1214"/>
      <c r="BJ111" s="1215"/>
    </row>
    <row r="112" spans="1:62" ht="20.25" customHeight="1">
      <c r="A112" s="410"/>
      <c r="B112" s="1171"/>
      <c r="C112" s="1216"/>
      <c r="D112" s="1217"/>
      <c r="E112" s="468"/>
      <c r="F112" s="469">
        <f>C111</f>
        <v>0</v>
      </c>
      <c r="G112" s="468"/>
      <c r="H112" s="469">
        <f>I111</f>
        <v>0</v>
      </c>
      <c r="I112" s="1218"/>
      <c r="J112" s="1219"/>
      <c r="K112" s="1220"/>
      <c r="L112" s="1221"/>
      <c r="M112" s="1221"/>
      <c r="N112" s="1217"/>
      <c r="O112" s="1187"/>
      <c r="P112" s="1188"/>
      <c r="Q112" s="1188"/>
      <c r="R112" s="1188"/>
      <c r="S112" s="1189"/>
      <c r="T112" s="462" t="s">
        <v>578</v>
      </c>
      <c r="U112" s="463"/>
      <c r="V112" s="464"/>
      <c r="W112" s="450" t="s">
        <v>885</v>
      </c>
      <c r="X112" s="451" t="s">
        <v>885</v>
      </c>
      <c r="Y112" s="451" t="s">
        <v>885</v>
      </c>
      <c r="Z112" s="451" t="s">
        <v>885</v>
      </c>
      <c r="AA112" s="451" t="s">
        <v>885</v>
      </c>
      <c r="AB112" s="451" t="s">
        <v>885</v>
      </c>
      <c r="AC112" s="452" t="s">
        <v>885</v>
      </c>
      <c r="AD112" s="450" t="s">
        <v>885</v>
      </c>
      <c r="AE112" s="451" t="s">
        <v>885</v>
      </c>
      <c r="AF112" s="451" t="s">
        <v>885</v>
      </c>
      <c r="AG112" s="451" t="s">
        <v>885</v>
      </c>
      <c r="AH112" s="451" t="s">
        <v>885</v>
      </c>
      <c r="AI112" s="451" t="s">
        <v>885</v>
      </c>
      <c r="AJ112" s="452" t="s">
        <v>885</v>
      </c>
      <c r="AK112" s="450" t="s">
        <v>885</v>
      </c>
      <c r="AL112" s="451" t="s">
        <v>885</v>
      </c>
      <c r="AM112" s="451" t="s">
        <v>885</v>
      </c>
      <c r="AN112" s="451" t="s">
        <v>885</v>
      </c>
      <c r="AO112" s="451" t="s">
        <v>885</v>
      </c>
      <c r="AP112" s="451" t="s">
        <v>885</v>
      </c>
      <c r="AQ112" s="452" t="s">
        <v>885</v>
      </c>
      <c r="AR112" s="450" t="s">
        <v>885</v>
      </c>
      <c r="AS112" s="451" t="s">
        <v>885</v>
      </c>
      <c r="AT112" s="451" t="s">
        <v>885</v>
      </c>
      <c r="AU112" s="451" t="s">
        <v>885</v>
      </c>
      <c r="AV112" s="451" t="s">
        <v>885</v>
      </c>
      <c r="AW112" s="451" t="s">
        <v>885</v>
      </c>
      <c r="AX112" s="452" t="s">
        <v>885</v>
      </c>
      <c r="AY112" s="450" t="s">
        <v>885</v>
      </c>
      <c r="AZ112" s="451" t="s">
        <v>885</v>
      </c>
      <c r="BA112" s="451" t="s">
        <v>885</v>
      </c>
      <c r="BB112" s="1225">
        <f>IF($BE$3="４週",SUM(W112:AX112),IF($BE$3="暦月",SUM(W112:BA112),""))</f>
        <v>0</v>
      </c>
      <c r="BC112" s="1226"/>
      <c r="BD112" s="1227">
        <f>IF($BE$3="４週",BB112/4,IF($BE$3="暦月",(BB112/($BE$8/7)),""))</f>
        <v>0</v>
      </c>
      <c r="BE112" s="1226"/>
      <c r="BF112" s="1222"/>
      <c r="BG112" s="1223"/>
      <c r="BH112" s="1223"/>
      <c r="BI112" s="1223"/>
      <c r="BJ112" s="1224"/>
    </row>
    <row r="113" spans="1:62" ht="20.25" customHeight="1">
      <c r="A113" s="410"/>
      <c r="B113" s="1170">
        <f>B111+1</f>
        <v>49</v>
      </c>
      <c r="C113" s="1203"/>
      <c r="D113" s="1204"/>
      <c r="E113" s="445"/>
      <c r="F113" s="446"/>
      <c r="G113" s="445"/>
      <c r="H113" s="446"/>
      <c r="I113" s="1205"/>
      <c r="J113" s="1206"/>
      <c r="K113" s="1207"/>
      <c r="L113" s="1208"/>
      <c r="M113" s="1208"/>
      <c r="N113" s="1204"/>
      <c r="O113" s="1187"/>
      <c r="P113" s="1188"/>
      <c r="Q113" s="1188"/>
      <c r="R113" s="1188"/>
      <c r="S113" s="1189"/>
      <c r="T113" s="465" t="s">
        <v>577</v>
      </c>
      <c r="U113" s="466"/>
      <c r="V113" s="467"/>
      <c r="W113" s="458"/>
      <c r="X113" s="459"/>
      <c r="Y113" s="459"/>
      <c r="Z113" s="459"/>
      <c r="AA113" s="459"/>
      <c r="AB113" s="459"/>
      <c r="AC113" s="460"/>
      <c r="AD113" s="458"/>
      <c r="AE113" s="459"/>
      <c r="AF113" s="459"/>
      <c r="AG113" s="459"/>
      <c r="AH113" s="459"/>
      <c r="AI113" s="459"/>
      <c r="AJ113" s="460"/>
      <c r="AK113" s="458"/>
      <c r="AL113" s="459"/>
      <c r="AM113" s="459"/>
      <c r="AN113" s="459"/>
      <c r="AO113" s="459"/>
      <c r="AP113" s="459"/>
      <c r="AQ113" s="460"/>
      <c r="AR113" s="458"/>
      <c r="AS113" s="459"/>
      <c r="AT113" s="459"/>
      <c r="AU113" s="459"/>
      <c r="AV113" s="459"/>
      <c r="AW113" s="459"/>
      <c r="AX113" s="460"/>
      <c r="AY113" s="458"/>
      <c r="AZ113" s="459"/>
      <c r="BA113" s="461"/>
      <c r="BB113" s="1209"/>
      <c r="BC113" s="1210"/>
      <c r="BD113" s="1211"/>
      <c r="BE113" s="1212"/>
      <c r="BF113" s="1213"/>
      <c r="BG113" s="1214"/>
      <c r="BH113" s="1214"/>
      <c r="BI113" s="1214"/>
      <c r="BJ113" s="1215"/>
    </row>
    <row r="114" spans="1:62" ht="20.25" customHeight="1">
      <c r="A114" s="410"/>
      <c r="B114" s="1171"/>
      <c r="C114" s="1216"/>
      <c r="D114" s="1217"/>
      <c r="E114" s="468"/>
      <c r="F114" s="469">
        <f>C113</f>
        <v>0</v>
      </c>
      <c r="G114" s="468"/>
      <c r="H114" s="469">
        <f>I113</f>
        <v>0</v>
      </c>
      <c r="I114" s="1218"/>
      <c r="J114" s="1219"/>
      <c r="K114" s="1220"/>
      <c r="L114" s="1221"/>
      <c r="M114" s="1221"/>
      <c r="N114" s="1217"/>
      <c r="O114" s="1187"/>
      <c r="P114" s="1188"/>
      <c r="Q114" s="1188"/>
      <c r="R114" s="1188"/>
      <c r="S114" s="1189"/>
      <c r="T114" s="462" t="s">
        <v>578</v>
      </c>
      <c r="U114" s="463"/>
      <c r="V114" s="464"/>
      <c r="W114" s="450" t="s">
        <v>885</v>
      </c>
      <c r="X114" s="451" t="s">
        <v>885</v>
      </c>
      <c r="Y114" s="451" t="s">
        <v>885</v>
      </c>
      <c r="Z114" s="451" t="s">
        <v>885</v>
      </c>
      <c r="AA114" s="451" t="s">
        <v>885</v>
      </c>
      <c r="AB114" s="451" t="s">
        <v>885</v>
      </c>
      <c r="AC114" s="452" t="s">
        <v>885</v>
      </c>
      <c r="AD114" s="450" t="s">
        <v>885</v>
      </c>
      <c r="AE114" s="451" t="s">
        <v>885</v>
      </c>
      <c r="AF114" s="451" t="s">
        <v>885</v>
      </c>
      <c r="AG114" s="451" t="s">
        <v>885</v>
      </c>
      <c r="AH114" s="451" t="s">
        <v>885</v>
      </c>
      <c r="AI114" s="451" t="s">
        <v>885</v>
      </c>
      <c r="AJ114" s="452" t="s">
        <v>885</v>
      </c>
      <c r="AK114" s="450" t="s">
        <v>885</v>
      </c>
      <c r="AL114" s="451" t="s">
        <v>885</v>
      </c>
      <c r="AM114" s="451" t="s">
        <v>885</v>
      </c>
      <c r="AN114" s="451" t="s">
        <v>885</v>
      </c>
      <c r="AO114" s="451" t="s">
        <v>885</v>
      </c>
      <c r="AP114" s="451" t="s">
        <v>885</v>
      </c>
      <c r="AQ114" s="452" t="s">
        <v>885</v>
      </c>
      <c r="AR114" s="450" t="s">
        <v>885</v>
      </c>
      <c r="AS114" s="451" t="s">
        <v>885</v>
      </c>
      <c r="AT114" s="451" t="s">
        <v>885</v>
      </c>
      <c r="AU114" s="451" t="s">
        <v>885</v>
      </c>
      <c r="AV114" s="451" t="s">
        <v>885</v>
      </c>
      <c r="AW114" s="451" t="s">
        <v>885</v>
      </c>
      <c r="AX114" s="452" t="s">
        <v>885</v>
      </c>
      <c r="AY114" s="450" t="s">
        <v>885</v>
      </c>
      <c r="AZ114" s="451" t="s">
        <v>885</v>
      </c>
      <c r="BA114" s="451" t="s">
        <v>885</v>
      </c>
      <c r="BB114" s="1225">
        <f>IF($BE$3="４週",SUM(W114:AX114),IF($BE$3="暦月",SUM(W114:BA114),""))</f>
        <v>0</v>
      </c>
      <c r="BC114" s="1226"/>
      <c r="BD114" s="1227">
        <f>IF($BE$3="４週",BB114/4,IF($BE$3="暦月",(BB114/($BE$8/7)),""))</f>
        <v>0</v>
      </c>
      <c r="BE114" s="1226"/>
      <c r="BF114" s="1222"/>
      <c r="BG114" s="1223"/>
      <c r="BH114" s="1223"/>
      <c r="BI114" s="1223"/>
      <c r="BJ114" s="1224"/>
    </row>
    <row r="115" spans="1:62" ht="20.25" customHeight="1">
      <c r="A115" s="410"/>
      <c r="B115" s="1170">
        <f>B113+1</f>
        <v>50</v>
      </c>
      <c r="C115" s="1203"/>
      <c r="D115" s="1204"/>
      <c r="E115" s="445"/>
      <c r="F115" s="446"/>
      <c r="G115" s="445"/>
      <c r="H115" s="446"/>
      <c r="I115" s="1205"/>
      <c r="J115" s="1206"/>
      <c r="K115" s="1207"/>
      <c r="L115" s="1208"/>
      <c r="M115" s="1208"/>
      <c r="N115" s="1204"/>
      <c r="O115" s="1187"/>
      <c r="P115" s="1188"/>
      <c r="Q115" s="1188"/>
      <c r="R115" s="1188"/>
      <c r="S115" s="1189"/>
      <c r="T115" s="465" t="s">
        <v>577</v>
      </c>
      <c r="U115" s="466"/>
      <c r="V115" s="467"/>
      <c r="W115" s="458"/>
      <c r="X115" s="459"/>
      <c r="Y115" s="459"/>
      <c r="Z115" s="459"/>
      <c r="AA115" s="459"/>
      <c r="AB115" s="459"/>
      <c r="AC115" s="460"/>
      <c r="AD115" s="458"/>
      <c r="AE115" s="459"/>
      <c r="AF115" s="459"/>
      <c r="AG115" s="459"/>
      <c r="AH115" s="459"/>
      <c r="AI115" s="459"/>
      <c r="AJ115" s="460"/>
      <c r="AK115" s="458"/>
      <c r="AL115" s="459"/>
      <c r="AM115" s="459"/>
      <c r="AN115" s="459"/>
      <c r="AO115" s="459"/>
      <c r="AP115" s="459"/>
      <c r="AQ115" s="460"/>
      <c r="AR115" s="458"/>
      <c r="AS115" s="459"/>
      <c r="AT115" s="459"/>
      <c r="AU115" s="459"/>
      <c r="AV115" s="459"/>
      <c r="AW115" s="459"/>
      <c r="AX115" s="460"/>
      <c r="AY115" s="458"/>
      <c r="AZ115" s="459"/>
      <c r="BA115" s="461"/>
      <c r="BB115" s="1209"/>
      <c r="BC115" s="1210"/>
      <c r="BD115" s="1211"/>
      <c r="BE115" s="1212"/>
      <c r="BF115" s="1213"/>
      <c r="BG115" s="1214"/>
      <c r="BH115" s="1214"/>
      <c r="BI115" s="1214"/>
      <c r="BJ115" s="1215"/>
    </row>
    <row r="116" spans="1:62" ht="20.25" customHeight="1">
      <c r="A116" s="410"/>
      <c r="B116" s="1171"/>
      <c r="C116" s="1216"/>
      <c r="D116" s="1217"/>
      <c r="E116" s="468"/>
      <c r="F116" s="469">
        <f>C115</f>
        <v>0</v>
      </c>
      <c r="G116" s="468"/>
      <c r="H116" s="469">
        <f>I115</f>
        <v>0</v>
      </c>
      <c r="I116" s="1218"/>
      <c r="J116" s="1219"/>
      <c r="K116" s="1220"/>
      <c r="L116" s="1221"/>
      <c r="M116" s="1221"/>
      <c r="N116" s="1217"/>
      <c r="O116" s="1187"/>
      <c r="P116" s="1188"/>
      <c r="Q116" s="1188"/>
      <c r="R116" s="1188"/>
      <c r="S116" s="1189"/>
      <c r="T116" s="462" t="s">
        <v>578</v>
      </c>
      <c r="U116" s="463"/>
      <c r="V116" s="464"/>
      <c r="W116" s="450" t="s">
        <v>885</v>
      </c>
      <c r="X116" s="451" t="s">
        <v>885</v>
      </c>
      <c r="Y116" s="451" t="s">
        <v>885</v>
      </c>
      <c r="Z116" s="451" t="s">
        <v>885</v>
      </c>
      <c r="AA116" s="451" t="s">
        <v>885</v>
      </c>
      <c r="AB116" s="451" t="s">
        <v>885</v>
      </c>
      <c r="AC116" s="452" t="s">
        <v>885</v>
      </c>
      <c r="AD116" s="450" t="s">
        <v>885</v>
      </c>
      <c r="AE116" s="451" t="s">
        <v>885</v>
      </c>
      <c r="AF116" s="451" t="s">
        <v>885</v>
      </c>
      <c r="AG116" s="451" t="s">
        <v>885</v>
      </c>
      <c r="AH116" s="451" t="s">
        <v>885</v>
      </c>
      <c r="AI116" s="451" t="s">
        <v>885</v>
      </c>
      <c r="AJ116" s="452" t="s">
        <v>885</v>
      </c>
      <c r="AK116" s="450" t="s">
        <v>885</v>
      </c>
      <c r="AL116" s="451" t="s">
        <v>885</v>
      </c>
      <c r="AM116" s="451" t="s">
        <v>885</v>
      </c>
      <c r="AN116" s="451" t="s">
        <v>885</v>
      </c>
      <c r="AO116" s="451" t="s">
        <v>885</v>
      </c>
      <c r="AP116" s="451" t="s">
        <v>885</v>
      </c>
      <c r="AQ116" s="452" t="s">
        <v>885</v>
      </c>
      <c r="AR116" s="450" t="s">
        <v>885</v>
      </c>
      <c r="AS116" s="451" t="s">
        <v>885</v>
      </c>
      <c r="AT116" s="451" t="s">
        <v>885</v>
      </c>
      <c r="AU116" s="451" t="s">
        <v>885</v>
      </c>
      <c r="AV116" s="451" t="s">
        <v>885</v>
      </c>
      <c r="AW116" s="451" t="s">
        <v>885</v>
      </c>
      <c r="AX116" s="452" t="s">
        <v>885</v>
      </c>
      <c r="AY116" s="450" t="s">
        <v>885</v>
      </c>
      <c r="AZ116" s="451" t="s">
        <v>885</v>
      </c>
      <c r="BA116" s="451" t="s">
        <v>885</v>
      </c>
      <c r="BB116" s="1225">
        <f>IF($BE$3="４週",SUM(W116:AX116),IF($BE$3="暦月",SUM(W116:BA116),""))</f>
        <v>0</v>
      </c>
      <c r="BC116" s="1226"/>
      <c r="BD116" s="1227">
        <f>IF($BE$3="４週",BB116/4,IF($BE$3="暦月",(BB116/($BE$8/7)),""))</f>
        <v>0</v>
      </c>
      <c r="BE116" s="1226"/>
      <c r="BF116" s="1222"/>
      <c r="BG116" s="1223"/>
      <c r="BH116" s="1223"/>
      <c r="BI116" s="1223"/>
      <c r="BJ116" s="1224"/>
    </row>
    <row r="117" spans="1:62" ht="20.25" customHeight="1">
      <c r="A117" s="410"/>
      <c r="B117" s="1170">
        <f>B115+1</f>
        <v>51</v>
      </c>
      <c r="C117" s="1203"/>
      <c r="D117" s="1204"/>
      <c r="E117" s="445"/>
      <c r="F117" s="446"/>
      <c r="G117" s="445"/>
      <c r="H117" s="446"/>
      <c r="I117" s="1205"/>
      <c r="J117" s="1206"/>
      <c r="K117" s="1207"/>
      <c r="L117" s="1208"/>
      <c r="M117" s="1208"/>
      <c r="N117" s="1204"/>
      <c r="O117" s="1187"/>
      <c r="P117" s="1188"/>
      <c r="Q117" s="1188"/>
      <c r="R117" s="1188"/>
      <c r="S117" s="1189"/>
      <c r="T117" s="465" t="s">
        <v>577</v>
      </c>
      <c r="U117" s="466"/>
      <c r="V117" s="467"/>
      <c r="W117" s="458"/>
      <c r="X117" s="459"/>
      <c r="Y117" s="459"/>
      <c r="Z117" s="459"/>
      <c r="AA117" s="459"/>
      <c r="AB117" s="459"/>
      <c r="AC117" s="460"/>
      <c r="AD117" s="458"/>
      <c r="AE117" s="459"/>
      <c r="AF117" s="459"/>
      <c r="AG117" s="459"/>
      <c r="AH117" s="459"/>
      <c r="AI117" s="459"/>
      <c r="AJ117" s="460"/>
      <c r="AK117" s="458"/>
      <c r="AL117" s="459"/>
      <c r="AM117" s="459"/>
      <c r="AN117" s="459"/>
      <c r="AO117" s="459"/>
      <c r="AP117" s="459"/>
      <c r="AQ117" s="460"/>
      <c r="AR117" s="458"/>
      <c r="AS117" s="459"/>
      <c r="AT117" s="459"/>
      <c r="AU117" s="459"/>
      <c r="AV117" s="459"/>
      <c r="AW117" s="459"/>
      <c r="AX117" s="460"/>
      <c r="AY117" s="458"/>
      <c r="AZ117" s="459"/>
      <c r="BA117" s="461"/>
      <c r="BB117" s="1209"/>
      <c r="BC117" s="1210"/>
      <c r="BD117" s="1211"/>
      <c r="BE117" s="1212"/>
      <c r="BF117" s="1213"/>
      <c r="BG117" s="1214"/>
      <c r="BH117" s="1214"/>
      <c r="BI117" s="1214"/>
      <c r="BJ117" s="1215"/>
    </row>
    <row r="118" spans="1:62" ht="20.25" customHeight="1">
      <c r="A118" s="410"/>
      <c r="B118" s="1171"/>
      <c r="C118" s="1216"/>
      <c r="D118" s="1217"/>
      <c r="E118" s="468"/>
      <c r="F118" s="469">
        <f>C117</f>
        <v>0</v>
      </c>
      <c r="G118" s="468"/>
      <c r="H118" s="469">
        <f>I117</f>
        <v>0</v>
      </c>
      <c r="I118" s="1218"/>
      <c r="J118" s="1219"/>
      <c r="K118" s="1220"/>
      <c r="L118" s="1221"/>
      <c r="M118" s="1221"/>
      <c r="N118" s="1217"/>
      <c r="O118" s="1187"/>
      <c r="P118" s="1188"/>
      <c r="Q118" s="1188"/>
      <c r="R118" s="1188"/>
      <c r="S118" s="1189"/>
      <c r="T118" s="462" t="s">
        <v>578</v>
      </c>
      <c r="U118" s="463"/>
      <c r="V118" s="464"/>
      <c r="W118" s="450" t="s">
        <v>885</v>
      </c>
      <c r="X118" s="451" t="s">
        <v>885</v>
      </c>
      <c r="Y118" s="451" t="s">
        <v>885</v>
      </c>
      <c r="Z118" s="451" t="s">
        <v>885</v>
      </c>
      <c r="AA118" s="451" t="s">
        <v>885</v>
      </c>
      <c r="AB118" s="451" t="s">
        <v>885</v>
      </c>
      <c r="AC118" s="452" t="s">
        <v>885</v>
      </c>
      <c r="AD118" s="450" t="s">
        <v>885</v>
      </c>
      <c r="AE118" s="451" t="s">
        <v>885</v>
      </c>
      <c r="AF118" s="451" t="s">
        <v>885</v>
      </c>
      <c r="AG118" s="451" t="s">
        <v>885</v>
      </c>
      <c r="AH118" s="451" t="s">
        <v>885</v>
      </c>
      <c r="AI118" s="451" t="s">
        <v>885</v>
      </c>
      <c r="AJ118" s="452" t="s">
        <v>885</v>
      </c>
      <c r="AK118" s="450" t="s">
        <v>885</v>
      </c>
      <c r="AL118" s="451" t="s">
        <v>885</v>
      </c>
      <c r="AM118" s="451" t="s">
        <v>885</v>
      </c>
      <c r="AN118" s="451" t="s">
        <v>885</v>
      </c>
      <c r="AO118" s="451" t="s">
        <v>885</v>
      </c>
      <c r="AP118" s="451" t="s">
        <v>885</v>
      </c>
      <c r="AQ118" s="452" t="s">
        <v>885</v>
      </c>
      <c r="AR118" s="450" t="s">
        <v>885</v>
      </c>
      <c r="AS118" s="451" t="s">
        <v>885</v>
      </c>
      <c r="AT118" s="451" t="s">
        <v>885</v>
      </c>
      <c r="AU118" s="451" t="s">
        <v>885</v>
      </c>
      <c r="AV118" s="451" t="s">
        <v>885</v>
      </c>
      <c r="AW118" s="451" t="s">
        <v>885</v>
      </c>
      <c r="AX118" s="452" t="s">
        <v>885</v>
      </c>
      <c r="AY118" s="450" t="s">
        <v>885</v>
      </c>
      <c r="AZ118" s="451" t="s">
        <v>885</v>
      </c>
      <c r="BA118" s="451" t="s">
        <v>885</v>
      </c>
      <c r="BB118" s="1225">
        <f>IF($BE$3="４週",SUM(W118:AX118),IF($BE$3="暦月",SUM(W118:BA118),""))</f>
        <v>0</v>
      </c>
      <c r="BC118" s="1226"/>
      <c r="BD118" s="1227">
        <f>IF($BE$3="４週",BB118/4,IF($BE$3="暦月",(BB118/($BE$8/7)),""))</f>
        <v>0</v>
      </c>
      <c r="BE118" s="1226"/>
      <c r="BF118" s="1222"/>
      <c r="BG118" s="1223"/>
      <c r="BH118" s="1223"/>
      <c r="BI118" s="1223"/>
      <c r="BJ118" s="1224"/>
    </row>
    <row r="119" spans="1:62" ht="20.25" customHeight="1">
      <c r="A119" s="410"/>
      <c r="B119" s="1170">
        <f>B117+1</f>
        <v>52</v>
      </c>
      <c r="C119" s="1203"/>
      <c r="D119" s="1204"/>
      <c r="E119" s="445"/>
      <c r="F119" s="446"/>
      <c r="G119" s="445"/>
      <c r="H119" s="446"/>
      <c r="I119" s="1205"/>
      <c r="J119" s="1206"/>
      <c r="K119" s="1207"/>
      <c r="L119" s="1208"/>
      <c r="M119" s="1208"/>
      <c r="N119" s="1204"/>
      <c r="O119" s="1187"/>
      <c r="P119" s="1188"/>
      <c r="Q119" s="1188"/>
      <c r="R119" s="1188"/>
      <c r="S119" s="1189"/>
      <c r="T119" s="465" t="s">
        <v>577</v>
      </c>
      <c r="U119" s="466"/>
      <c r="V119" s="467"/>
      <c r="W119" s="458"/>
      <c r="X119" s="459"/>
      <c r="Y119" s="459"/>
      <c r="Z119" s="459"/>
      <c r="AA119" s="459"/>
      <c r="AB119" s="459"/>
      <c r="AC119" s="460"/>
      <c r="AD119" s="458"/>
      <c r="AE119" s="459"/>
      <c r="AF119" s="459"/>
      <c r="AG119" s="459"/>
      <c r="AH119" s="459"/>
      <c r="AI119" s="459"/>
      <c r="AJ119" s="460"/>
      <c r="AK119" s="458"/>
      <c r="AL119" s="459"/>
      <c r="AM119" s="459"/>
      <c r="AN119" s="459"/>
      <c r="AO119" s="459"/>
      <c r="AP119" s="459"/>
      <c r="AQ119" s="460"/>
      <c r="AR119" s="458"/>
      <c r="AS119" s="459"/>
      <c r="AT119" s="459"/>
      <c r="AU119" s="459"/>
      <c r="AV119" s="459"/>
      <c r="AW119" s="459"/>
      <c r="AX119" s="460"/>
      <c r="AY119" s="458"/>
      <c r="AZ119" s="459"/>
      <c r="BA119" s="461"/>
      <c r="BB119" s="1209"/>
      <c r="BC119" s="1210"/>
      <c r="BD119" s="1211"/>
      <c r="BE119" s="1212"/>
      <c r="BF119" s="1213"/>
      <c r="BG119" s="1214"/>
      <c r="BH119" s="1214"/>
      <c r="BI119" s="1214"/>
      <c r="BJ119" s="1215"/>
    </row>
    <row r="120" spans="1:62" ht="20.25" customHeight="1">
      <c r="A120" s="410"/>
      <c r="B120" s="1171"/>
      <c r="C120" s="1216"/>
      <c r="D120" s="1217"/>
      <c r="E120" s="468"/>
      <c r="F120" s="469">
        <f>C119</f>
        <v>0</v>
      </c>
      <c r="G120" s="468"/>
      <c r="H120" s="469">
        <f>I119</f>
        <v>0</v>
      </c>
      <c r="I120" s="1218"/>
      <c r="J120" s="1219"/>
      <c r="K120" s="1220"/>
      <c r="L120" s="1221"/>
      <c r="M120" s="1221"/>
      <c r="N120" s="1217"/>
      <c r="O120" s="1187"/>
      <c r="P120" s="1188"/>
      <c r="Q120" s="1188"/>
      <c r="R120" s="1188"/>
      <c r="S120" s="1189"/>
      <c r="T120" s="462" t="s">
        <v>578</v>
      </c>
      <c r="U120" s="463"/>
      <c r="V120" s="464"/>
      <c r="W120" s="450" t="s">
        <v>885</v>
      </c>
      <c r="X120" s="451" t="s">
        <v>885</v>
      </c>
      <c r="Y120" s="451" t="s">
        <v>885</v>
      </c>
      <c r="Z120" s="451" t="s">
        <v>885</v>
      </c>
      <c r="AA120" s="451" t="s">
        <v>885</v>
      </c>
      <c r="AB120" s="451" t="s">
        <v>885</v>
      </c>
      <c r="AC120" s="452" t="s">
        <v>885</v>
      </c>
      <c r="AD120" s="450" t="s">
        <v>885</v>
      </c>
      <c r="AE120" s="451" t="s">
        <v>885</v>
      </c>
      <c r="AF120" s="451" t="s">
        <v>885</v>
      </c>
      <c r="AG120" s="451" t="s">
        <v>885</v>
      </c>
      <c r="AH120" s="451" t="s">
        <v>885</v>
      </c>
      <c r="AI120" s="451" t="s">
        <v>885</v>
      </c>
      <c r="AJ120" s="452" t="s">
        <v>885</v>
      </c>
      <c r="AK120" s="450" t="s">
        <v>885</v>
      </c>
      <c r="AL120" s="451" t="s">
        <v>885</v>
      </c>
      <c r="AM120" s="451" t="s">
        <v>885</v>
      </c>
      <c r="AN120" s="451" t="s">
        <v>885</v>
      </c>
      <c r="AO120" s="451" t="s">
        <v>885</v>
      </c>
      <c r="AP120" s="451" t="s">
        <v>885</v>
      </c>
      <c r="AQ120" s="452" t="s">
        <v>885</v>
      </c>
      <c r="AR120" s="450" t="s">
        <v>885</v>
      </c>
      <c r="AS120" s="451" t="s">
        <v>885</v>
      </c>
      <c r="AT120" s="451" t="s">
        <v>885</v>
      </c>
      <c r="AU120" s="451" t="s">
        <v>885</v>
      </c>
      <c r="AV120" s="451" t="s">
        <v>885</v>
      </c>
      <c r="AW120" s="451" t="s">
        <v>885</v>
      </c>
      <c r="AX120" s="452" t="s">
        <v>885</v>
      </c>
      <c r="AY120" s="450" t="s">
        <v>885</v>
      </c>
      <c r="AZ120" s="451" t="s">
        <v>885</v>
      </c>
      <c r="BA120" s="451" t="s">
        <v>885</v>
      </c>
      <c r="BB120" s="1225">
        <f>IF($BE$3="４週",SUM(W120:AX120),IF($BE$3="暦月",SUM(W120:BA120),""))</f>
        <v>0</v>
      </c>
      <c r="BC120" s="1226"/>
      <c r="BD120" s="1227">
        <f>IF($BE$3="４週",BB120/4,IF($BE$3="暦月",(BB120/($BE$8/7)),""))</f>
        <v>0</v>
      </c>
      <c r="BE120" s="1226"/>
      <c r="BF120" s="1222"/>
      <c r="BG120" s="1223"/>
      <c r="BH120" s="1223"/>
      <c r="BI120" s="1223"/>
      <c r="BJ120" s="1224"/>
    </row>
    <row r="121" spans="1:62" ht="20.25" customHeight="1">
      <c r="A121" s="410"/>
      <c r="B121" s="1170">
        <f>B119+1</f>
        <v>53</v>
      </c>
      <c r="C121" s="1203"/>
      <c r="D121" s="1204"/>
      <c r="E121" s="445"/>
      <c r="F121" s="446"/>
      <c r="G121" s="445"/>
      <c r="H121" s="446"/>
      <c r="I121" s="1205"/>
      <c r="J121" s="1206"/>
      <c r="K121" s="1207"/>
      <c r="L121" s="1208"/>
      <c r="M121" s="1208"/>
      <c r="N121" s="1204"/>
      <c r="O121" s="1187"/>
      <c r="P121" s="1188"/>
      <c r="Q121" s="1188"/>
      <c r="R121" s="1188"/>
      <c r="S121" s="1189"/>
      <c r="T121" s="465" t="s">
        <v>577</v>
      </c>
      <c r="U121" s="466"/>
      <c r="V121" s="467"/>
      <c r="W121" s="458"/>
      <c r="X121" s="459"/>
      <c r="Y121" s="459"/>
      <c r="Z121" s="459"/>
      <c r="AA121" s="459"/>
      <c r="AB121" s="459"/>
      <c r="AC121" s="460"/>
      <c r="AD121" s="458"/>
      <c r="AE121" s="459"/>
      <c r="AF121" s="459"/>
      <c r="AG121" s="459"/>
      <c r="AH121" s="459"/>
      <c r="AI121" s="459"/>
      <c r="AJ121" s="460"/>
      <c r="AK121" s="458"/>
      <c r="AL121" s="459"/>
      <c r="AM121" s="459"/>
      <c r="AN121" s="459"/>
      <c r="AO121" s="459"/>
      <c r="AP121" s="459"/>
      <c r="AQ121" s="460"/>
      <c r="AR121" s="458"/>
      <c r="AS121" s="459"/>
      <c r="AT121" s="459"/>
      <c r="AU121" s="459"/>
      <c r="AV121" s="459"/>
      <c r="AW121" s="459"/>
      <c r="AX121" s="460"/>
      <c r="AY121" s="458"/>
      <c r="AZ121" s="459"/>
      <c r="BA121" s="461"/>
      <c r="BB121" s="1209"/>
      <c r="BC121" s="1210"/>
      <c r="BD121" s="1211"/>
      <c r="BE121" s="1212"/>
      <c r="BF121" s="1213"/>
      <c r="BG121" s="1214"/>
      <c r="BH121" s="1214"/>
      <c r="BI121" s="1214"/>
      <c r="BJ121" s="1215"/>
    </row>
    <row r="122" spans="1:62" ht="20.25" customHeight="1">
      <c r="A122" s="410"/>
      <c r="B122" s="1171"/>
      <c r="C122" s="1216"/>
      <c r="D122" s="1217"/>
      <c r="E122" s="468"/>
      <c r="F122" s="469">
        <f>C121</f>
        <v>0</v>
      </c>
      <c r="G122" s="468"/>
      <c r="H122" s="469">
        <f>I121</f>
        <v>0</v>
      </c>
      <c r="I122" s="1218"/>
      <c r="J122" s="1219"/>
      <c r="K122" s="1220"/>
      <c r="L122" s="1221"/>
      <c r="M122" s="1221"/>
      <c r="N122" s="1217"/>
      <c r="O122" s="1187"/>
      <c r="P122" s="1188"/>
      <c r="Q122" s="1188"/>
      <c r="R122" s="1188"/>
      <c r="S122" s="1189"/>
      <c r="T122" s="462" t="s">
        <v>578</v>
      </c>
      <c r="U122" s="463"/>
      <c r="V122" s="464"/>
      <c r="W122" s="450" t="s">
        <v>885</v>
      </c>
      <c r="X122" s="451" t="s">
        <v>885</v>
      </c>
      <c r="Y122" s="451" t="s">
        <v>885</v>
      </c>
      <c r="Z122" s="451" t="s">
        <v>885</v>
      </c>
      <c r="AA122" s="451" t="s">
        <v>885</v>
      </c>
      <c r="AB122" s="451" t="s">
        <v>885</v>
      </c>
      <c r="AC122" s="452" t="s">
        <v>885</v>
      </c>
      <c r="AD122" s="450" t="s">
        <v>885</v>
      </c>
      <c r="AE122" s="451" t="s">
        <v>885</v>
      </c>
      <c r="AF122" s="451" t="s">
        <v>885</v>
      </c>
      <c r="AG122" s="451" t="s">
        <v>885</v>
      </c>
      <c r="AH122" s="451" t="s">
        <v>885</v>
      </c>
      <c r="AI122" s="451" t="s">
        <v>885</v>
      </c>
      <c r="AJ122" s="452" t="s">
        <v>885</v>
      </c>
      <c r="AK122" s="450" t="s">
        <v>885</v>
      </c>
      <c r="AL122" s="451" t="s">
        <v>885</v>
      </c>
      <c r="AM122" s="451" t="s">
        <v>885</v>
      </c>
      <c r="AN122" s="451" t="s">
        <v>885</v>
      </c>
      <c r="AO122" s="451" t="s">
        <v>885</v>
      </c>
      <c r="AP122" s="451" t="s">
        <v>885</v>
      </c>
      <c r="AQ122" s="452" t="s">
        <v>885</v>
      </c>
      <c r="AR122" s="450" t="s">
        <v>885</v>
      </c>
      <c r="AS122" s="451" t="s">
        <v>885</v>
      </c>
      <c r="AT122" s="451" t="s">
        <v>885</v>
      </c>
      <c r="AU122" s="451" t="s">
        <v>885</v>
      </c>
      <c r="AV122" s="451" t="s">
        <v>885</v>
      </c>
      <c r="AW122" s="451" t="s">
        <v>885</v>
      </c>
      <c r="AX122" s="452" t="s">
        <v>885</v>
      </c>
      <c r="AY122" s="450" t="s">
        <v>885</v>
      </c>
      <c r="AZ122" s="451" t="s">
        <v>885</v>
      </c>
      <c r="BA122" s="451" t="s">
        <v>885</v>
      </c>
      <c r="BB122" s="1225">
        <f>IF($BE$3="４週",SUM(W122:AX122),IF($BE$3="暦月",SUM(W122:BA122),""))</f>
        <v>0</v>
      </c>
      <c r="BC122" s="1226"/>
      <c r="BD122" s="1227">
        <f>IF($BE$3="４週",BB122/4,IF($BE$3="暦月",(BB122/($BE$8/7)),""))</f>
        <v>0</v>
      </c>
      <c r="BE122" s="1226"/>
      <c r="BF122" s="1222"/>
      <c r="BG122" s="1223"/>
      <c r="BH122" s="1223"/>
      <c r="BI122" s="1223"/>
      <c r="BJ122" s="1224"/>
    </row>
    <row r="123" spans="1:62" ht="20.25" customHeight="1">
      <c r="A123" s="410"/>
      <c r="B123" s="1170">
        <f>B121+1</f>
        <v>54</v>
      </c>
      <c r="C123" s="1203"/>
      <c r="D123" s="1204"/>
      <c r="E123" s="445"/>
      <c r="F123" s="446"/>
      <c r="G123" s="445"/>
      <c r="H123" s="446"/>
      <c r="I123" s="1205"/>
      <c r="J123" s="1206"/>
      <c r="K123" s="1207"/>
      <c r="L123" s="1208"/>
      <c r="M123" s="1208"/>
      <c r="N123" s="1204"/>
      <c r="O123" s="1187"/>
      <c r="P123" s="1188"/>
      <c r="Q123" s="1188"/>
      <c r="R123" s="1188"/>
      <c r="S123" s="1189"/>
      <c r="T123" s="465" t="s">
        <v>577</v>
      </c>
      <c r="U123" s="466"/>
      <c r="V123" s="467"/>
      <c r="W123" s="458"/>
      <c r="X123" s="459"/>
      <c r="Y123" s="459"/>
      <c r="Z123" s="459"/>
      <c r="AA123" s="459"/>
      <c r="AB123" s="459"/>
      <c r="AC123" s="460"/>
      <c r="AD123" s="458"/>
      <c r="AE123" s="459"/>
      <c r="AF123" s="459"/>
      <c r="AG123" s="459"/>
      <c r="AH123" s="459"/>
      <c r="AI123" s="459"/>
      <c r="AJ123" s="460"/>
      <c r="AK123" s="458"/>
      <c r="AL123" s="459"/>
      <c r="AM123" s="459"/>
      <c r="AN123" s="459"/>
      <c r="AO123" s="459"/>
      <c r="AP123" s="459"/>
      <c r="AQ123" s="460"/>
      <c r="AR123" s="458"/>
      <c r="AS123" s="459"/>
      <c r="AT123" s="459"/>
      <c r="AU123" s="459"/>
      <c r="AV123" s="459"/>
      <c r="AW123" s="459"/>
      <c r="AX123" s="460"/>
      <c r="AY123" s="458"/>
      <c r="AZ123" s="459"/>
      <c r="BA123" s="461"/>
      <c r="BB123" s="1209"/>
      <c r="BC123" s="1210"/>
      <c r="BD123" s="1211"/>
      <c r="BE123" s="1212"/>
      <c r="BF123" s="1213"/>
      <c r="BG123" s="1214"/>
      <c r="BH123" s="1214"/>
      <c r="BI123" s="1214"/>
      <c r="BJ123" s="1215"/>
    </row>
    <row r="124" spans="1:62" ht="20.25" customHeight="1">
      <c r="A124" s="410"/>
      <c r="B124" s="1171"/>
      <c r="C124" s="1216"/>
      <c r="D124" s="1217"/>
      <c r="E124" s="468"/>
      <c r="F124" s="469">
        <f>C123</f>
        <v>0</v>
      </c>
      <c r="G124" s="468"/>
      <c r="H124" s="469">
        <f>I123</f>
        <v>0</v>
      </c>
      <c r="I124" s="1218"/>
      <c r="J124" s="1219"/>
      <c r="K124" s="1220"/>
      <c r="L124" s="1221"/>
      <c r="M124" s="1221"/>
      <c r="N124" s="1217"/>
      <c r="O124" s="1187"/>
      <c r="P124" s="1188"/>
      <c r="Q124" s="1188"/>
      <c r="R124" s="1188"/>
      <c r="S124" s="1189"/>
      <c r="T124" s="462" t="s">
        <v>578</v>
      </c>
      <c r="U124" s="463"/>
      <c r="V124" s="464"/>
      <c r="W124" s="450" t="s">
        <v>885</v>
      </c>
      <c r="X124" s="451" t="s">
        <v>885</v>
      </c>
      <c r="Y124" s="451" t="s">
        <v>885</v>
      </c>
      <c r="Z124" s="451" t="s">
        <v>885</v>
      </c>
      <c r="AA124" s="451" t="s">
        <v>885</v>
      </c>
      <c r="AB124" s="451" t="s">
        <v>885</v>
      </c>
      <c r="AC124" s="452" t="s">
        <v>885</v>
      </c>
      <c r="AD124" s="450" t="s">
        <v>885</v>
      </c>
      <c r="AE124" s="451" t="s">
        <v>885</v>
      </c>
      <c r="AF124" s="451" t="s">
        <v>885</v>
      </c>
      <c r="AG124" s="451" t="s">
        <v>885</v>
      </c>
      <c r="AH124" s="451" t="s">
        <v>885</v>
      </c>
      <c r="AI124" s="451" t="s">
        <v>885</v>
      </c>
      <c r="AJ124" s="452" t="s">
        <v>885</v>
      </c>
      <c r="AK124" s="450" t="s">
        <v>885</v>
      </c>
      <c r="AL124" s="451" t="s">
        <v>885</v>
      </c>
      <c r="AM124" s="451" t="s">
        <v>885</v>
      </c>
      <c r="AN124" s="451" t="s">
        <v>885</v>
      </c>
      <c r="AO124" s="451" t="s">
        <v>885</v>
      </c>
      <c r="AP124" s="451" t="s">
        <v>885</v>
      </c>
      <c r="AQ124" s="452" t="s">
        <v>885</v>
      </c>
      <c r="AR124" s="450" t="s">
        <v>885</v>
      </c>
      <c r="AS124" s="451" t="s">
        <v>885</v>
      </c>
      <c r="AT124" s="451" t="s">
        <v>885</v>
      </c>
      <c r="AU124" s="451" t="s">
        <v>885</v>
      </c>
      <c r="AV124" s="451" t="s">
        <v>885</v>
      </c>
      <c r="AW124" s="451" t="s">
        <v>885</v>
      </c>
      <c r="AX124" s="452" t="s">
        <v>885</v>
      </c>
      <c r="AY124" s="450" t="s">
        <v>885</v>
      </c>
      <c r="AZ124" s="451" t="s">
        <v>885</v>
      </c>
      <c r="BA124" s="451" t="s">
        <v>885</v>
      </c>
      <c r="BB124" s="1225">
        <f>IF($BE$3="４週",SUM(W124:AX124),IF($BE$3="暦月",SUM(W124:BA124),""))</f>
        <v>0</v>
      </c>
      <c r="BC124" s="1226"/>
      <c r="BD124" s="1227">
        <f>IF($BE$3="４週",BB124/4,IF($BE$3="暦月",(BB124/($BE$8/7)),""))</f>
        <v>0</v>
      </c>
      <c r="BE124" s="1226"/>
      <c r="BF124" s="1222"/>
      <c r="BG124" s="1223"/>
      <c r="BH124" s="1223"/>
      <c r="BI124" s="1223"/>
      <c r="BJ124" s="1224"/>
    </row>
    <row r="125" spans="1:62" ht="20.25" customHeight="1">
      <c r="A125" s="410"/>
      <c r="B125" s="1170">
        <f>B123+1</f>
        <v>55</v>
      </c>
      <c r="C125" s="1203"/>
      <c r="D125" s="1204"/>
      <c r="E125" s="445"/>
      <c r="F125" s="446"/>
      <c r="G125" s="445"/>
      <c r="H125" s="446"/>
      <c r="I125" s="1205"/>
      <c r="J125" s="1206"/>
      <c r="K125" s="1207"/>
      <c r="L125" s="1208"/>
      <c r="M125" s="1208"/>
      <c r="N125" s="1204"/>
      <c r="O125" s="1187"/>
      <c r="P125" s="1188"/>
      <c r="Q125" s="1188"/>
      <c r="R125" s="1188"/>
      <c r="S125" s="1189"/>
      <c r="T125" s="465" t="s">
        <v>577</v>
      </c>
      <c r="U125" s="466"/>
      <c r="V125" s="467"/>
      <c r="W125" s="458"/>
      <c r="X125" s="459"/>
      <c r="Y125" s="459"/>
      <c r="Z125" s="459"/>
      <c r="AA125" s="459"/>
      <c r="AB125" s="459"/>
      <c r="AC125" s="460"/>
      <c r="AD125" s="458"/>
      <c r="AE125" s="459"/>
      <c r="AF125" s="459"/>
      <c r="AG125" s="459"/>
      <c r="AH125" s="459"/>
      <c r="AI125" s="459"/>
      <c r="AJ125" s="460"/>
      <c r="AK125" s="458"/>
      <c r="AL125" s="459"/>
      <c r="AM125" s="459"/>
      <c r="AN125" s="459"/>
      <c r="AO125" s="459"/>
      <c r="AP125" s="459"/>
      <c r="AQ125" s="460"/>
      <c r="AR125" s="458"/>
      <c r="AS125" s="459"/>
      <c r="AT125" s="459"/>
      <c r="AU125" s="459"/>
      <c r="AV125" s="459"/>
      <c r="AW125" s="459"/>
      <c r="AX125" s="460"/>
      <c r="AY125" s="458"/>
      <c r="AZ125" s="459"/>
      <c r="BA125" s="461"/>
      <c r="BB125" s="1209"/>
      <c r="BC125" s="1210"/>
      <c r="BD125" s="1211"/>
      <c r="BE125" s="1212"/>
      <c r="BF125" s="1213"/>
      <c r="BG125" s="1214"/>
      <c r="BH125" s="1214"/>
      <c r="BI125" s="1214"/>
      <c r="BJ125" s="1215"/>
    </row>
    <row r="126" spans="1:62" ht="20.25" customHeight="1">
      <c r="A126" s="410"/>
      <c r="B126" s="1171"/>
      <c r="C126" s="1216"/>
      <c r="D126" s="1217"/>
      <c r="E126" s="468"/>
      <c r="F126" s="469">
        <f>C125</f>
        <v>0</v>
      </c>
      <c r="G126" s="468"/>
      <c r="H126" s="469">
        <f>I125</f>
        <v>0</v>
      </c>
      <c r="I126" s="1218"/>
      <c r="J126" s="1219"/>
      <c r="K126" s="1220"/>
      <c r="L126" s="1221"/>
      <c r="M126" s="1221"/>
      <c r="N126" s="1217"/>
      <c r="O126" s="1187"/>
      <c r="P126" s="1188"/>
      <c r="Q126" s="1188"/>
      <c r="R126" s="1188"/>
      <c r="S126" s="1189"/>
      <c r="T126" s="462" t="s">
        <v>578</v>
      </c>
      <c r="U126" s="463"/>
      <c r="V126" s="464"/>
      <c r="W126" s="450" t="s">
        <v>885</v>
      </c>
      <c r="X126" s="451" t="s">
        <v>885</v>
      </c>
      <c r="Y126" s="451" t="s">
        <v>885</v>
      </c>
      <c r="Z126" s="451" t="s">
        <v>885</v>
      </c>
      <c r="AA126" s="451" t="s">
        <v>885</v>
      </c>
      <c r="AB126" s="451" t="s">
        <v>885</v>
      </c>
      <c r="AC126" s="452" t="s">
        <v>885</v>
      </c>
      <c r="AD126" s="450" t="s">
        <v>885</v>
      </c>
      <c r="AE126" s="451" t="s">
        <v>885</v>
      </c>
      <c r="AF126" s="451" t="s">
        <v>885</v>
      </c>
      <c r="AG126" s="451" t="s">
        <v>885</v>
      </c>
      <c r="AH126" s="451" t="s">
        <v>885</v>
      </c>
      <c r="AI126" s="451" t="s">
        <v>885</v>
      </c>
      <c r="AJ126" s="452" t="s">
        <v>885</v>
      </c>
      <c r="AK126" s="450" t="s">
        <v>885</v>
      </c>
      <c r="AL126" s="451" t="s">
        <v>885</v>
      </c>
      <c r="AM126" s="451" t="s">
        <v>885</v>
      </c>
      <c r="AN126" s="451" t="s">
        <v>885</v>
      </c>
      <c r="AO126" s="451" t="s">
        <v>885</v>
      </c>
      <c r="AP126" s="451" t="s">
        <v>885</v>
      </c>
      <c r="AQ126" s="452" t="s">
        <v>885</v>
      </c>
      <c r="AR126" s="450" t="s">
        <v>885</v>
      </c>
      <c r="AS126" s="451" t="s">
        <v>885</v>
      </c>
      <c r="AT126" s="451" t="s">
        <v>885</v>
      </c>
      <c r="AU126" s="451" t="s">
        <v>885</v>
      </c>
      <c r="AV126" s="451" t="s">
        <v>885</v>
      </c>
      <c r="AW126" s="451" t="s">
        <v>885</v>
      </c>
      <c r="AX126" s="452" t="s">
        <v>885</v>
      </c>
      <c r="AY126" s="450" t="s">
        <v>885</v>
      </c>
      <c r="AZ126" s="451" t="s">
        <v>885</v>
      </c>
      <c r="BA126" s="451" t="s">
        <v>885</v>
      </c>
      <c r="BB126" s="1225">
        <f>IF($BE$3="４週",SUM(W126:AX126),IF($BE$3="暦月",SUM(W126:BA126),""))</f>
        <v>0</v>
      </c>
      <c r="BC126" s="1226"/>
      <c r="BD126" s="1227">
        <f>IF($BE$3="４週",BB126/4,IF($BE$3="暦月",(BB126/($BE$8/7)),""))</f>
        <v>0</v>
      </c>
      <c r="BE126" s="1226"/>
      <c r="BF126" s="1222"/>
      <c r="BG126" s="1223"/>
      <c r="BH126" s="1223"/>
      <c r="BI126" s="1223"/>
      <c r="BJ126" s="1224"/>
    </row>
    <row r="127" spans="1:62" ht="20.25" customHeight="1">
      <c r="A127" s="410"/>
      <c r="B127" s="1170">
        <f>B125+1</f>
        <v>56</v>
      </c>
      <c r="C127" s="1203"/>
      <c r="D127" s="1204"/>
      <c r="E127" s="445"/>
      <c r="F127" s="446"/>
      <c r="G127" s="445"/>
      <c r="H127" s="446"/>
      <c r="I127" s="1205"/>
      <c r="J127" s="1206"/>
      <c r="K127" s="1207"/>
      <c r="L127" s="1208"/>
      <c r="M127" s="1208"/>
      <c r="N127" s="1204"/>
      <c r="O127" s="1187"/>
      <c r="P127" s="1188"/>
      <c r="Q127" s="1188"/>
      <c r="R127" s="1188"/>
      <c r="S127" s="1189"/>
      <c r="T127" s="465" t="s">
        <v>577</v>
      </c>
      <c r="U127" s="466"/>
      <c r="V127" s="467"/>
      <c r="W127" s="458"/>
      <c r="X127" s="459"/>
      <c r="Y127" s="459"/>
      <c r="Z127" s="459"/>
      <c r="AA127" s="459"/>
      <c r="AB127" s="459"/>
      <c r="AC127" s="460"/>
      <c r="AD127" s="458"/>
      <c r="AE127" s="459"/>
      <c r="AF127" s="459"/>
      <c r="AG127" s="459"/>
      <c r="AH127" s="459"/>
      <c r="AI127" s="459"/>
      <c r="AJ127" s="460"/>
      <c r="AK127" s="458"/>
      <c r="AL127" s="459"/>
      <c r="AM127" s="459"/>
      <c r="AN127" s="459"/>
      <c r="AO127" s="459"/>
      <c r="AP127" s="459"/>
      <c r="AQ127" s="460"/>
      <c r="AR127" s="458"/>
      <c r="AS127" s="459"/>
      <c r="AT127" s="459"/>
      <c r="AU127" s="459"/>
      <c r="AV127" s="459"/>
      <c r="AW127" s="459"/>
      <c r="AX127" s="460"/>
      <c r="AY127" s="458"/>
      <c r="AZ127" s="459"/>
      <c r="BA127" s="461"/>
      <c r="BB127" s="1209"/>
      <c r="BC127" s="1210"/>
      <c r="BD127" s="1211"/>
      <c r="BE127" s="1212"/>
      <c r="BF127" s="1213"/>
      <c r="BG127" s="1214"/>
      <c r="BH127" s="1214"/>
      <c r="BI127" s="1214"/>
      <c r="BJ127" s="1215"/>
    </row>
    <row r="128" spans="1:62" ht="20.25" customHeight="1">
      <c r="A128" s="410"/>
      <c r="B128" s="1171"/>
      <c r="C128" s="1216"/>
      <c r="D128" s="1217"/>
      <c r="E128" s="468"/>
      <c r="F128" s="469">
        <f>C127</f>
        <v>0</v>
      </c>
      <c r="G128" s="468"/>
      <c r="H128" s="469">
        <f>I127</f>
        <v>0</v>
      </c>
      <c r="I128" s="1218"/>
      <c r="J128" s="1219"/>
      <c r="K128" s="1220"/>
      <c r="L128" s="1221"/>
      <c r="M128" s="1221"/>
      <c r="N128" s="1217"/>
      <c r="O128" s="1187"/>
      <c r="P128" s="1188"/>
      <c r="Q128" s="1188"/>
      <c r="R128" s="1188"/>
      <c r="S128" s="1189"/>
      <c r="T128" s="462" t="s">
        <v>578</v>
      </c>
      <c r="U128" s="463"/>
      <c r="V128" s="464"/>
      <c r="W128" s="450" t="s">
        <v>885</v>
      </c>
      <c r="X128" s="451" t="s">
        <v>885</v>
      </c>
      <c r="Y128" s="451" t="s">
        <v>885</v>
      </c>
      <c r="Z128" s="451" t="s">
        <v>885</v>
      </c>
      <c r="AA128" s="451" t="s">
        <v>885</v>
      </c>
      <c r="AB128" s="451" t="s">
        <v>885</v>
      </c>
      <c r="AC128" s="452" t="s">
        <v>885</v>
      </c>
      <c r="AD128" s="450" t="s">
        <v>885</v>
      </c>
      <c r="AE128" s="451" t="s">
        <v>885</v>
      </c>
      <c r="AF128" s="451" t="s">
        <v>885</v>
      </c>
      <c r="AG128" s="451" t="s">
        <v>885</v>
      </c>
      <c r="AH128" s="451" t="s">
        <v>885</v>
      </c>
      <c r="AI128" s="451" t="s">
        <v>885</v>
      </c>
      <c r="AJ128" s="452" t="s">
        <v>885</v>
      </c>
      <c r="AK128" s="450" t="s">
        <v>885</v>
      </c>
      <c r="AL128" s="451" t="s">
        <v>885</v>
      </c>
      <c r="AM128" s="451" t="s">
        <v>885</v>
      </c>
      <c r="AN128" s="451" t="s">
        <v>885</v>
      </c>
      <c r="AO128" s="451" t="s">
        <v>885</v>
      </c>
      <c r="AP128" s="451" t="s">
        <v>885</v>
      </c>
      <c r="AQ128" s="452" t="s">
        <v>885</v>
      </c>
      <c r="AR128" s="450" t="s">
        <v>885</v>
      </c>
      <c r="AS128" s="451" t="s">
        <v>885</v>
      </c>
      <c r="AT128" s="451" t="s">
        <v>885</v>
      </c>
      <c r="AU128" s="451" t="s">
        <v>885</v>
      </c>
      <c r="AV128" s="451" t="s">
        <v>885</v>
      </c>
      <c r="AW128" s="451" t="s">
        <v>885</v>
      </c>
      <c r="AX128" s="452" t="s">
        <v>885</v>
      </c>
      <c r="AY128" s="450" t="s">
        <v>885</v>
      </c>
      <c r="AZ128" s="451" t="s">
        <v>885</v>
      </c>
      <c r="BA128" s="451" t="s">
        <v>885</v>
      </c>
      <c r="BB128" s="1225">
        <f>IF($BE$3="４週",SUM(W128:AX128),IF($BE$3="暦月",SUM(W128:BA128),""))</f>
        <v>0</v>
      </c>
      <c r="BC128" s="1226"/>
      <c r="BD128" s="1227">
        <f>IF($BE$3="４週",BB128/4,IF($BE$3="暦月",(BB128/($BE$8/7)),""))</f>
        <v>0</v>
      </c>
      <c r="BE128" s="1226"/>
      <c r="BF128" s="1222"/>
      <c r="BG128" s="1223"/>
      <c r="BH128" s="1223"/>
      <c r="BI128" s="1223"/>
      <c r="BJ128" s="1224"/>
    </row>
    <row r="129" spans="1:62" ht="20.25" customHeight="1">
      <c r="A129" s="410"/>
      <c r="B129" s="1170">
        <f>B127+1</f>
        <v>57</v>
      </c>
      <c r="C129" s="1203"/>
      <c r="D129" s="1204"/>
      <c r="E129" s="445"/>
      <c r="F129" s="446"/>
      <c r="G129" s="445"/>
      <c r="H129" s="446"/>
      <c r="I129" s="1205"/>
      <c r="J129" s="1206"/>
      <c r="K129" s="1207"/>
      <c r="L129" s="1208"/>
      <c r="M129" s="1208"/>
      <c r="N129" s="1204"/>
      <c r="O129" s="1187"/>
      <c r="P129" s="1188"/>
      <c r="Q129" s="1188"/>
      <c r="R129" s="1188"/>
      <c r="S129" s="1189"/>
      <c r="T129" s="465" t="s">
        <v>577</v>
      </c>
      <c r="U129" s="466"/>
      <c r="V129" s="467"/>
      <c r="W129" s="458"/>
      <c r="X129" s="459"/>
      <c r="Y129" s="459"/>
      <c r="Z129" s="459"/>
      <c r="AA129" s="459"/>
      <c r="AB129" s="459"/>
      <c r="AC129" s="460"/>
      <c r="AD129" s="458"/>
      <c r="AE129" s="459"/>
      <c r="AF129" s="459"/>
      <c r="AG129" s="459"/>
      <c r="AH129" s="459"/>
      <c r="AI129" s="459"/>
      <c r="AJ129" s="460"/>
      <c r="AK129" s="458"/>
      <c r="AL129" s="459"/>
      <c r="AM129" s="459"/>
      <c r="AN129" s="459"/>
      <c r="AO129" s="459"/>
      <c r="AP129" s="459"/>
      <c r="AQ129" s="460"/>
      <c r="AR129" s="458"/>
      <c r="AS129" s="459"/>
      <c r="AT129" s="459"/>
      <c r="AU129" s="459"/>
      <c r="AV129" s="459"/>
      <c r="AW129" s="459"/>
      <c r="AX129" s="460"/>
      <c r="AY129" s="458"/>
      <c r="AZ129" s="459"/>
      <c r="BA129" s="461"/>
      <c r="BB129" s="1209"/>
      <c r="BC129" s="1210"/>
      <c r="BD129" s="1211"/>
      <c r="BE129" s="1212"/>
      <c r="BF129" s="1213"/>
      <c r="BG129" s="1214"/>
      <c r="BH129" s="1214"/>
      <c r="BI129" s="1214"/>
      <c r="BJ129" s="1215"/>
    </row>
    <row r="130" spans="1:62" ht="20.25" customHeight="1">
      <c r="A130" s="410"/>
      <c r="B130" s="1171"/>
      <c r="C130" s="1216"/>
      <c r="D130" s="1217"/>
      <c r="E130" s="468"/>
      <c r="F130" s="469">
        <f>C129</f>
        <v>0</v>
      </c>
      <c r="G130" s="468"/>
      <c r="H130" s="469">
        <f>I129</f>
        <v>0</v>
      </c>
      <c r="I130" s="1218"/>
      <c r="J130" s="1219"/>
      <c r="K130" s="1220"/>
      <c r="L130" s="1221"/>
      <c r="M130" s="1221"/>
      <c r="N130" s="1217"/>
      <c r="O130" s="1187"/>
      <c r="P130" s="1188"/>
      <c r="Q130" s="1188"/>
      <c r="R130" s="1188"/>
      <c r="S130" s="1189"/>
      <c r="T130" s="462" t="s">
        <v>578</v>
      </c>
      <c r="U130" s="463"/>
      <c r="V130" s="464"/>
      <c r="W130" s="450" t="s">
        <v>885</v>
      </c>
      <c r="X130" s="451" t="s">
        <v>885</v>
      </c>
      <c r="Y130" s="451" t="s">
        <v>885</v>
      </c>
      <c r="Z130" s="451" t="s">
        <v>885</v>
      </c>
      <c r="AA130" s="451" t="s">
        <v>885</v>
      </c>
      <c r="AB130" s="451" t="s">
        <v>885</v>
      </c>
      <c r="AC130" s="452" t="s">
        <v>885</v>
      </c>
      <c r="AD130" s="450" t="s">
        <v>885</v>
      </c>
      <c r="AE130" s="451" t="s">
        <v>885</v>
      </c>
      <c r="AF130" s="451" t="s">
        <v>885</v>
      </c>
      <c r="AG130" s="451" t="s">
        <v>885</v>
      </c>
      <c r="AH130" s="451" t="s">
        <v>885</v>
      </c>
      <c r="AI130" s="451" t="s">
        <v>885</v>
      </c>
      <c r="AJ130" s="452" t="s">
        <v>885</v>
      </c>
      <c r="AK130" s="450" t="s">
        <v>885</v>
      </c>
      <c r="AL130" s="451" t="s">
        <v>885</v>
      </c>
      <c r="AM130" s="451" t="s">
        <v>885</v>
      </c>
      <c r="AN130" s="451" t="s">
        <v>885</v>
      </c>
      <c r="AO130" s="451" t="s">
        <v>885</v>
      </c>
      <c r="AP130" s="451" t="s">
        <v>885</v>
      </c>
      <c r="AQ130" s="452" t="s">
        <v>885</v>
      </c>
      <c r="AR130" s="450" t="s">
        <v>885</v>
      </c>
      <c r="AS130" s="451" t="s">
        <v>885</v>
      </c>
      <c r="AT130" s="451" t="s">
        <v>885</v>
      </c>
      <c r="AU130" s="451" t="s">
        <v>885</v>
      </c>
      <c r="AV130" s="451" t="s">
        <v>885</v>
      </c>
      <c r="AW130" s="451" t="s">
        <v>885</v>
      </c>
      <c r="AX130" s="452" t="s">
        <v>885</v>
      </c>
      <c r="AY130" s="450" t="s">
        <v>885</v>
      </c>
      <c r="AZ130" s="451" t="s">
        <v>885</v>
      </c>
      <c r="BA130" s="451" t="s">
        <v>885</v>
      </c>
      <c r="BB130" s="1225">
        <f>IF($BE$3="４週",SUM(W130:AX130),IF($BE$3="暦月",SUM(W130:BA130),""))</f>
        <v>0</v>
      </c>
      <c r="BC130" s="1226"/>
      <c r="BD130" s="1227">
        <f>IF($BE$3="４週",BB130/4,IF($BE$3="暦月",(BB130/($BE$8/7)),""))</f>
        <v>0</v>
      </c>
      <c r="BE130" s="1226"/>
      <c r="BF130" s="1222"/>
      <c r="BG130" s="1223"/>
      <c r="BH130" s="1223"/>
      <c r="BI130" s="1223"/>
      <c r="BJ130" s="1224"/>
    </row>
    <row r="131" spans="1:62" ht="20.25" customHeight="1">
      <c r="A131" s="410"/>
      <c r="B131" s="1170">
        <f>B129+1</f>
        <v>58</v>
      </c>
      <c r="C131" s="1203"/>
      <c r="D131" s="1204"/>
      <c r="E131" s="445"/>
      <c r="F131" s="446"/>
      <c r="G131" s="445"/>
      <c r="H131" s="446"/>
      <c r="I131" s="1205"/>
      <c r="J131" s="1206"/>
      <c r="K131" s="1207"/>
      <c r="L131" s="1208"/>
      <c r="M131" s="1208"/>
      <c r="N131" s="1204"/>
      <c r="O131" s="1187"/>
      <c r="P131" s="1188"/>
      <c r="Q131" s="1188"/>
      <c r="R131" s="1188"/>
      <c r="S131" s="1189"/>
      <c r="T131" s="465" t="s">
        <v>577</v>
      </c>
      <c r="U131" s="466"/>
      <c r="V131" s="467"/>
      <c r="W131" s="458"/>
      <c r="X131" s="459"/>
      <c r="Y131" s="459"/>
      <c r="Z131" s="459"/>
      <c r="AA131" s="459"/>
      <c r="AB131" s="459"/>
      <c r="AC131" s="460"/>
      <c r="AD131" s="458"/>
      <c r="AE131" s="459"/>
      <c r="AF131" s="459"/>
      <c r="AG131" s="459"/>
      <c r="AH131" s="459"/>
      <c r="AI131" s="459"/>
      <c r="AJ131" s="460"/>
      <c r="AK131" s="458"/>
      <c r="AL131" s="459"/>
      <c r="AM131" s="459"/>
      <c r="AN131" s="459"/>
      <c r="AO131" s="459"/>
      <c r="AP131" s="459"/>
      <c r="AQ131" s="460"/>
      <c r="AR131" s="458"/>
      <c r="AS131" s="459"/>
      <c r="AT131" s="459"/>
      <c r="AU131" s="459"/>
      <c r="AV131" s="459"/>
      <c r="AW131" s="459"/>
      <c r="AX131" s="460"/>
      <c r="AY131" s="458"/>
      <c r="AZ131" s="459"/>
      <c r="BA131" s="461"/>
      <c r="BB131" s="1209"/>
      <c r="BC131" s="1210"/>
      <c r="BD131" s="1211"/>
      <c r="BE131" s="1212"/>
      <c r="BF131" s="1213"/>
      <c r="BG131" s="1214"/>
      <c r="BH131" s="1214"/>
      <c r="BI131" s="1214"/>
      <c r="BJ131" s="1215"/>
    </row>
    <row r="132" spans="1:62" ht="20.25" customHeight="1">
      <c r="A132" s="410"/>
      <c r="B132" s="1171"/>
      <c r="C132" s="1216"/>
      <c r="D132" s="1217"/>
      <c r="E132" s="468"/>
      <c r="F132" s="469">
        <f>C131</f>
        <v>0</v>
      </c>
      <c r="G132" s="468"/>
      <c r="H132" s="469">
        <f>I131</f>
        <v>0</v>
      </c>
      <c r="I132" s="1218"/>
      <c r="J132" s="1219"/>
      <c r="K132" s="1220"/>
      <c r="L132" s="1221"/>
      <c r="M132" s="1221"/>
      <c r="N132" s="1217"/>
      <c r="O132" s="1187"/>
      <c r="P132" s="1188"/>
      <c r="Q132" s="1188"/>
      <c r="R132" s="1188"/>
      <c r="S132" s="1189"/>
      <c r="T132" s="462" t="s">
        <v>578</v>
      </c>
      <c r="U132" s="463"/>
      <c r="V132" s="464"/>
      <c r="W132" s="450" t="s">
        <v>885</v>
      </c>
      <c r="X132" s="451" t="s">
        <v>885</v>
      </c>
      <c r="Y132" s="451" t="s">
        <v>885</v>
      </c>
      <c r="Z132" s="451" t="s">
        <v>885</v>
      </c>
      <c r="AA132" s="451" t="s">
        <v>885</v>
      </c>
      <c r="AB132" s="451" t="s">
        <v>885</v>
      </c>
      <c r="AC132" s="452" t="s">
        <v>885</v>
      </c>
      <c r="AD132" s="450" t="s">
        <v>885</v>
      </c>
      <c r="AE132" s="451" t="s">
        <v>885</v>
      </c>
      <c r="AF132" s="451" t="s">
        <v>885</v>
      </c>
      <c r="AG132" s="451" t="s">
        <v>885</v>
      </c>
      <c r="AH132" s="451" t="s">
        <v>885</v>
      </c>
      <c r="AI132" s="451" t="s">
        <v>885</v>
      </c>
      <c r="AJ132" s="452" t="s">
        <v>885</v>
      </c>
      <c r="AK132" s="450" t="s">
        <v>885</v>
      </c>
      <c r="AL132" s="451" t="s">
        <v>885</v>
      </c>
      <c r="AM132" s="451" t="s">
        <v>885</v>
      </c>
      <c r="AN132" s="451" t="s">
        <v>885</v>
      </c>
      <c r="AO132" s="451" t="s">
        <v>885</v>
      </c>
      <c r="AP132" s="451" t="s">
        <v>885</v>
      </c>
      <c r="AQ132" s="452" t="s">
        <v>885</v>
      </c>
      <c r="AR132" s="450" t="s">
        <v>885</v>
      </c>
      <c r="AS132" s="451" t="s">
        <v>885</v>
      </c>
      <c r="AT132" s="451" t="s">
        <v>885</v>
      </c>
      <c r="AU132" s="451" t="s">
        <v>885</v>
      </c>
      <c r="AV132" s="451" t="s">
        <v>885</v>
      </c>
      <c r="AW132" s="451" t="s">
        <v>885</v>
      </c>
      <c r="AX132" s="452" t="s">
        <v>885</v>
      </c>
      <c r="AY132" s="450" t="s">
        <v>885</v>
      </c>
      <c r="AZ132" s="451" t="s">
        <v>885</v>
      </c>
      <c r="BA132" s="451" t="s">
        <v>885</v>
      </c>
      <c r="BB132" s="1225">
        <f>IF($BE$3="４週",SUM(W132:AX132),IF($BE$3="暦月",SUM(W132:BA132),""))</f>
        <v>0</v>
      </c>
      <c r="BC132" s="1226"/>
      <c r="BD132" s="1227">
        <f>IF($BE$3="４週",BB132/4,IF($BE$3="暦月",(BB132/($BE$8/7)),""))</f>
        <v>0</v>
      </c>
      <c r="BE132" s="1226"/>
      <c r="BF132" s="1222"/>
      <c r="BG132" s="1223"/>
      <c r="BH132" s="1223"/>
      <c r="BI132" s="1223"/>
      <c r="BJ132" s="1224"/>
    </row>
    <row r="133" spans="1:62" ht="20.25" customHeight="1">
      <c r="A133" s="410"/>
      <c r="B133" s="1170">
        <f>B131+1</f>
        <v>59</v>
      </c>
      <c r="C133" s="1203"/>
      <c r="D133" s="1204"/>
      <c r="E133" s="445"/>
      <c r="F133" s="446"/>
      <c r="G133" s="445"/>
      <c r="H133" s="446"/>
      <c r="I133" s="1205"/>
      <c r="J133" s="1206"/>
      <c r="K133" s="1207"/>
      <c r="L133" s="1208"/>
      <c r="M133" s="1208"/>
      <c r="N133" s="1204"/>
      <c r="O133" s="1187"/>
      <c r="P133" s="1188"/>
      <c r="Q133" s="1188"/>
      <c r="R133" s="1188"/>
      <c r="S133" s="1189"/>
      <c r="T133" s="465" t="s">
        <v>577</v>
      </c>
      <c r="U133" s="466"/>
      <c r="V133" s="467"/>
      <c r="W133" s="458"/>
      <c r="X133" s="459"/>
      <c r="Y133" s="459"/>
      <c r="Z133" s="459"/>
      <c r="AA133" s="459"/>
      <c r="AB133" s="459"/>
      <c r="AC133" s="460"/>
      <c r="AD133" s="458"/>
      <c r="AE133" s="459"/>
      <c r="AF133" s="459"/>
      <c r="AG133" s="459"/>
      <c r="AH133" s="459"/>
      <c r="AI133" s="459"/>
      <c r="AJ133" s="460"/>
      <c r="AK133" s="458"/>
      <c r="AL133" s="459"/>
      <c r="AM133" s="459"/>
      <c r="AN133" s="459"/>
      <c r="AO133" s="459"/>
      <c r="AP133" s="459"/>
      <c r="AQ133" s="460"/>
      <c r="AR133" s="458"/>
      <c r="AS133" s="459"/>
      <c r="AT133" s="459"/>
      <c r="AU133" s="459"/>
      <c r="AV133" s="459"/>
      <c r="AW133" s="459"/>
      <c r="AX133" s="460"/>
      <c r="AY133" s="458"/>
      <c r="AZ133" s="459"/>
      <c r="BA133" s="461"/>
      <c r="BB133" s="1209"/>
      <c r="BC133" s="1210"/>
      <c r="BD133" s="1211"/>
      <c r="BE133" s="1212"/>
      <c r="BF133" s="1213"/>
      <c r="BG133" s="1214"/>
      <c r="BH133" s="1214"/>
      <c r="BI133" s="1214"/>
      <c r="BJ133" s="1215"/>
    </row>
    <row r="134" spans="1:62" ht="20.25" customHeight="1">
      <c r="A134" s="410"/>
      <c r="B134" s="1171"/>
      <c r="C134" s="1216"/>
      <c r="D134" s="1217"/>
      <c r="E134" s="468"/>
      <c r="F134" s="469">
        <f>C133</f>
        <v>0</v>
      </c>
      <c r="G134" s="468"/>
      <c r="H134" s="469">
        <f>I133</f>
        <v>0</v>
      </c>
      <c r="I134" s="1218"/>
      <c r="J134" s="1219"/>
      <c r="K134" s="1220"/>
      <c r="L134" s="1221"/>
      <c r="M134" s="1221"/>
      <c r="N134" s="1217"/>
      <c r="O134" s="1187"/>
      <c r="P134" s="1188"/>
      <c r="Q134" s="1188"/>
      <c r="R134" s="1188"/>
      <c r="S134" s="1189"/>
      <c r="T134" s="462" t="s">
        <v>578</v>
      </c>
      <c r="U134" s="463"/>
      <c r="V134" s="464"/>
      <c r="W134" s="450" t="s">
        <v>885</v>
      </c>
      <c r="X134" s="451" t="s">
        <v>885</v>
      </c>
      <c r="Y134" s="451" t="s">
        <v>885</v>
      </c>
      <c r="Z134" s="451" t="s">
        <v>885</v>
      </c>
      <c r="AA134" s="451" t="s">
        <v>885</v>
      </c>
      <c r="AB134" s="451" t="s">
        <v>885</v>
      </c>
      <c r="AC134" s="452" t="s">
        <v>885</v>
      </c>
      <c r="AD134" s="450" t="s">
        <v>885</v>
      </c>
      <c r="AE134" s="451" t="s">
        <v>885</v>
      </c>
      <c r="AF134" s="451" t="s">
        <v>885</v>
      </c>
      <c r="AG134" s="451" t="s">
        <v>885</v>
      </c>
      <c r="AH134" s="451" t="s">
        <v>885</v>
      </c>
      <c r="AI134" s="451" t="s">
        <v>885</v>
      </c>
      <c r="AJ134" s="452" t="s">
        <v>885</v>
      </c>
      <c r="AK134" s="450" t="s">
        <v>885</v>
      </c>
      <c r="AL134" s="451" t="s">
        <v>885</v>
      </c>
      <c r="AM134" s="451" t="s">
        <v>885</v>
      </c>
      <c r="AN134" s="451" t="s">
        <v>885</v>
      </c>
      <c r="AO134" s="451" t="s">
        <v>885</v>
      </c>
      <c r="AP134" s="451" t="s">
        <v>885</v>
      </c>
      <c r="AQ134" s="452" t="s">
        <v>885</v>
      </c>
      <c r="AR134" s="450" t="s">
        <v>885</v>
      </c>
      <c r="AS134" s="451" t="s">
        <v>885</v>
      </c>
      <c r="AT134" s="451" t="s">
        <v>885</v>
      </c>
      <c r="AU134" s="451" t="s">
        <v>885</v>
      </c>
      <c r="AV134" s="451" t="s">
        <v>885</v>
      </c>
      <c r="AW134" s="451" t="s">
        <v>885</v>
      </c>
      <c r="AX134" s="452" t="s">
        <v>885</v>
      </c>
      <c r="AY134" s="450" t="s">
        <v>885</v>
      </c>
      <c r="AZ134" s="451" t="s">
        <v>885</v>
      </c>
      <c r="BA134" s="451" t="s">
        <v>885</v>
      </c>
      <c r="BB134" s="1225">
        <f>IF($BE$3="４週",SUM(W134:AX134),IF($BE$3="暦月",SUM(W134:BA134),""))</f>
        <v>0</v>
      </c>
      <c r="BC134" s="1226"/>
      <c r="BD134" s="1227">
        <f>IF($BE$3="４週",BB134/4,IF($BE$3="暦月",(BB134/($BE$8/7)),""))</f>
        <v>0</v>
      </c>
      <c r="BE134" s="1226"/>
      <c r="BF134" s="1222"/>
      <c r="BG134" s="1223"/>
      <c r="BH134" s="1223"/>
      <c r="BI134" s="1223"/>
      <c r="BJ134" s="1224"/>
    </row>
    <row r="135" spans="1:62" ht="20.25" customHeight="1">
      <c r="A135" s="410"/>
      <c r="B135" s="1170">
        <f>B133+1</f>
        <v>60</v>
      </c>
      <c r="C135" s="1203"/>
      <c r="D135" s="1204"/>
      <c r="E135" s="445"/>
      <c r="F135" s="446"/>
      <c r="G135" s="445"/>
      <c r="H135" s="446"/>
      <c r="I135" s="1205"/>
      <c r="J135" s="1206"/>
      <c r="K135" s="1207"/>
      <c r="L135" s="1208"/>
      <c r="M135" s="1208"/>
      <c r="N135" s="1204"/>
      <c r="O135" s="1187"/>
      <c r="P135" s="1188"/>
      <c r="Q135" s="1188"/>
      <c r="R135" s="1188"/>
      <c r="S135" s="1189"/>
      <c r="T135" s="465" t="s">
        <v>577</v>
      </c>
      <c r="U135" s="466"/>
      <c r="V135" s="467"/>
      <c r="W135" s="458"/>
      <c r="X135" s="459"/>
      <c r="Y135" s="459"/>
      <c r="Z135" s="459"/>
      <c r="AA135" s="459"/>
      <c r="AB135" s="459"/>
      <c r="AC135" s="460"/>
      <c r="AD135" s="458"/>
      <c r="AE135" s="459"/>
      <c r="AF135" s="459"/>
      <c r="AG135" s="459"/>
      <c r="AH135" s="459"/>
      <c r="AI135" s="459"/>
      <c r="AJ135" s="460"/>
      <c r="AK135" s="458"/>
      <c r="AL135" s="459"/>
      <c r="AM135" s="459"/>
      <c r="AN135" s="459"/>
      <c r="AO135" s="459"/>
      <c r="AP135" s="459"/>
      <c r="AQ135" s="460"/>
      <c r="AR135" s="458"/>
      <c r="AS135" s="459"/>
      <c r="AT135" s="459"/>
      <c r="AU135" s="459"/>
      <c r="AV135" s="459"/>
      <c r="AW135" s="459"/>
      <c r="AX135" s="460"/>
      <c r="AY135" s="458"/>
      <c r="AZ135" s="459"/>
      <c r="BA135" s="461"/>
      <c r="BB135" s="1209"/>
      <c r="BC135" s="1210"/>
      <c r="BD135" s="1211"/>
      <c r="BE135" s="1212"/>
      <c r="BF135" s="1213"/>
      <c r="BG135" s="1214"/>
      <c r="BH135" s="1214"/>
      <c r="BI135" s="1214"/>
      <c r="BJ135" s="1215"/>
    </row>
    <row r="136" spans="1:62" ht="20.25" customHeight="1">
      <c r="A136" s="410"/>
      <c r="B136" s="1171"/>
      <c r="C136" s="1216"/>
      <c r="D136" s="1217"/>
      <c r="E136" s="468"/>
      <c r="F136" s="469">
        <f>C135</f>
        <v>0</v>
      </c>
      <c r="G136" s="468"/>
      <c r="H136" s="469">
        <f>I135</f>
        <v>0</v>
      </c>
      <c r="I136" s="1218"/>
      <c r="J136" s="1219"/>
      <c r="K136" s="1220"/>
      <c r="L136" s="1221"/>
      <c r="M136" s="1221"/>
      <c r="N136" s="1217"/>
      <c r="O136" s="1187"/>
      <c r="P136" s="1188"/>
      <c r="Q136" s="1188"/>
      <c r="R136" s="1188"/>
      <c r="S136" s="1189"/>
      <c r="T136" s="462" t="s">
        <v>578</v>
      </c>
      <c r="U136" s="463"/>
      <c r="V136" s="464"/>
      <c r="W136" s="450" t="s">
        <v>885</v>
      </c>
      <c r="X136" s="451" t="s">
        <v>885</v>
      </c>
      <c r="Y136" s="451" t="s">
        <v>885</v>
      </c>
      <c r="Z136" s="451" t="s">
        <v>885</v>
      </c>
      <c r="AA136" s="451" t="s">
        <v>885</v>
      </c>
      <c r="AB136" s="451" t="s">
        <v>885</v>
      </c>
      <c r="AC136" s="452" t="s">
        <v>885</v>
      </c>
      <c r="AD136" s="450" t="s">
        <v>885</v>
      </c>
      <c r="AE136" s="451" t="s">
        <v>885</v>
      </c>
      <c r="AF136" s="451" t="s">
        <v>885</v>
      </c>
      <c r="AG136" s="451" t="s">
        <v>885</v>
      </c>
      <c r="AH136" s="451" t="s">
        <v>885</v>
      </c>
      <c r="AI136" s="451" t="s">
        <v>885</v>
      </c>
      <c r="AJ136" s="452" t="s">
        <v>885</v>
      </c>
      <c r="AK136" s="450" t="s">
        <v>885</v>
      </c>
      <c r="AL136" s="451" t="s">
        <v>885</v>
      </c>
      <c r="AM136" s="451" t="s">
        <v>885</v>
      </c>
      <c r="AN136" s="451" t="s">
        <v>885</v>
      </c>
      <c r="AO136" s="451" t="s">
        <v>885</v>
      </c>
      <c r="AP136" s="451" t="s">
        <v>885</v>
      </c>
      <c r="AQ136" s="452" t="s">
        <v>885</v>
      </c>
      <c r="AR136" s="450" t="s">
        <v>885</v>
      </c>
      <c r="AS136" s="451" t="s">
        <v>885</v>
      </c>
      <c r="AT136" s="451" t="s">
        <v>885</v>
      </c>
      <c r="AU136" s="451" t="s">
        <v>885</v>
      </c>
      <c r="AV136" s="451" t="s">
        <v>885</v>
      </c>
      <c r="AW136" s="451" t="s">
        <v>885</v>
      </c>
      <c r="AX136" s="452" t="s">
        <v>885</v>
      </c>
      <c r="AY136" s="450" t="s">
        <v>885</v>
      </c>
      <c r="AZ136" s="451" t="s">
        <v>885</v>
      </c>
      <c r="BA136" s="451" t="s">
        <v>885</v>
      </c>
      <c r="BB136" s="1225">
        <f>IF($BE$3="４週",SUM(W136:AX136),IF($BE$3="暦月",SUM(W136:BA136),""))</f>
        <v>0</v>
      </c>
      <c r="BC136" s="1226"/>
      <c r="BD136" s="1227">
        <f>IF($BE$3="４週",BB136/4,IF($BE$3="暦月",(BB136/($BE$8/7)),""))</f>
        <v>0</v>
      </c>
      <c r="BE136" s="1226"/>
      <c r="BF136" s="1222"/>
      <c r="BG136" s="1223"/>
      <c r="BH136" s="1223"/>
      <c r="BI136" s="1223"/>
      <c r="BJ136" s="1224"/>
    </row>
    <row r="137" spans="1:62" ht="20.25" customHeight="1">
      <c r="A137" s="410"/>
      <c r="B137" s="1170">
        <f>B135+1</f>
        <v>61</v>
      </c>
      <c r="C137" s="1203"/>
      <c r="D137" s="1204"/>
      <c r="E137" s="445"/>
      <c r="F137" s="446"/>
      <c r="G137" s="445"/>
      <c r="H137" s="446"/>
      <c r="I137" s="1205"/>
      <c r="J137" s="1206"/>
      <c r="K137" s="1207"/>
      <c r="L137" s="1208"/>
      <c r="M137" s="1208"/>
      <c r="N137" s="1204"/>
      <c r="O137" s="1187"/>
      <c r="P137" s="1188"/>
      <c r="Q137" s="1188"/>
      <c r="R137" s="1188"/>
      <c r="S137" s="1189"/>
      <c r="T137" s="465" t="s">
        <v>577</v>
      </c>
      <c r="U137" s="466"/>
      <c r="V137" s="467"/>
      <c r="W137" s="458"/>
      <c r="X137" s="459"/>
      <c r="Y137" s="459"/>
      <c r="Z137" s="459"/>
      <c r="AA137" s="459"/>
      <c r="AB137" s="459"/>
      <c r="AC137" s="460"/>
      <c r="AD137" s="458"/>
      <c r="AE137" s="459"/>
      <c r="AF137" s="459"/>
      <c r="AG137" s="459"/>
      <c r="AH137" s="459"/>
      <c r="AI137" s="459"/>
      <c r="AJ137" s="460"/>
      <c r="AK137" s="458"/>
      <c r="AL137" s="459"/>
      <c r="AM137" s="459"/>
      <c r="AN137" s="459"/>
      <c r="AO137" s="459"/>
      <c r="AP137" s="459"/>
      <c r="AQ137" s="460"/>
      <c r="AR137" s="458"/>
      <c r="AS137" s="459"/>
      <c r="AT137" s="459"/>
      <c r="AU137" s="459"/>
      <c r="AV137" s="459"/>
      <c r="AW137" s="459"/>
      <c r="AX137" s="460"/>
      <c r="AY137" s="458"/>
      <c r="AZ137" s="459"/>
      <c r="BA137" s="461"/>
      <c r="BB137" s="1209"/>
      <c r="BC137" s="1210"/>
      <c r="BD137" s="1211"/>
      <c r="BE137" s="1212"/>
      <c r="BF137" s="1213"/>
      <c r="BG137" s="1214"/>
      <c r="BH137" s="1214"/>
      <c r="BI137" s="1214"/>
      <c r="BJ137" s="1215"/>
    </row>
    <row r="138" spans="1:62" ht="20.25" customHeight="1">
      <c r="A138" s="410"/>
      <c r="B138" s="1171"/>
      <c r="C138" s="1216"/>
      <c r="D138" s="1217"/>
      <c r="E138" s="468"/>
      <c r="F138" s="469">
        <f>C137</f>
        <v>0</v>
      </c>
      <c r="G138" s="468"/>
      <c r="H138" s="469">
        <f>I137</f>
        <v>0</v>
      </c>
      <c r="I138" s="1218"/>
      <c r="J138" s="1219"/>
      <c r="K138" s="1220"/>
      <c r="L138" s="1221"/>
      <c r="M138" s="1221"/>
      <c r="N138" s="1217"/>
      <c r="O138" s="1187"/>
      <c r="P138" s="1188"/>
      <c r="Q138" s="1188"/>
      <c r="R138" s="1188"/>
      <c r="S138" s="1189"/>
      <c r="T138" s="462" t="s">
        <v>578</v>
      </c>
      <c r="U138" s="463"/>
      <c r="V138" s="464"/>
      <c r="W138" s="450" t="s">
        <v>885</v>
      </c>
      <c r="X138" s="451" t="s">
        <v>885</v>
      </c>
      <c r="Y138" s="451" t="s">
        <v>885</v>
      </c>
      <c r="Z138" s="451" t="s">
        <v>885</v>
      </c>
      <c r="AA138" s="451" t="s">
        <v>885</v>
      </c>
      <c r="AB138" s="451" t="s">
        <v>885</v>
      </c>
      <c r="AC138" s="452" t="s">
        <v>885</v>
      </c>
      <c r="AD138" s="450" t="s">
        <v>885</v>
      </c>
      <c r="AE138" s="451" t="s">
        <v>885</v>
      </c>
      <c r="AF138" s="451" t="s">
        <v>885</v>
      </c>
      <c r="AG138" s="451" t="s">
        <v>885</v>
      </c>
      <c r="AH138" s="451" t="s">
        <v>885</v>
      </c>
      <c r="AI138" s="451" t="s">
        <v>885</v>
      </c>
      <c r="AJ138" s="452" t="s">
        <v>885</v>
      </c>
      <c r="AK138" s="450" t="s">
        <v>885</v>
      </c>
      <c r="AL138" s="451" t="s">
        <v>885</v>
      </c>
      <c r="AM138" s="451" t="s">
        <v>885</v>
      </c>
      <c r="AN138" s="451" t="s">
        <v>885</v>
      </c>
      <c r="AO138" s="451" t="s">
        <v>885</v>
      </c>
      <c r="AP138" s="451" t="s">
        <v>885</v>
      </c>
      <c r="AQ138" s="452" t="s">
        <v>885</v>
      </c>
      <c r="AR138" s="450" t="s">
        <v>885</v>
      </c>
      <c r="AS138" s="451" t="s">
        <v>885</v>
      </c>
      <c r="AT138" s="451" t="s">
        <v>885</v>
      </c>
      <c r="AU138" s="451" t="s">
        <v>885</v>
      </c>
      <c r="AV138" s="451" t="s">
        <v>885</v>
      </c>
      <c r="AW138" s="451" t="s">
        <v>885</v>
      </c>
      <c r="AX138" s="452" t="s">
        <v>885</v>
      </c>
      <c r="AY138" s="450" t="s">
        <v>885</v>
      </c>
      <c r="AZ138" s="451" t="s">
        <v>885</v>
      </c>
      <c r="BA138" s="451" t="s">
        <v>885</v>
      </c>
      <c r="BB138" s="1225">
        <f>IF($BE$3="４週",SUM(W138:AX138),IF($BE$3="暦月",SUM(W138:BA138),""))</f>
        <v>0</v>
      </c>
      <c r="BC138" s="1226"/>
      <c r="BD138" s="1227">
        <f>IF($BE$3="４週",BB138/4,IF($BE$3="暦月",(BB138/($BE$8/7)),""))</f>
        <v>0</v>
      </c>
      <c r="BE138" s="1226"/>
      <c r="BF138" s="1222"/>
      <c r="BG138" s="1223"/>
      <c r="BH138" s="1223"/>
      <c r="BI138" s="1223"/>
      <c r="BJ138" s="1224"/>
    </row>
    <row r="139" spans="1:62" ht="20.25" customHeight="1">
      <c r="A139" s="410"/>
      <c r="B139" s="1170">
        <f>B137+1</f>
        <v>62</v>
      </c>
      <c r="C139" s="1203"/>
      <c r="D139" s="1204"/>
      <c r="E139" s="445"/>
      <c r="F139" s="446"/>
      <c r="G139" s="445"/>
      <c r="H139" s="446"/>
      <c r="I139" s="1205"/>
      <c r="J139" s="1206"/>
      <c r="K139" s="1207"/>
      <c r="L139" s="1208"/>
      <c r="M139" s="1208"/>
      <c r="N139" s="1204"/>
      <c r="O139" s="1187"/>
      <c r="P139" s="1188"/>
      <c r="Q139" s="1188"/>
      <c r="R139" s="1188"/>
      <c r="S139" s="1189"/>
      <c r="T139" s="465" t="s">
        <v>577</v>
      </c>
      <c r="U139" s="466"/>
      <c r="V139" s="467"/>
      <c r="W139" s="458"/>
      <c r="X139" s="459"/>
      <c r="Y139" s="459"/>
      <c r="Z139" s="459"/>
      <c r="AA139" s="459"/>
      <c r="AB139" s="459"/>
      <c r="AC139" s="460"/>
      <c r="AD139" s="458"/>
      <c r="AE139" s="459"/>
      <c r="AF139" s="459"/>
      <c r="AG139" s="459"/>
      <c r="AH139" s="459"/>
      <c r="AI139" s="459"/>
      <c r="AJ139" s="460"/>
      <c r="AK139" s="458"/>
      <c r="AL139" s="459"/>
      <c r="AM139" s="459"/>
      <c r="AN139" s="459"/>
      <c r="AO139" s="459"/>
      <c r="AP139" s="459"/>
      <c r="AQ139" s="460"/>
      <c r="AR139" s="458"/>
      <c r="AS139" s="459"/>
      <c r="AT139" s="459"/>
      <c r="AU139" s="459"/>
      <c r="AV139" s="459"/>
      <c r="AW139" s="459"/>
      <c r="AX139" s="460"/>
      <c r="AY139" s="458"/>
      <c r="AZ139" s="459"/>
      <c r="BA139" s="461"/>
      <c r="BB139" s="1209"/>
      <c r="BC139" s="1210"/>
      <c r="BD139" s="1211"/>
      <c r="BE139" s="1212"/>
      <c r="BF139" s="1213"/>
      <c r="BG139" s="1214"/>
      <c r="BH139" s="1214"/>
      <c r="BI139" s="1214"/>
      <c r="BJ139" s="1215"/>
    </row>
    <row r="140" spans="1:62" ht="20.25" customHeight="1">
      <c r="A140" s="410"/>
      <c r="B140" s="1171"/>
      <c r="C140" s="1216"/>
      <c r="D140" s="1217"/>
      <c r="E140" s="468"/>
      <c r="F140" s="469">
        <f>C139</f>
        <v>0</v>
      </c>
      <c r="G140" s="468"/>
      <c r="H140" s="469">
        <f>I139</f>
        <v>0</v>
      </c>
      <c r="I140" s="1218"/>
      <c r="J140" s="1219"/>
      <c r="K140" s="1220"/>
      <c r="L140" s="1221"/>
      <c r="M140" s="1221"/>
      <c r="N140" s="1217"/>
      <c r="O140" s="1187"/>
      <c r="P140" s="1188"/>
      <c r="Q140" s="1188"/>
      <c r="R140" s="1188"/>
      <c r="S140" s="1189"/>
      <c r="T140" s="462" t="s">
        <v>578</v>
      </c>
      <c r="U140" s="463"/>
      <c r="V140" s="464"/>
      <c r="W140" s="450" t="s">
        <v>885</v>
      </c>
      <c r="X140" s="451" t="s">
        <v>885</v>
      </c>
      <c r="Y140" s="451" t="s">
        <v>885</v>
      </c>
      <c r="Z140" s="451" t="s">
        <v>885</v>
      </c>
      <c r="AA140" s="451" t="s">
        <v>885</v>
      </c>
      <c r="AB140" s="451" t="s">
        <v>885</v>
      </c>
      <c r="AC140" s="452" t="s">
        <v>885</v>
      </c>
      <c r="AD140" s="450" t="s">
        <v>885</v>
      </c>
      <c r="AE140" s="451" t="s">
        <v>885</v>
      </c>
      <c r="AF140" s="451" t="s">
        <v>885</v>
      </c>
      <c r="AG140" s="451" t="s">
        <v>885</v>
      </c>
      <c r="AH140" s="451" t="s">
        <v>885</v>
      </c>
      <c r="AI140" s="451" t="s">
        <v>885</v>
      </c>
      <c r="AJ140" s="452" t="s">
        <v>885</v>
      </c>
      <c r="AK140" s="450" t="s">
        <v>885</v>
      </c>
      <c r="AL140" s="451" t="s">
        <v>885</v>
      </c>
      <c r="AM140" s="451" t="s">
        <v>885</v>
      </c>
      <c r="AN140" s="451" t="s">
        <v>885</v>
      </c>
      <c r="AO140" s="451" t="s">
        <v>885</v>
      </c>
      <c r="AP140" s="451" t="s">
        <v>885</v>
      </c>
      <c r="AQ140" s="452" t="s">
        <v>885</v>
      </c>
      <c r="AR140" s="450" t="s">
        <v>885</v>
      </c>
      <c r="AS140" s="451" t="s">
        <v>885</v>
      </c>
      <c r="AT140" s="451" t="s">
        <v>885</v>
      </c>
      <c r="AU140" s="451" t="s">
        <v>885</v>
      </c>
      <c r="AV140" s="451" t="s">
        <v>885</v>
      </c>
      <c r="AW140" s="451" t="s">
        <v>885</v>
      </c>
      <c r="AX140" s="452" t="s">
        <v>885</v>
      </c>
      <c r="AY140" s="450" t="s">
        <v>885</v>
      </c>
      <c r="AZ140" s="451" t="s">
        <v>885</v>
      </c>
      <c r="BA140" s="451" t="s">
        <v>885</v>
      </c>
      <c r="BB140" s="1225">
        <f>IF($BE$3="４週",SUM(W140:AX140),IF($BE$3="暦月",SUM(W140:BA140),""))</f>
        <v>0</v>
      </c>
      <c r="BC140" s="1226"/>
      <c r="BD140" s="1227">
        <f>IF($BE$3="４週",BB140/4,IF($BE$3="暦月",(BB140/($BE$8/7)),""))</f>
        <v>0</v>
      </c>
      <c r="BE140" s="1226"/>
      <c r="BF140" s="1222"/>
      <c r="BG140" s="1223"/>
      <c r="BH140" s="1223"/>
      <c r="BI140" s="1223"/>
      <c r="BJ140" s="1224"/>
    </row>
    <row r="141" spans="1:62" ht="20.25" customHeight="1">
      <c r="A141" s="410"/>
      <c r="B141" s="1170">
        <f>B139+1</f>
        <v>63</v>
      </c>
      <c r="C141" s="1203"/>
      <c r="D141" s="1204"/>
      <c r="E141" s="445"/>
      <c r="F141" s="446"/>
      <c r="G141" s="445"/>
      <c r="H141" s="446"/>
      <c r="I141" s="1205"/>
      <c r="J141" s="1206"/>
      <c r="K141" s="1207"/>
      <c r="L141" s="1208"/>
      <c r="M141" s="1208"/>
      <c r="N141" s="1204"/>
      <c r="O141" s="1187"/>
      <c r="P141" s="1188"/>
      <c r="Q141" s="1188"/>
      <c r="R141" s="1188"/>
      <c r="S141" s="1189"/>
      <c r="T141" s="465" t="s">
        <v>577</v>
      </c>
      <c r="U141" s="466"/>
      <c r="V141" s="467"/>
      <c r="W141" s="458"/>
      <c r="X141" s="459"/>
      <c r="Y141" s="459"/>
      <c r="Z141" s="459"/>
      <c r="AA141" s="459"/>
      <c r="AB141" s="459"/>
      <c r="AC141" s="460"/>
      <c r="AD141" s="458"/>
      <c r="AE141" s="459"/>
      <c r="AF141" s="459"/>
      <c r="AG141" s="459"/>
      <c r="AH141" s="459"/>
      <c r="AI141" s="459"/>
      <c r="AJ141" s="460"/>
      <c r="AK141" s="458"/>
      <c r="AL141" s="459"/>
      <c r="AM141" s="459"/>
      <c r="AN141" s="459"/>
      <c r="AO141" s="459"/>
      <c r="AP141" s="459"/>
      <c r="AQ141" s="460"/>
      <c r="AR141" s="458"/>
      <c r="AS141" s="459"/>
      <c r="AT141" s="459"/>
      <c r="AU141" s="459"/>
      <c r="AV141" s="459"/>
      <c r="AW141" s="459"/>
      <c r="AX141" s="460"/>
      <c r="AY141" s="458"/>
      <c r="AZ141" s="459"/>
      <c r="BA141" s="461"/>
      <c r="BB141" s="1209"/>
      <c r="BC141" s="1210"/>
      <c r="BD141" s="1211"/>
      <c r="BE141" s="1212"/>
      <c r="BF141" s="1213"/>
      <c r="BG141" s="1214"/>
      <c r="BH141" s="1214"/>
      <c r="BI141" s="1214"/>
      <c r="BJ141" s="1215"/>
    </row>
    <row r="142" spans="1:62" ht="20.25" customHeight="1">
      <c r="A142" s="410"/>
      <c r="B142" s="1171"/>
      <c r="C142" s="1216"/>
      <c r="D142" s="1217"/>
      <c r="E142" s="468"/>
      <c r="F142" s="469">
        <f>C141</f>
        <v>0</v>
      </c>
      <c r="G142" s="468"/>
      <c r="H142" s="469">
        <f>I141</f>
        <v>0</v>
      </c>
      <c r="I142" s="1218"/>
      <c r="J142" s="1219"/>
      <c r="K142" s="1220"/>
      <c r="L142" s="1221"/>
      <c r="M142" s="1221"/>
      <c r="N142" s="1217"/>
      <c r="O142" s="1187"/>
      <c r="P142" s="1188"/>
      <c r="Q142" s="1188"/>
      <c r="R142" s="1188"/>
      <c r="S142" s="1189"/>
      <c r="T142" s="462" t="s">
        <v>578</v>
      </c>
      <c r="U142" s="463"/>
      <c r="V142" s="464"/>
      <c r="W142" s="450" t="s">
        <v>885</v>
      </c>
      <c r="X142" s="451" t="s">
        <v>885</v>
      </c>
      <c r="Y142" s="451" t="s">
        <v>885</v>
      </c>
      <c r="Z142" s="451" t="s">
        <v>885</v>
      </c>
      <c r="AA142" s="451" t="s">
        <v>885</v>
      </c>
      <c r="AB142" s="451" t="s">
        <v>885</v>
      </c>
      <c r="AC142" s="452" t="s">
        <v>885</v>
      </c>
      <c r="AD142" s="450" t="s">
        <v>885</v>
      </c>
      <c r="AE142" s="451" t="s">
        <v>885</v>
      </c>
      <c r="AF142" s="451" t="s">
        <v>885</v>
      </c>
      <c r="AG142" s="451" t="s">
        <v>885</v>
      </c>
      <c r="AH142" s="451" t="s">
        <v>885</v>
      </c>
      <c r="AI142" s="451" t="s">
        <v>885</v>
      </c>
      <c r="AJ142" s="452" t="s">
        <v>885</v>
      </c>
      <c r="AK142" s="450" t="s">
        <v>885</v>
      </c>
      <c r="AL142" s="451" t="s">
        <v>885</v>
      </c>
      <c r="AM142" s="451" t="s">
        <v>885</v>
      </c>
      <c r="AN142" s="451" t="s">
        <v>885</v>
      </c>
      <c r="AO142" s="451" t="s">
        <v>885</v>
      </c>
      <c r="AP142" s="451" t="s">
        <v>885</v>
      </c>
      <c r="AQ142" s="452" t="s">
        <v>885</v>
      </c>
      <c r="AR142" s="450" t="s">
        <v>885</v>
      </c>
      <c r="AS142" s="451" t="s">
        <v>885</v>
      </c>
      <c r="AT142" s="451" t="s">
        <v>885</v>
      </c>
      <c r="AU142" s="451" t="s">
        <v>885</v>
      </c>
      <c r="AV142" s="451" t="s">
        <v>885</v>
      </c>
      <c r="AW142" s="451" t="s">
        <v>885</v>
      </c>
      <c r="AX142" s="452" t="s">
        <v>885</v>
      </c>
      <c r="AY142" s="450" t="s">
        <v>885</v>
      </c>
      <c r="AZ142" s="451" t="s">
        <v>885</v>
      </c>
      <c r="BA142" s="451" t="s">
        <v>885</v>
      </c>
      <c r="BB142" s="1225">
        <f>IF($BE$3="４週",SUM(W142:AX142),IF($BE$3="暦月",SUM(W142:BA142),""))</f>
        <v>0</v>
      </c>
      <c r="BC142" s="1226"/>
      <c r="BD142" s="1227">
        <f>IF($BE$3="４週",BB142/4,IF($BE$3="暦月",(BB142/($BE$8/7)),""))</f>
        <v>0</v>
      </c>
      <c r="BE142" s="1226"/>
      <c r="BF142" s="1222"/>
      <c r="BG142" s="1223"/>
      <c r="BH142" s="1223"/>
      <c r="BI142" s="1223"/>
      <c r="BJ142" s="1224"/>
    </row>
    <row r="143" spans="1:62" ht="20.25" customHeight="1">
      <c r="A143" s="410"/>
      <c r="B143" s="1170">
        <f>B141+1</f>
        <v>64</v>
      </c>
      <c r="C143" s="1203"/>
      <c r="D143" s="1204"/>
      <c r="E143" s="445"/>
      <c r="F143" s="446"/>
      <c r="G143" s="445"/>
      <c r="H143" s="446"/>
      <c r="I143" s="1205"/>
      <c r="J143" s="1206"/>
      <c r="K143" s="1207"/>
      <c r="L143" s="1208"/>
      <c r="M143" s="1208"/>
      <c r="N143" s="1204"/>
      <c r="O143" s="1187"/>
      <c r="P143" s="1188"/>
      <c r="Q143" s="1188"/>
      <c r="R143" s="1188"/>
      <c r="S143" s="1189"/>
      <c r="T143" s="465" t="s">
        <v>577</v>
      </c>
      <c r="U143" s="466"/>
      <c r="V143" s="467"/>
      <c r="W143" s="458"/>
      <c r="X143" s="459"/>
      <c r="Y143" s="459"/>
      <c r="Z143" s="459"/>
      <c r="AA143" s="459"/>
      <c r="AB143" s="459"/>
      <c r="AC143" s="460"/>
      <c r="AD143" s="458"/>
      <c r="AE143" s="459"/>
      <c r="AF143" s="459"/>
      <c r="AG143" s="459"/>
      <c r="AH143" s="459"/>
      <c r="AI143" s="459"/>
      <c r="AJ143" s="460"/>
      <c r="AK143" s="458"/>
      <c r="AL143" s="459"/>
      <c r="AM143" s="459"/>
      <c r="AN143" s="459"/>
      <c r="AO143" s="459"/>
      <c r="AP143" s="459"/>
      <c r="AQ143" s="460"/>
      <c r="AR143" s="458"/>
      <c r="AS143" s="459"/>
      <c r="AT143" s="459"/>
      <c r="AU143" s="459"/>
      <c r="AV143" s="459"/>
      <c r="AW143" s="459"/>
      <c r="AX143" s="460"/>
      <c r="AY143" s="458"/>
      <c r="AZ143" s="459"/>
      <c r="BA143" s="461"/>
      <c r="BB143" s="1209"/>
      <c r="BC143" s="1210"/>
      <c r="BD143" s="1211"/>
      <c r="BE143" s="1212"/>
      <c r="BF143" s="1213"/>
      <c r="BG143" s="1214"/>
      <c r="BH143" s="1214"/>
      <c r="BI143" s="1214"/>
      <c r="BJ143" s="1215"/>
    </row>
    <row r="144" spans="1:62" ht="20.25" customHeight="1">
      <c r="A144" s="410"/>
      <c r="B144" s="1171"/>
      <c r="C144" s="1216"/>
      <c r="D144" s="1217"/>
      <c r="E144" s="468"/>
      <c r="F144" s="469">
        <f>C143</f>
        <v>0</v>
      </c>
      <c r="G144" s="468"/>
      <c r="H144" s="469">
        <f>I143</f>
        <v>0</v>
      </c>
      <c r="I144" s="1218"/>
      <c r="J144" s="1219"/>
      <c r="K144" s="1220"/>
      <c r="L144" s="1221"/>
      <c r="M144" s="1221"/>
      <c r="N144" s="1217"/>
      <c r="O144" s="1187"/>
      <c r="P144" s="1188"/>
      <c r="Q144" s="1188"/>
      <c r="R144" s="1188"/>
      <c r="S144" s="1189"/>
      <c r="T144" s="462" t="s">
        <v>578</v>
      </c>
      <c r="U144" s="463"/>
      <c r="V144" s="464"/>
      <c r="W144" s="450" t="s">
        <v>885</v>
      </c>
      <c r="X144" s="451" t="s">
        <v>885</v>
      </c>
      <c r="Y144" s="451" t="s">
        <v>885</v>
      </c>
      <c r="Z144" s="451" t="s">
        <v>885</v>
      </c>
      <c r="AA144" s="451" t="s">
        <v>885</v>
      </c>
      <c r="AB144" s="451" t="s">
        <v>885</v>
      </c>
      <c r="AC144" s="452" t="s">
        <v>885</v>
      </c>
      <c r="AD144" s="450" t="s">
        <v>885</v>
      </c>
      <c r="AE144" s="451" t="s">
        <v>885</v>
      </c>
      <c r="AF144" s="451" t="s">
        <v>885</v>
      </c>
      <c r="AG144" s="451" t="s">
        <v>885</v>
      </c>
      <c r="AH144" s="451" t="s">
        <v>885</v>
      </c>
      <c r="AI144" s="451" t="s">
        <v>885</v>
      </c>
      <c r="AJ144" s="452" t="s">
        <v>885</v>
      </c>
      <c r="AK144" s="450" t="s">
        <v>885</v>
      </c>
      <c r="AL144" s="451" t="s">
        <v>885</v>
      </c>
      <c r="AM144" s="451" t="s">
        <v>885</v>
      </c>
      <c r="AN144" s="451" t="s">
        <v>885</v>
      </c>
      <c r="AO144" s="451" t="s">
        <v>885</v>
      </c>
      <c r="AP144" s="451" t="s">
        <v>885</v>
      </c>
      <c r="AQ144" s="452" t="s">
        <v>885</v>
      </c>
      <c r="AR144" s="450" t="s">
        <v>885</v>
      </c>
      <c r="AS144" s="451" t="s">
        <v>885</v>
      </c>
      <c r="AT144" s="451" t="s">
        <v>885</v>
      </c>
      <c r="AU144" s="451" t="s">
        <v>885</v>
      </c>
      <c r="AV144" s="451" t="s">
        <v>885</v>
      </c>
      <c r="AW144" s="451" t="s">
        <v>885</v>
      </c>
      <c r="AX144" s="452" t="s">
        <v>885</v>
      </c>
      <c r="AY144" s="450" t="s">
        <v>885</v>
      </c>
      <c r="AZ144" s="451" t="s">
        <v>885</v>
      </c>
      <c r="BA144" s="451" t="s">
        <v>885</v>
      </c>
      <c r="BB144" s="1225">
        <f>IF($BE$3="４週",SUM(W144:AX144),IF($BE$3="暦月",SUM(W144:BA144),""))</f>
        <v>0</v>
      </c>
      <c r="BC144" s="1226"/>
      <c r="BD144" s="1227">
        <f>IF($BE$3="４週",BB144/4,IF($BE$3="暦月",(BB144/($BE$8/7)),""))</f>
        <v>0</v>
      </c>
      <c r="BE144" s="1226"/>
      <c r="BF144" s="1222"/>
      <c r="BG144" s="1223"/>
      <c r="BH144" s="1223"/>
      <c r="BI144" s="1223"/>
      <c r="BJ144" s="1224"/>
    </row>
    <row r="145" spans="1:62" ht="20.25" customHeight="1">
      <c r="A145" s="410"/>
      <c r="B145" s="1170">
        <f>B143+1</f>
        <v>65</v>
      </c>
      <c r="C145" s="1203"/>
      <c r="D145" s="1204"/>
      <c r="E145" s="445"/>
      <c r="F145" s="446"/>
      <c r="G145" s="445"/>
      <c r="H145" s="446"/>
      <c r="I145" s="1205"/>
      <c r="J145" s="1206"/>
      <c r="K145" s="1207"/>
      <c r="L145" s="1208"/>
      <c r="M145" s="1208"/>
      <c r="N145" s="1204"/>
      <c r="O145" s="1187"/>
      <c r="P145" s="1188"/>
      <c r="Q145" s="1188"/>
      <c r="R145" s="1188"/>
      <c r="S145" s="1189"/>
      <c r="T145" s="465" t="s">
        <v>577</v>
      </c>
      <c r="U145" s="466"/>
      <c r="V145" s="467"/>
      <c r="W145" s="458"/>
      <c r="X145" s="459"/>
      <c r="Y145" s="459"/>
      <c r="Z145" s="459"/>
      <c r="AA145" s="459"/>
      <c r="AB145" s="459"/>
      <c r="AC145" s="460"/>
      <c r="AD145" s="458"/>
      <c r="AE145" s="459"/>
      <c r="AF145" s="459"/>
      <c r="AG145" s="459"/>
      <c r="AH145" s="459"/>
      <c r="AI145" s="459"/>
      <c r="AJ145" s="460"/>
      <c r="AK145" s="458"/>
      <c r="AL145" s="459"/>
      <c r="AM145" s="459"/>
      <c r="AN145" s="459"/>
      <c r="AO145" s="459"/>
      <c r="AP145" s="459"/>
      <c r="AQ145" s="460"/>
      <c r="AR145" s="458"/>
      <c r="AS145" s="459"/>
      <c r="AT145" s="459"/>
      <c r="AU145" s="459"/>
      <c r="AV145" s="459"/>
      <c r="AW145" s="459"/>
      <c r="AX145" s="460"/>
      <c r="AY145" s="458"/>
      <c r="AZ145" s="459"/>
      <c r="BA145" s="461"/>
      <c r="BB145" s="1209"/>
      <c r="BC145" s="1210"/>
      <c r="BD145" s="1211"/>
      <c r="BE145" s="1212"/>
      <c r="BF145" s="1213"/>
      <c r="BG145" s="1214"/>
      <c r="BH145" s="1214"/>
      <c r="BI145" s="1214"/>
      <c r="BJ145" s="1215"/>
    </row>
    <row r="146" spans="1:62" ht="20.25" customHeight="1">
      <c r="A146" s="410"/>
      <c r="B146" s="1171"/>
      <c r="C146" s="1216"/>
      <c r="D146" s="1217"/>
      <c r="E146" s="468"/>
      <c r="F146" s="469">
        <f>C145</f>
        <v>0</v>
      </c>
      <c r="G146" s="468"/>
      <c r="H146" s="469">
        <f>I145</f>
        <v>0</v>
      </c>
      <c r="I146" s="1218"/>
      <c r="J146" s="1219"/>
      <c r="K146" s="1220"/>
      <c r="L146" s="1221"/>
      <c r="M146" s="1221"/>
      <c r="N146" s="1217"/>
      <c r="O146" s="1187"/>
      <c r="P146" s="1188"/>
      <c r="Q146" s="1188"/>
      <c r="R146" s="1188"/>
      <c r="S146" s="1189"/>
      <c r="T146" s="462" t="s">
        <v>578</v>
      </c>
      <c r="U146" s="463"/>
      <c r="V146" s="464"/>
      <c r="W146" s="450" t="s">
        <v>885</v>
      </c>
      <c r="X146" s="451" t="s">
        <v>885</v>
      </c>
      <c r="Y146" s="451" t="s">
        <v>885</v>
      </c>
      <c r="Z146" s="451" t="s">
        <v>885</v>
      </c>
      <c r="AA146" s="451" t="s">
        <v>885</v>
      </c>
      <c r="AB146" s="451" t="s">
        <v>885</v>
      </c>
      <c r="AC146" s="452" t="s">
        <v>885</v>
      </c>
      <c r="AD146" s="450" t="s">
        <v>885</v>
      </c>
      <c r="AE146" s="451" t="s">
        <v>885</v>
      </c>
      <c r="AF146" s="451" t="s">
        <v>885</v>
      </c>
      <c r="AG146" s="451" t="s">
        <v>885</v>
      </c>
      <c r="AH146" s="451" t="s">
        <v>885</v>
      </c>
      <c r="AI146" s="451" t="s">
        <v>885</v>
      </c>
      <c r="AJ146" s="452" t="s">
        <v>885</v>
      </c>
      <c r="AK146" s="450" t="s">
        <v>885</v>
      </c>
      <c r="AL146" s="451" t="s">
        <v>885</v>
      </c>
      <c r="AM146" s="451" t="s">
        <v>885</v>
      </c>
      <c r="AN146" s="451" t="s">
        <v>885</v>
      </c>
      <c r="AO146" s="451" t="s">
        <v>885</v>
      </c>
      <c r="AP146" s="451" t="s">
        <v>885</v>
      </c>
      <c r="AQ146" s="452" t="s">
        <v>885</v>
      </c>
      <c r="AR146" s="450" t="s">
        <v>885</v>
      </c>
      <c r="AS146" s="451" t="s">
        <v>885</v>
      </c>
      <c r="AT146" s="451" t="s">
        <v>885</v>
      </c>
      <c r="AU146" s="451" t="s">
        <v>885</v>
      </c>
      <c r="AV146" s="451" t="s">
        <v>885</v>
      </c>
      <c r="AW146" s="451" t="s">
        <v>885</v>
      </c>
      <c r="AX146" s="452" t="s">
        <v>885</v>
      </c>
      <c r="AY146" s="450" t="s">
        <v>885</v>
      </c>
      <c r="AZ146" s="451" t="s">
        <v>885</v>
      </c>
      <c r="BA146" s="451" t="s">
        <v>885</v>
      </c>
      <c r="BB146" s="1225">
        <f>IF($BE$3="４週",SUM(W146:AX146),IF($BE$3="暦月",SUM(W146:BA146),""))</f>
        <v>0</v>
      </c>
      <c r="BC146" s="1226"/>
      <c r="BD146" s="1227">
        <f>IF($BE$3="４週",BB146/4,IF($BE$3="暦月",(BB146/($BE$8/7)),""))</f>
        <v>0</v>
      </c>
      <c r="BE146" s="1226"/>
      <c r="BF146" s="1222"/>
      <c r="BG146" s="1223"/>
      <c r="BH146" s="1223"/>
      <c r="BI146" s="1223"/>
      <c r="BJ146" s="1224"/>
    </row>
    <row r="147" spans="1:62" ht="20.25" customHeight="1">
      <c r="A147" s="410"/>
      <c r="B147" s="1170">
        <f>B145+1</f>
        <v>66</v>
      </c>
      <c r="C147" s="1203"/>
      <c r="D147" s="1204"/>
      <c r="E147" s="445"/>
      <c r="F147" s="446"/>
      <c r="G147" s="445"/>
      <c r="H147" s="446"/>
      <c r="I147" s="1205"/>
      <c r="J147" s="1206"/>
      <c r="K147" s="1207"/>
      <c r="L147" s="1208"/>
      <c r="M147" s="1208"/>
      <c r="N147" s="1204"/>
      <c r="O147" s="1187"/>
      <c r="P147" s="1188"/>
      <c r="Q147" s="1188"/>
      <c r="R147" s="1188"/>
      <c r="S147" s="1189"/>
      <c r="T147" s="465" t="s">
        <v>577</v>
      </c>
      <c r="U147" s="466"/>
      <c r="V147" s="467"/>
      <c r="W147" s="458"/>
      <c r="X147" s="459"/>
      <c r="Y147" s="459"/>
      <c r="Z147" s="459"/>
      <c r="AA147" s="459"/>
      <c r="AB147" s="459"/>
      <c r="AC147" s="460"/>
      <c r="AD147" s="458"/>
      <c r="AE147" s="459"/>
      <c r="AF147" s="459"/>
      <c r="AG147" s="459"/>
      <c r="AH147" s="459"/>
      <c r="AI147" s="459"/>
      <c r="AJ147" s="460"/>
      <c r="AK147" s="458"/>
      <c r="AL147" s="459"/>
      <c r="AM147" s="459"/>
      <c r="AN147" s="459"/>
      <c r="AO147" s="459"/>
      <c r="AP147" s="459"/>
      <c r="AQ147" s="460"/>
      <c r="AR147" s="458"/>
      <c r="AS147" s="459"/>
      <c r="AT147" s="459"/>
      <c r="AU147" s="459"/>
      <c r="AV147" s="459"/>
      <c r="AW147" s="459"/>
      <c r="AX147" s="460"/>
      <c r="AY147" s="458"/>
      <c r="AZ147" s="459"/>
      <c r="BA147" s="461"/>
      <c r="BB147" s="1209"/>
      <c r="BC147" s="1210"/>
      <c r="BD147" s="1211"/>
      <c r="BE147" s="1212"/>
      <c r="BF147" s="1213"/>
      <c r="BG147" s="1214"/>
      <c r="BH147" s="1214"/>
      <c r="BI147" s="1214"/>
      <c r="BJ147" s="1215"/>
    </row>
    <row r="148" spans="1:62" ht="20.25" customHeight="1">
      <c r="A148" s="410"/>
      <c r="B148" s="1171"/>
      <c r="C148" s="1216"/>
      <c r="D148" s="1217"/>
      <c r="E148" s="468"/>
      <c r="F148" s="469">
        <f>C147</f>
        <v>0</v>
      </c>
      <c r="G148" s="468"/>
      <c r="H148" s="469">
        <f>I147</f>
        <v>0</v>
      </c>
      <c r="I148" s="1218"/>
      <c r="J148" s="1219"/>
      <c r="K148" s="1220"/>
      <c r="L148" s="1221"/>
      <c r="M148" s="1221"/>
      <c r="N148" s="1217"/>
      <c r="O148" s="1187"/>
      <c r="P148" s="1188"/>
      <c r="Q148" s="1188"/>
      <c r="R148" s="1188"/>
      <c r="S148" s="1189"/>
      <c r="T148" s="462" t="s">
        <v>578</v>
      </c>
      <c r="U148" s="463"/>
      <c r="V148" s="464"/>
      <c r="W148" s="450" t="s">
        <v>885</v>
      </c>
      <c r="X148" s="451" t="s">
        <v>885</v>
      </c>
      <c r="Y148" s="451" t="s">
        <v>885</v>
      </c>
      <c r="Z148" s="451" t="s">
        <v>885</v>
      </c>
      <c r="AA148" s="451" t="s">
        <v>885</v>
      </c>
      <c r="AB148" s="451" t="s">
        <v>885</v>
      </c>
      <c r="AC148" s="452" t="s">
        <v>885</v>
      </c>
      <c r="AD148" s="450" t="s">
        <v>885</v>
      </c>
      <c r="AE148" s="451" t="s">
        <v>885</v>
      </c>
      <c r="AF148" s="451" t="s">
        <v>885</v>
      </c>
      <c r="AG148" s="451" t="s">
        <v>885</v>
      </c>
      <c r="AH148" s="451" t="s">
        <v>885</v>
      </c>
      <c r="AI148" s="451" t="s">
        <v>885</v>
      </c>
      <c r="AJ148" s="452" t="s">
        <v>885</v>
      </c>
      <c r="AK148" s="450" t="s">
        <v>885</v>
      </c>
      <c r="AL148" s="451" t="s">
        <v>885</v>
      </c>
      <c r="AM148" s="451" t="s">
        <v>885</v>
      </c>
      <c r="AN148" s="451" t="s">
        <v>885</v>
      </c>
      <c r="AO148" s="451" t="s">
        <v>885</v>
      </c>
      <c r="AP148" s="451" t="s">
        <v>885</v>
      </c>
      <c r="AQ148" s="452" t="s">
        <v>885</v>
      </c>
      <c r="AR148" s="450" t="s">
        <v>885</v>
      </c>
      <c r="AS148" s="451" t="s">
        <v>885</v>
      </c>
      <c r="AT148" s="451" t="s">
        <v>885</v>
      </c>
      <c r="AU148" s="451" t="s">
        <v>885</v>
      </c>
      <c r="AV148" s="451" t="s">
        <v>885</v>
      </c>
      <c r="AW148" s="451" t="s">
        <v>885</v>
      </c>
      <c r="AX148" s="452" t="s">
        <v>885</v>
      </c>
      <c r="AY148" s="450" t="s">
        <v>885</v>
      </c>
      <c r="AZ148" s="451" t="s">
        <v>885</v>
      </c>
      <c r="BA148" s="451" t="s">
        <v>885</v>
      </c>
      <c r="BB148" s="1225">
        <f>IF($BE$3="４週",SUM(W148:AX148),IF($BE$3="暦月",SUM(W148:BA148),""))</f>
        <v>0</v>
      </c>
      <c r="BC148" s="1226"/>
      <c r="BD148" s="1227">
        <f>IF($BE$3="４週",BB148/4,IF($BE$3="暦月",(BB148/($BE$8/7)),""))</f>
        <v>0</v>
      </c>
      <c r="BE148" s="1226"/>
      <c r="BF148" s="1222"/>
      <c r="BG148" s="1223"/>
      <c r="BH148" s="1223"/>
      <c r="BI148" s="1223"/>
      <c r="BJ148" s="1224"/>
    </row>
    <row r="149" spans="1:62" ht="20.25" customHeight="1">
      <c r="A149" s="410"/>
      <c r="B149" s="1170">
        <f>B147+1</f>
        <v>67</v>
      </c>
      <c r="C149" s="1203"/>
      <c r="D149" s="1204"/>
      <c r="E149" s="445"/>
      <c r="F149" s="446"/>
      <c r="G149" s="445"/>
      <c r="H149" s="446"/>
      <c r="I149" s="1205"/>
      <c r="J149" s="1206"/>
      <c r="K149" s="1207"/>
      <c r="L149" s="1208"/>
      <c r="M149" s="1208"/>
      <c r="N149" s="1204"/>
      <c r="O149" s="1187"/>
      <c r="P149" s="1188"/>
      <c r="Q149" s="1188"/>
      <c r="R149" s="1188"/>
      <c r="S149" s="1189"/>
      <c r="T149" s="465" t="s">
        <v>577</v>
      </c>
      <c r="U149" s="466"/>
      <c r="V149" s="467"/>
      <c r="W149" s="458"/>
      <c r="X149" s="459"/>
      <c r="Y149" s="459"/>
      <c r="Z149" s="459"/>
      <c r="AA149" s="459"/>
      <c r="AB149" s="459"/>
      <c r="AC149" s="460"/>
      <c r="AD149" s="458"/>
      <c r="AE149" s="459"/>
      <c r="AF149" s="459"/>
      <c r="AG149" s="459"/>
      <c r="AH149" s="459"/>
      <c r="AI149" s="459"/>
      <c r="AJ149" s="460"/>
      <c r="AK149" s="458"/>
      <c r="AL149" s="459"/>
      <c r="AM149" s="459"/>
      <c r="AN149" s="459"/>
      <c r="AO149" s="459"/>
      <c r="AP149" s="459"/>
      <c r="AQ149" s="460"/>
      <c r="AR149" s="458"/>
      <c r="AS149" s="459"/>
      <c r="AT149" s="459"/>
      <c r="AU149" s="459"/>
      <c r="AV149" s="459"/>
      <c r="AW149" s="459"/>
      <c r="AX149" s="460"/>
      <c r="AY149" s="458"/>
      <c r="AZ149" s="459"/>
      <c r="BA149" s="461"/>
      <c r="BB149" s="1209"/>
      <c r="BC149" s="1210"/>
      <c r="BD149" s="1211"/>
      <c r="BE149" s="1212"/>
      <c r="BF149" s="1213"/>
      <c r="BG149" s="1214"/>
      <c r="BH149" s="1214"/>
      <c r="BI149" s="1214"/>
      <c r="BJ149" s="1215"/>
    </row>
    <row r="150" spans="1:62" ht="20.25" customHeight="1">
      <c r="A150" s="410"/>
      <c r="B150" s="1171"/>
      <c r="C150" s="1216"/>
      <c r="D150" s="1217"/>
      <c r="E150" s="468"/>
      <c r="F150" s="469">
        <f>C149</f>
        <v>0</v>
      </c>
      <c r="G150" s="468"/>
      <c r="H150" s="469">
        <f>I149</f>
        <v>0</v>
      </c>
      <c r="I150" s="1218"/>
      <c r="J150" s="1219"/>
      <c r="K150" s="1220"/>
      <c r="L150" s="1221"/>
      <c r="M150" s="1221"/>
      <c r="N150" s="1217"/>
      <c r="O150" s="1187"/>
      <c r="P150" s="1188"/>
      <c r="Q150" s="1188"/>
      <c r="R150" s="1188"/>
      <c r="S150" s="1189"/>
      <c r="T150" s="462" t="s">
        <v>578</v>
      </c>
      <c r="U150" s="463"/>
      <c r="V150" s="464"/>
      <c r="W150" s="450" t="s">
        <v>885</v>
      </c>
      <c r="X150" s="451" t="s">
        <v>885</v>
      </c>
      <c r="Y150" s="451" t="s">
        <v>885</v>
      </c>
      <c r="Z150" s="451" t="s">
        <v>885</v>
      </c>
      <c r="AA150" s="451" t="s">
        <v>885</v>
      </c>
      <c r="AB150" s="451" t="s">
        <v>885</v>
      </c>
      <c r="AC150" s="452" t="s">
        <v>885</v>
      </c>
      <c r="AD150" s="450" t="s">
        <v>885</v>
      </c>
      <c r="AE150" s="451" t="s">
        <v>885</v>
      </c>
      <c r="AF150" s="451" t="s">
        <v>885</v>
      </c>
      <c r="AG150" s="451" t="s">
        <v>885</v>
      </c>
      <c r="AH150" s="451" t="s">
        <v>885</v>
      </c>
      <c r="AI150" s="451" t="s">
        <v>885</v>
      </c>
      <c r="AJ150" s="452" t="s">
        <v>885</v>
      </c>
      <c r="AK150" s="450" t="s">
        <v>885</v>
      </c>
      <c r="AL150" s="451" t="s">
        <v>885</v>
      </c>
      <c r="AM150" s="451" t="s">
        <v>885</v>
      </c>
      <c r="AN150" s="451" t="s">
        <v>885</v>
      </c>
      <c r="AO150" s="451" t="s">
        <v>885</v>
      </c>
      <c r="AP150" s="451" t="s">
        <v>885</v>
      </c>
      <c r="AQ150" s="452" t="s">
        <v>885</v>
      </c>
      <c r="AR150" s="450" t="s">
        <v>885</v>
      </c>
      <c r="AS150" s="451" t="s">
        <v>885</v>
      </c>
      <c r="AT150" s="451" t="s">
        <v>885</v>
      </c>
      <c r="AU150" s="451" t="s">
        <v>885</v>
      </c>
      <c r="AV150" s="451" t="s">
        <v>885</v>
      </c>
      <c r="AW150" s="451" t="s">
        <v>885</v>
      </c>
      <c r="AX150" s="452" t="s">
        <v>885</v>
      </c>
      <c r="AY150" s="450" t="s">
        <v>885</v>
      </c>
      <c r="AZ150" s="451" t="s">
        <v>885</v>
      </c>
      <c r="BA150" s="451" t="s">
        <v>885</v>
      </c>
      <c r="BB150" s="1225">
        <f>IF($BE$3="４週",SUM(W150:AX150),IF($BE$3="暦月",SUM(W150:BA150),""))</f>
        <v>0</v>
      </c>
      <c r="BC150" s="1226"/>
      <c r="BD150" s="1227">
        <f>IF($BE$3="４週",BB150/4,IF($BE$3="暦月",(BB150/($BE$8/7)),""))</f>
        <v>0</v>
      </c>
      <c r="BE150" s="1226"/>
      <c r="BF150" s="1222"/>
      <c r="BG150" s="1223"/>
      <c r="BH150" s="1223"/>
      <c r="BI150" s="1223"/>
      <c r="BJ150" s="1224"/>
    </row>
    <row r="151" spans="1:62" ht="20.25" customHeight="1">
      <c r="A151" s="410"/>
      <c r="B151" s="1170">
        <f>B149+1</f>
        <v>68</v>
      </c>
      <c r="C151" s="1203"/>
      <c r="D151" s="1204"/>
      <c r="E151" s="445"/>
      <c r="F151" s="446"/>
      <c r="G151" s="445"/>
      <c r="H151" s="446"/>
      <c r="I151" s="1205"/>
      <c r="J151" s="1206"/>
      <c r="K151" s="1207"/>
      <c r="L151" s="1208"/>
      <c r="M151" s="1208"/>
      <c r="N151" s="1204"/>
      <c r="O151" s="1187"/>
      <c r="P151" s="1188"/>
      <c r="Q151" s="1188"/>
      <c r="R151" s="1188"/>
      <c r="S151" s="1189"/>
      <c r="T151" s="465" t="s">
        <v>577</v>
      </c>
      <c r="U151" s="466"/>
      <c r="V151" s="467"/>
      <c r="W151" s="458"/>
      <c r="X151" s="459"/>
      <c r="Y151" s="459"/>
      <c r="Z151" s="459"/>
      <c r="AA151" s="459"/>
      <c r="AB151" s="459"/>
      <c r="AC151" s="460"/>
      <c r="AD151" s="458"/>
      <c r="AE151" s="459"/>
      <c r="AF151" s="459"/>
      <c r="AG151" s="459"/>
      <c r="AH151" s="459"/>
      <c r="AI151" s="459"/>
      <c r="AJ151" s="460"/>
      <c r="AK151" s="458"/>
      <c r="AL151" s="459"/>
      <c r="AM151" s="459"/>
      <c r="AN151" s="459"/>
      <c r="AO151" s="459"/>
      <c r="AP151" s="459"/>
      <c r="AQ151" s="460"/>
      <c r="AR151" s="458"/>
      <c r="AS151" s="459"/>
      <c r="AT151" s="459"/>
      <c r="AU151" s="459"/>
      <c r="AV151" s="459"/>
      <c r="AW151" s="459"/>
      <c r="AX151" s="460"/>
      <c r="AY151" s="458"/>
      <c r="AZ151" s="459"/>
      <c r="BA151" s="461"/>
      <c r="BB151" s="1209"/>
      <c r="BC151" s="1210"/>
      <c r="BD151" s="1211"/>
      <c r="BE151" s="1212"/>
      <c r="BF151" s="1213"/>
      <c r="BG151" s="1214"/>
      <c r="BH151" s="1214"/>
      <c r="BI151" s="1214"/>
      <c r="BJ151" s="1215"/>
    </row>
    <row r="152" spans="1:62" ht="20.25" customHeight="1">
      <c r="A152" s="410"/>
      <c r="B152" s="1171"/>
      <c r="C152" s="1216"/>
      <c r="D152" s="1217"/>
      <c r="E152" s="468"/>
      <c r="F152" s="469">
        <f>C151</f>
        <v>0</v>
      </c>
      <c r="G152" s="468"/>
      <c r="H152" s="469">
        <f>I151</f>
        <v>0</v>
      </c>
      <c r="I152" s="1218"/>
      <c r="J152" s="1219"/>
      <c r="K152" s="1220"/>
      <c r="L152" s="1221"/>
      <c r="M152" s="1221"/>
      <c r="N152" s="1217"/>
      <c r="O152" s="1187"/>
      <c r="P152" s="1188"/>
      <c r="Q152" s="1188"/>
      <c r="R152" s="1188"/>
      <c r="S152" s="1189"/>
      <c r="T152" s="462" t="s">
        <v>578</v>
      </c>
      <c r="U152" s="463"/>
      <c r="V152" s="464"/>
      <c r="W152" s="450" t="s">
        <v>885</v>
      </c>
      <c r="X152" s="451" t="s">
        <v>885</v>
      </c>
      <c r="Y152" s="451" t="s">
        <v>885</v>
      </c>
      <c r="Z152" s="451" t="s">
        <v>885</v>
      </c>
      <c r="AA152" s="451" t="s">
        <v>885</v>
      </c>
      <c r="AB152" s="451" t="s">
        <v>885</v>
      </c>
      <c r="AC152" s="452" t="s">
        <v>885</v>
      </c>
      <c r="AD152" s="450" t="s">
        <v>885</v>
      </c>
      <c r="AE152" s="451" t="s">
        <v>885</v>
      </c>
      <c r="AF152" s="451" t="s">
        <v>885</v>
      </c>
      <c r="AG152" s="451" t="s">
        <v>885</v>
      </c>
      <c r="AH152" s="451" t="s">
        <v>885</v>
      </c>
      <c r="AI152" s="451" t="s">
        <v>885</v>
      </c>
      <c r="AJ152" s="452" t="s">
        <v>885</v>
      </c>
      <c r="AK152" s="450" t="s">
        <v>885</v>
      </c>
      <c r="AL152" s="451" t="s">
        <v>885</v>
      </c>
      <c r="AM152" s="451" t="s">
        <v>885</v>
      </c>
      <c r="AN152" s="451" t="s">
        <v>885</v>
      </c>
      <c r="AO152" s="451" t="s">
        <v>885</v>
      </c>
      <c r="AP152" s="451" t="s">
        <v>885</v>
      </c>
      <c r="AQ152" s="452" t="s">
        <v>885</v>
      </c>
      <c r="AR152" s="450" t="s">
        <v>885</v>
      </c>
      <c r="AS152" s="451" t="s">
        <v>885</v>
      </c>
      <c r="AT152" s="451" t="s">
        <v>885</v>
      </c>
      <c r="AU152" s="451" t="s">
        <v>885</v>
      </c>
      <c r="AV152" s="451" t="s">
        <v>885</v>
      </c>
      <c r="AW152" s="451" t="s">
        <v>885</v>
      </c>
      <c r="AX152" s="452" t="s">
        <v>885</v>
      </c>
      <c r="AY152" s="450" t="s">
        <v>885</v>
      </c>
      <c r="AZ152" s="451" t="s">
        <v>885</v>
      </c>
      <c r="BA152" s="451" t="s">
        <v>885</v>
      </c>
      <c r="BB152" s="1225">
        <f>IF($BE$3="４週",SUM(W152:AX152),IF($BE$3="暦月",SUM(W152:BA152),""))</f>
        <v>0</v>
      </c>
      <c r="BC152" s="1226"/>
      <c r="BD152" s="1227">
        <f>IF($BE$3="４週",BB152/4,IF($BE$3="暦月",(BB152/($BE$8/7)),""))</f>
        <v>0</v>
      </c>
      <c r="BE152" s="1226"/>
      <c r="BF152" s="1222"/>
      <c r="BG152" s="1223"/>
      <c r="BH152" s="1223"/>
      <c r="BI152" s="1223"/>
      <c r="BJ152" s="1224"/>
    </row>
    <row r="153" spans="1:62" ht="20.25" customHeight="1">
      <c r="A153" s="410"/>
      <c r="B153" s="1170">
        <f>B151+1</f>
        <v>69</v>
      </c>
      <c r="C153" s="1203"/>
      <c r="D153" s="1204"/>
      <c r="E153" s="445"/>
      <c r="F153" s="446"/>
      <c r="G153" s="445"/>
      <c r="H153" s="446"/>
      <c r="I153" s="1205"/>
      <c r="J153" s="1206"/>
      <c r="K153" s="1207"/>
      <c r="L153" s="1208"/>
      <c r="M153" s="1208"/>
      <c r="N153" s="1204"/>
      <c r="O153" s="1187"/>
      <c r="P153" s="1188"/>
      <c r="Q153" s="1188"/>
      <c r="R153" s="1188"/>
      <c r="S153" s="1189"/>
      <c r="T153" s="465" t="s">
        <v>577</v>
      </c>
      <c r="U153" s="466"/>
      <c r="V153" s="467"/>
      <c r="W153" s="458"/>
      <c r="X153" s="459"/>
      <c r="Y153" s="459"/>
      <c r="Z153" s="459"/>
      <c r="AA153" s="459"/>
      <c r="AB153" s="459"/>
      <c r="AC153" s="460"/>
      <c r="AD153" s="458"/>
      <c r="AE153" s="459"/>
      <c r="AF153" s="459"/>
      <c r="AG153" s="459"/>
      <c r="AH153" s="459"/>
      <c r="AI153" s="459"/>
      <c r="AJ153" s="460"/>
      <c r="AK153" s="458"/>
      <c r="AL153" s="459"/>
      <c r="AM153" s="459"/>
      <c r="AN153" s="459"/>
      <c r="AO153" s="459"/>
      <c r="AP153" s="459"/>
      <c r="AQ153" s="460"/>
      <c r="AR153" s="458"/>
      <c r="AS153" s="459"/>
      <c r="AT153" s="459"/>
      <c r="AU153" s="459"/>
      <c r="AV153" s="459"/>
      <c r="AW153" s="459"/>
      <c r="AX153" s="460"/>
      <c r="AY153" s="458"/>
      <c r="AZ153" s="459"/>
      <c r="BA153" s="461"/>
      <c r="BB153" s="1209"/>
      <c r="BC153" s="1210"/>
      <c r="BD153" s="1211"/>
      <c r="BE153" s="1212"/>
      <c r="BF153" s="1213"/>
      <c r="BG153" s="1214"/>
      <c r="BH153" s="1214"/>
      <c r="BI153" s="1214"/>
      <c r="BJ153" s="1215"/>
    </row>
    <row r="154" spans="1:62" ht="20.25" customHeight="1">
      <c r="A154" s="410"/>
      <c r="B154" s="1171"/>
      <c r="C154" s="1216"/>
      <c r="D154" s="1217"/>
      <c r="E154" s="468"/>
      <c r="F154" s="469">
        <f>C153</f>
        <v>0</v>
      </c>
      <c r="G154" s="468"/>
      <c r="H154" s="469">
        <f>I153</f>
        <v>0</v>
      </c>
      <c r="I154" s="1218"/>
      <c r="J154" s="1219"/>
      <c r="K154" s="1220"/>
      <c r="L154" s="1221"/>
      <c r="M154" s="1221"/>
      <c r="N154" s="1217"/>
      <c r="O154" s="1187"/>
      <c r="P154" s="1188"/>
      <c r="Q154" s="1188"/>
      <c r="R154" s="1188"/>
      <c r="S154" s="1189"/>
      <c r="T154" s="462" t="s">
        <v>578</v>
      </c>
      <c r="U154" s="463"/>
      <c r="V154" s="464"/>
      <c r="W154" s="450" t="s">
        <v>885</v>
      </c>
      <c r="X154" s="451" t="s">
        <v>885</v>
      </c>
      <c r="Y154" s="451" t="s">
        <v>885</v>
      </c>
      <c r="Z154" s="451" t="s">
        <v>885</v>
      </c>
      <c r="AA154" s="451" t="s">
        <v>885</v>
      </c>
      <c r="AB154" s="451" t="s">
        <v>885</v>
      </c>
      <c r="AC154" s="452" t="s">
        <v>885</v>
      </c>
      <c r="AD154" s="450" t="s">
        <v>885</v>
      </c>
      <c r="AE154" s="451" t="s">
        <v>885</v>
      </c>
      <c r="AF154" s="451" t="s">
        <v>885</v>
      </c>
      <c r="AG154" s="451" t="s">
        <v>885</v>
      </c>
      <c r="AH154" s="451" t="s">
        <v>885</v>
      </c>
      <c r="AI154" s="451" t="s">
        <v>885</v>
      </c>
      <c r="AJ154" s="452" t="s">
        <v>885</v>
      </c>
      <c r="AK154" s="450" t="s">
        <v>885</v>
      </c>
      <c r="AL154" s="451" t="s">
        <v>885</v>
      </c>
      <c r="AM154" s="451" t="s">
        <v>885</v>
      </c>
      <c r="AN154" s="451" t="s">
        <v>885</v>
      </c>
      <c r="AO154" s="451" t="s">
        <v>885</v>
      </c>
      <c r="AP154" s="451" t="s">
        <v>885</v>
      </c>
      <c r="AQ154" s="452" t="s">
        <v>885</v>
      </c>
      <c r="AR154" s="450" t="s">
        <v>885</v>
      </c>
      <c r="AS154" s="451" t="s">
        <v>885</v>
      </c>
      <c r="AT154" s="451" t="s">
        <v>885</v>
      </c>
      <c r="AU154" s="451" t="s">
        <v>885</v>
      </c>
      <c r="AV154" s="451" t="s">
        <v>885</v>
      </c>
      <c r="AW154" s="451" t="s">
        <v>885</v>
      </c>
      <c r="AX154" s="452" t="s">
        <v>885</v>
      </c>
      <c r="AY154" s="450" t="s">
        <v>885</v>
      </c>
      <c r="AZ154" s="451" t="s">
        <v>885</v>
      </c>
      <c r="BA154" s="451" t="s">
        <v>885</v>
      </c>
      <c r="BB154" s="1225">
        <f>IF($BE$3="４週",SUM(W154:AX154),IF($BE$3="暦月",SUM(W154:BA154),""))</f>
        <v>0</v>
      </c>
      <c r="BC154" s="1226"/>
      <c r="BD154" s="1227">
        <f>IF($BE$3="４週",BB154/4,IF($BE$3="暦月",(BB154/($BE$8/7)),""))</f>
        <v>0</v>
      </c>
      <c r="BE154" s="1226"/>
      <c r="BF154" s="1222"/>
      <c r="BG154" s="1223"/>
      <c r="BH154" s="1223"/>
      <c r="BI154" s="1223"/>
      <c r="BJ154" s="1224"/>
    </row>
    <row r="155" spans="1:62" ht="20.25" customHeight="1">
      <c r="A155" s="410"/>
      <c r="B155" s="1170">
        <f>B153+1</f>
        <v>70</v>
      </c>
      <c r="C155" s="1203"/>
      <c r="D155" s="1204"/>
      <c r="E155" s="445"/>
      <c r="F155" s="446"/>
      <c r="G155" s="445"/>
      <c r="H155" s="446"/>
      <c r="I155" s="1205"/>
      <c r="J155" s="1206"/>
      <c r="K155" s="1207"/>
      <c r="L155" s="1208"/>
      <c r="M155" s="1208"/>
      <c r="N155" s="1204"/>
      <c r="O155" s="1187"/>
      <c r="P155" s="1188"/>
      <c r="Q155" s="1188"/>
      <c r="R155" s="1188"/>
      <c r="S155" s="1189"/>
      <c r="T155" s="465" t="s">
        <v>577</v>
      </c>
      <c r="U155" s="466"/>
      <c r="V155" s="467"/>
      <c r="W155" s="458"/>
      <c r="X155" s="459"/>
      <c r="Y155" s="459"/>
      <c r="Z155" s="459"/>
      <c r="AA155" s="459"/>
      <c r="AB155" s="459"/>
      <c r="AC155" s="460"/>
      <c r="AD155" s="458"/>
      <c r="AE155" s="459"/>
      <c r="AF155" s="459"/>
      <c r="AG155" s="459"/>
      <c r="AH155" s="459"/>
      <c r="AI155" s="459"/>
      <c r="AJ155" s="460"/>
      <c r="AK155" s="458"/>
      <c r="AL155" s="459"/>
      <c r="AM155" s="459"/>
      <c r="AN155" s="459"/>
      <c r="AO155" s="459"/>
      <c r="AP155" s="459"/>
      <c r="AQ155" s="460"/>
      <c r="AR155" s="458"/>
      <c r="AS155" s="459"/>
      <c r="AT155" s="459"/>
      <c r="AU155" s="459"/>
      <c r="AV155" s="459"/>
      <c r="AW155" s="459"/>
      <c r="AX155" s="460"/>
      <c r="AY155" s="458"/>
      <c r="AZ155" s="459"/>
      <c r="BA155" s="461"/>
      <c r="BB155" s="1209"/>
      <c r="BC155" s="1210"/>
      <c r="BD155" s="1211"/>
      <c r="BE155" s="1212"/>
      <c r="BF155" s="1213"/>
      <c r="BG155" s="1214"/>
      <c r="BH155" s="1214"/>
      <c r="BI155" s="1214"/>
      <c r="BJ155" s="1215"/>
    </row>
    <row r="156" spans="1:62" ht="20.25" customHeight="1">
      <c r="A156" s="410"/>
      <c r="B156" s="1171"/>
      <c r="C156" s="1216"/>
      <c r="D156" s="1217"/>
      <c r="E156" s="468"/>
      <c r="F156" s="469">
        <f>C155</f>
        <v>0</v>
      </c>
      <c r="G156" s="468"/>
      <c r="H156" s="469">
        <f>I155</f>
        <v>0</v>
      </c>
      <c r="I156" s="1218"/>
      <c r="J156" s="1219"/>
      <c r="K156" s="1220"/>
      <c r="L156" s="1221"/>
      <c r="M156" s="1221"/>
      <c r="N156" s="1217"/>
      <c r="O156" s="1187"/>
      <c r="P156" s="1188"/>
      <c r="Q156" s="1188"/>
      <c r="R156" s="1188"/>
      <c r="S156" s="1189"/>
      <c r="T156" s="462" t="s">
        <v>578</v>
      </c>
      <c r="U156" s="463"/>
      <c r="V156" s="464"/>
      <c r="W156" s="450" t="s">
        <v>885</v>
      </c>
      <c r="X156" s="451" t="s">
        <v>885</v>
      </c>
      <c r="Y156" s="451" t="s">
        <v>885</v>
      </c>
      <c r="Z156" s="451" t="s">
        <v>885</v>
      </c>
      <c r="AA156" s="451" t="s">
        <v>885</v>
      </c>
      <c r="AB156" s="451" t="s">
        <v>885</v>
      </c>
      <c r="AC156" s="452" t="s">
        <v>885</v>
      </c>
      <c r="AD156" s="450" t="s">
        <v>885</v>
      </c>
      <c r="AE156" s="451" t="s">
        <v>885</v>
      </c>
      <c r="AF156" s="451" t="s">
        <v>885</v>
      </c>
      <c r="AG156" s="451" t="s">
        <v>885</v>
      </c>
      <c r="AH156" s="451" t="s">
        <v>885</v>
      </c>
      <c r="AI156" s="451" t="s">
        <v>885</v>
      </c>
      <c r="AJ156" s="452" t="s">
        <v>885</v>
      </c>
      <c r="AK156" s="450" t="s">
        <v>885</v>
      </c>
      <c r="AL156" s="451" t="s">
        <v>885</v>
      </c>
      <c r="AM156" s="451" t="s">
        <v>885</v>
      </c>
      <c r="AN156" s="451" t="s">
        <v>885</v>
      </c>
      <c r="AO156" s="451" t="s">
        <v>885</v>
      </c>
      <c r="AP156" s="451" t="s">
        <v>885</v>
      </c>
      <c r="AQ156" s="452" t="s">
        <v>885</v>
      </c>
      <c r="AR156" s="450" t="s">
        <v>885</v>
      </c>
      <c r="AS156" s="451" t="s">
        <v>885</v>
      </c>
      <c r="AT156" s="451" t="s">
        <v>885</v>
      </c>
      <c r="AU156" s="451" t="s">
        <v>885</v>
      </c>
      <c r="AV156" s="451" t="s">
        <v>885</v>
      </c>
      <c r="AW156" s="451" t="s">
        <v>885</v>
      </c>
      <c r="AX156" s="452" t="s">
        <v>885</v>
      </c>
      <c r="AY156" s="450" t="s">
        <v>885</v>
      </c>
      <c r="AZ156" s="451" t="s">
        <v>885</v>
      </c>
      <c r="BA156" s="451" t="s">
        <v>885</v>
      </c>
      <c r="BB156" s="1225">
        <f>IF($BE$3="４週",SUM(W156:AX156),IF($BE$3="暦月",SUM(W156:BA156),""))</f>
        <v>0</v>
      </c>
      <c r="BC156" s="1226"/>
      <c r="BD156" s="1227">
        <f>IF($BE$3="４週",BB156/4,IF($BE$3="暦月",(BB156/($BE$8/7)),""))</f>
        <v>0</v>
      </c>
      <c r="BE156" s="1226"/>
      <c r="BF156" s="1222"/>
      <c r="BG156" s="1223"/>
      <c r="BH156" s="1223"/>
      <c r="BI156" s="1223"/>
      <c r="BJ156" s="1224"/>
    </row>
    <row r="157" spans="1:62" ht="20.25" customHeight="1">
      <c r="A157" s="410"/>
      <c r="B157" s="1170">
        <f>B155+1</f>
        <v>71</v>
      </c>
      <c r="C157" s="1203"/>
      <c r="D157" s="1204"/>
      <c r="E157" s="445"/>
      <c r="F157" s="446"/>
      <c r="G157" s="445"/>
      <c r="H157" s="446"/>
      <c r="I157" s="1205"/>
      <c r="J157" s="1206"/>
      <c r="K157" s="1207"/>
      <c r="L157" s="1208"/>
      <c r="M157" s="1208"/>
      <c r="N157" s="1204"/>
      <c r="O157" s="1187"/>
      <c r="P157" s="1188"/>
      <c r="Q157" s="1188"/>
      <c r="R157" s="1188"/>
      <c r="S157" s="1189"/>
      <c r="T157" s="465" t="s">
        <v>577</v>
      </c>
      <c r="U157" s="466"/>
      <c r="V157" s="467"/>
      <c r="W157" s="458"/>
      <c r="X157" s="459"/>
      <c r="Y157" s="459"/>
      <c r="Z157" s="459"/>
      <c r="AA157" s="459"/>
      <c r="AB157" s="459"/>
      <c r="AC157" s="460"/>
      <c r="AD157" s="458"/>
      <c r="AE157" s="459"/>
      <c r="AF157" s="459"/>
      <c r="AG157" s="459"/>
      <c r="AH157" s="459"/>
      <c r="AI157" s="459"/>
      <c r="AJ157" s="460"/>
      <c r="AK157" s="458"/>
      <c r="AL157" s="459"/>
      <c r="AM157" s="459"/>
      <c r="AN157" s="459"/>
      <c r="AO157" s="459"/>
      <c r="AP157" s="459"/>
      <c r="AQ157" s="460"/>
      <c r="AR157" s="458"/>
      <c r="AS157" s="459"/>
      <c r="AT157" s="459"/>
      <c r="AU157" s="459"/>
      <c r="AV157" s="459"/>
      <c r="AW157" s="459"/>
      <c r="AX157" s="460"/>
      <c r="AY157" s="458"/>
      <c r="AZ157" s="459"/>
      <c r="BA157" s="461"/>
      <c r="BB157" s="1209"/>
      <c r="BC157" s="1210"/>
      <c r="BD157" s="1211"/>
      <c r="BE157" s="1212"/>
      <c r="BF157" s="1213"/>
      <c r="BG157" s="1214"/>
      <c r="BH157" s="1214"/>
      <c r="BI157" s="1214"/>
      <c r="BJ157" s="1215"/>
    </row>
    <row r="158" spans="1:62" ht="20.25" customHeight="1">
      <c r="A158" s="410"/>
      <c r="B158" s="1171"/>
      <c r="C158" s="1216"/>
      <c r="D158" s="1217"/>
      <c r="E158" s="468"/>
      <c r="F158" s="469">
        <f>C157</f>
        <v>0</v>
      </c>
      <c r="G158" s="468"/>
      <c r="H158" s="469">
        <f>I157</f>
        <v>0</v>
      </c>
      <c r="I158" s="1218"/>
      <c r="J158" s="1219"/>
      <c r="K158" s="1220"/>
      <c r="L158" s="1221"/>
      <c r="M158" s="1221"/>
      <c r="N158" s="1217"/>
      <c r="O158" s="1187"/>
      <c r="P158" s="1188"/>
      <c r="Q158" s="1188"/>
      <c r="R158" s="1188"/>
      <c r="S158" s="1189"/>
      <c r="T158" s="462" t="s">
        <v>578</v>
      </c>
      <c r="U158" s="463"/>
      <c r="V158" s="464"/>
      <c r="W158" s="450" t="s">
        <v>885</v>
      </c>
      <c r="X158" s="451" t="s">
        <v>885</v>
      </c>
      <c r="Y158" s="451" t="s">
        <v>885</v>
      </c>
      <c r="Z158" s="451" t="s">
        <v>885</v>
      </c>
      <c r="AA158" s="451" t="s">
        <v>885</v>
      </c>
      <c r="AB158" s="451" t="s">
        <v>885</v>
      </c>
      <c r="AC158" s="452" t="s">
        <v>885</v>
      </c>
      <c r="AD158" s="450" t="s">
        <v>885</v>
      </c>
      <c r="AE158" s="451" t="s">
        <v>885</v>
      </c>
      <c r="AF158" s="451" t="s">
        <v>885</v>
      </c>
      <c r="AG158" s="451" t="s">
        <v>885</v>
      </c>
      <c r="AH158" s="451" t="s">
        <v>885</v>
      </c>
      <c r="AI158" s="451" t="s">
        <v>885</v>
      </c>
      <c r="AJ158" s="452" t="s">
        <v>885</v>
      </c>
      <c r="AK158" s="450" t="s">
        <v>885</v>
      </c>
      <c r="AL158" s="451" t="s">
        <v>885</v>
      </c>
      <c r="AM158" s="451" t="s">
        <v>885</v>
      </c>
      <c r="AN158" s="451" t="s">
        <v>885</v>
      </c>
      <c r="AO158" s="451" t="s">
        <v>885</v>
      </c>
      <c r="AP158" s="451" t="s">
        <v>885</v>
      </c>
      <c r="AQ158" s="452" t="s">
        <v>885</v>
      </c>
      <c r="AR158" s="450" t="s">
        <v>885</v>
      </c>
      <c r="AS158" s="451" t="s">
        <v>885</v>
      </c>
      <c r="AT158" s="451" t="s">
        <v>885</v>
      </c>
      <c r="AU158" s="451" t="s">
        <v>885</v>
      </c>
      <c r="AV158" s="451" t="s">
        <v>885</v>
      </c>
      <c r="AW158" s="451" t="s">
        <v>885</v>
      </c>
      <c r="AX158" s="452" t="s">
        <v>885</v>
      </c>
      <c r="AY158" s="450" t="s">
        <v>885</v>
      </c>
      <c r="AZ158" s="451" t="s">
        <v>885</v>
      </c>
      <c r="BA158" s="451" t="s">
        <v>885</v>
      </c>
      <c r="BB158" s="1225">
        <f>IF($BE$3="４週",SUM(W158:AX158),IF($BE$3="暦月",SUM(W158:BA158),""))</f>
        <v>0</v>
      </c>
      <c r="BC158" s="1226"/>
      <c r="BD158" s="1227">
        <f>IF($BE$3="４週",BB158/4,IF($BE$3="暦月",(BB158/($BE$8/7)),""))</f>
        <v>0</v>
      </c>
      <c r="BE158" s="1226"/>
      <c r="BF158" s="1222"/>
      <c r="BG158" s="1223"/>
      <c r="BH158" s="1223"/>
      <c r="BI158" s="1223"/>
      <c r="BJ158" s="1224"/>
    </row>
    <row r="159" spans="1:62" ht="20.25" customHeight="1">
      <c r="A159" s="410"/>
      <c r="B159" s="1170">
        <f>B157+1</f>
        <v>72</v>
      </c>
      <c r="C159" s="1203"/>
      <c r="D159" s="1204"/>
      <c r="E159" s="445"/>
      <c r="F159" s="446"/>
      <c r="G159" s="445"/>
      <c r="H159" s="446"/>
      <c r="I159" s="1205"/>
      <c r="J159" s="1206"/>
      <c r="K159" s="1207"/>
      <c r="L159" s="1208"/>
      <c r="M159" s="1208"/>
      <c r="N159" s="1204"/>
      <c r="O159" s="1187"/>
      <c r="P159" s="1188"/>
      <c r="Q159" s="1188"/>
      <c r="R159" s="1188"/>
      <c r="S159" s="1189"/>
      <c r="T159" s="465" t="s">
        <v>577</v>
      </c>
      <c r="U159" s="466"/>
      <c r="V159" s="467"/>
      <c r="W159" s="458"/>
      <c r="X159" s="459"/>
      <c r="Y159" s="459"/>
      <c r="Z159" s="459"/>
      <c r="AA159" s="459"/>
      <c r="AB159" s="459"/>
      <c r="AC159" s="460"/>
      <c r="AD159" s="458"/>
      <c r="AE159" s="459"/>
      <c r="AF159" s="459"/>
      <c r="AG159" s="459"/>
      <c r="AH159" s="459"/>
      <c r="AI159" s="459"/>
      <c r="AJ159" s="460"/>
      <c r="AK159" s="458"/>
      <c r="AL159" s="459"/>
      <c r="AM159" s="459"/>
      <c r="AN159" s="459"/>
      <c r="AO159" s="459"/>
      <c r="AP159" s="459"/>
      <c r="AQ159" s="460"/>
      <c r="AR159" s="458"/>
      <c r="AS159" s="459"/>
      <c r="AT159" s="459"/>
      <c r="AU159" s="459"/>
      <c r="AV159" s="459"/>
      <c r="AW159" s="459"/>
      <c r="AX159" s="460"/>
      <c r="AY159" s="458"/>
      <c r="AZ159" s="459"/>
      <c r="BA159" s="461"/>
      <c r="BB159" s="1209"/>
      <c r="BC159" s="1210"/>
      <c r="BD159" s="1211"/>
      <c r="BE159" s="1212"/>
      <c r="BF159" s="1213"/>
      <c r="BG159" s="1214"/>
      <c r="BH159" s="1214"/>
      <c r="BI159" s="1214"/>
      <c r="BJ159" s="1215"/>
    </row>
    <row r="160" spans="1:62" ht="20.25" customHeight="1">
      <c r="A160" s="410"/>
      <c r="B160" s="1171"/>
      <c r="C160" s="1216"/>
      <c r="D160" s="1217"/>
      <c r="E160" s="468"/>
      <c r="F160" s="469">
        <f>C159</f>
        <v>0</v>
      </c>
      <c r="G160" s="468"/>
      <c r="H160" s="469">
        <f>I159</f>
        <v>0</v>
      </c>
      <c r="I160" s="1218"/>
      <c r="J160" s="1219"/>
      <c r="K160" s="1220"/>
      <c r="L160" s="1221"/>
      <c r="M160" s="1221"/>
      <c r="N160" s="1217"/>
      <c r="O160" s="1187"/>
      <c r="P160" s="1188"/>
      <c r="Q160" s="1188"/>
      <c r="R160" s="1188"/>
      <c r="S160" s="1189"/>
      <c r="T160" s="462" t="s">
        <v>578</v>
      </c>
      <c r="U160" s="463"/>
      <c r="V160" s="464"/>
      <c r="W160" s="450" t="s">
        <v>885</v>
      </c>
      <c r="X160" s="451" t="s">
        <v>885</v>
      </c>
      <c r="Y160" s="451" t="s">
        <v>885</v>
      </c>
      <c r="Z160" s="451" t="s">
        <v>885</v>
      </c>
      <c r="AA160" s="451" t="s">
        <v>885</v>
      </c>
      <c r="AB160" s="451" t="s">
        <v>885</v>
      </c>
      <c r="AC160" s="452" t="s">
        <v>885</v>
      </c>
      <c r="AD160" s="450" t="s">
        <v>885</v>
      </c>
      <c r="AE160" s="451" t="s">
        <v>885</v>
      </c>
      <c r="AF160" s="451" t="s">
        <v>885</v>
      </c>
      <c r="AG160" s="451" t="s">
        <v>885</v>
      </c>
      <c r="AH160" s="451" t="s">
        <v>885</v>
      </c>
      <c r="AI160" s="451" t="s">
        <v>885</v>
      </c>
      <c r="AJ160" s="452" t="s">
        <v>885</v>
      </c>
      <c r="AK160" s="450" t="s">
        <v>885</v>
      </c>
      <c r="AL160" s="451" t="s">
        <v>885</v>
      </c>
      <c r="AM160" s="451" t="s">
        <v>885</v>
      </c>
      <c r="AN160" s="451" t="s">
        <v>885</v>
      </c>
      <c r="AO160" s="451" t="s">
        <v>885</v>
      </c>
      <c r="AP160" s="451" t="s">
        <v>885</v>
      </c>
      <c r="AQ160" s="452" t="s">
        <v>885</v>
      </c>
      <c r="AR160" s="450" t="s">
        <v>885</v>
      </c>
      <c r="AS160" s="451" t="s">
        <v>885</v>
      </c>
      <c r="AT160" s="451" t="s">
        <v>885</v>
      </c>
      <c r="AU160" s="451" t="s">
        <v>885</v>
      </c>
      <c r="AV160" s="451" t="s">
        <v>885</v>
      </c>
      <c r="AW160" s="451" t="s">
        <v>885</v>
      </c>
      <c r="AX160" s="452" t="s">
        <v>885</v>
      </c>
      <c r="AY160" s="450" t="s">
        <v>885</v>
      </c>
      <c r="AZ160" s="451" t="s">
        <v>885</v>
      </c>
      <c r="BA160" s="451" t="s">
        <v>885</v>
      </c>
      <c r="BB160" s="1225">
        <f>IF($BE$3="４週",SUM(W160:AX160),IF($BE$3="暦月",SUM(W160:BA160),""))</f>
        <v>0</v>
      </c>
      <c r="BC160" s="1226"/>
      <c r="BD160" s="1227">
        <f>IF($BE$3="４週",BB160/4,IF($BE$3="暦月",(BB160/($BE$8/7)),""))</f>
        <v>0</v>
      </c>
      <c r="BE160" s="1226"/>
      <c r="BF160" s="1222"/>
      <c r="BG160" s="1223"/>
      <c r="BH160" s="1223"/>
      <c r="BI160" s="1223"/>
      <c r="BJ160" s="1224"/>
    </row>
    <row r="161" spans="1:62" ht="20.25" customHeight="1">
      <c r="A161" s="410"/>
      <c r="B161" s="1170">
        <f>B159+1</f>
        <v>73</v>
      </c>
      <c r="C161" s="1203"/>
      <c r="D161" s="1204"/>
      <c r="E161" s="445"/>
      <c r="F161" s="446"/>
      <c r="G161" s="445"/>
      <c r="H161" s="446"/>
      <c r="I161" s="1205"/>
      <c r="J161" s="1206"/>
      <c r="K161" s="1207"/>
      <c r="L161" s="1208"/>
      <c r="M161" s="1208"/>
      <c r="N161" s="1204"/>
      <c r="O161" s="1187"/>
      <c r="P161" s="1188"/>
      <c r="Q161" s="1188"/>
      <c r="R161" s="1188"/>
      <c r="S161" s="1189"/>
      <c r="T161" s="465" t="s">
        <v>577</v>
      </c>
      <c r="U161" s="466"/>
      <c r="V161" s="467"/>
      <c r="W161" s="458"/>
      <c r="X161" s="459"/>
      <c r="Y161" s="459"/>
      <c r="Z161" s="459"/>
      <c r="AA161" s="459"/>
      <c r="AB161" s="459"/>
      <c r="AC161" s="460"/>
      <c r="AD161" s="458"/>
      <c r="AE161" s="459"/>
      <c r="AF161" s="459"/>
      <c r="AG161" s="459"/>
      <c r="AH161" s="459"/>
      <c r="AI161" s="459"/>
      <c r="AJ161" s="460"/>
      <c r="AK161" s="458"/>
      <c r="AL161" s="459"/>
      <c r="AM161" s="459"/>
      <c r="AN161" s="459"/>
      <c r="AO161" s="459"/>
      <c r="AP161" s="459"/>
      <c r="AQ161" s="460"/>
      <c r="AR161" s="458"/>
      <c r="AS161" s="459"/>
      <c r="AT161" s="459"/>
      <c r="AU161" s="459"/>
      <c r="AV161" s="459"/>
      <c r="AW161" s="459"/>
      <c r="AX161" s="460"/>
      <c r="AY161" s="458"/>
      <c r="AZ161" s="459"/>
      <c r="BA161" s="461"/>
      <c r="BB161" s="1209"/>
      <c r="BC161" s="1210"/>
      <c r="BD161" s="1211"/>
      <c r="BE161" s="1212"/>
      <c r="BF161" s="1213"/>
      <c r="BG161" s="1214"/>
      <c r="BH161" s="1214"/>
      <c r="BI161" s="1214"/>
      <c r="BJ161" s="1215"/>
    </row>
    <row r="162" spans="1:62" ht="20.25" customHeight="1">
      <c r="A162" s="410"/>
      <c r="B162" s="1171"/>
      <c r="C162" s="1216"/>
      <c r="D162" s="1217"/>
      <c r="E162" s="468"/>
      <c r="F162" s="469">
        <f>C161</f>
        <v>0</v>
      </c>
      <c r="G162" s="468"/>
      <c r="H162" s="469">
        <f>I161</f>
        <v>0</v>
      </c>
      <c r="I162" s="1218"/>
      <c r="J162" s="1219"/>
      <c r="K162" s="1220"/>
      <c r="L162" s="1221"/>
      <c r="M162" s="1221"/>
      <c r="N162" s="1217"/>
      <c r="O162" s="1187"/>
      <c r="P162" s="1188"/>
      <c r="Q162" s="1188"/>
      <c r="R162" s="1188"/>
      <c r="S162" s="1189"/>
      <c r="T162" s="462" t="s">
        <v>578</v>
      </c>
      <c r="U162" s="463"/>
      <c r="V162" s="464"/>
      <c r="W162" s="450" t="s">
        <v>885</v>
      </c>
      <c r="X162" s="451" t="s">
        <v>885</v>
      </c>
      <c r="Y162" s="451" t="s">
        <v>885</v>
      </c>
      <c r="Z162" s="451" t="s">
        <v>885</v>
      </c>
      <c r="AA162" s="451" t="s">
        <v>885</v>
      </c>
      <c r="AB162" s="451" t="s">
        <v>885</v>
      </c>
      <c r="AC162" s="452" t="s">
        <v>885</v>
      </c>
      <c r="AD162" s="450" t="s">
        <v>885</v>
      </c>
      <c r="AE162" s="451" t="s">
        <v>885</v>
      </c>
      <c r="AF162" s="451" t="s">
        <v>885</v>
      </c>
      <c r="AG162" s="451" t="s">
        <v>885</v>
      </c>
      <c r="AH162" s="451" t="s">
        <v>885</v>
      </c>
      <c r="AI162" s="451" t="s">
        <v>885</v>
      </c>
      <c r="AJ162" s="452" t="s">
        <v>885</v>
      </c>
      <c r="AK162" s="450" t="s">
        <v>885</v>
      </c>
      <c r="AL162" s="451" t="s">
        <v>885</v>
      </c>
      <c r="AM162" s="451" t="s">
        <v>885</v>
      </c>
      <c r="AN162" s="451" t="s">
        <v>885</v>
      </c>
      <c r="AO162" s="451" t="s">
        <v>885</v>
      </c>
      <c r="AP162" s="451" t="s">
        <v>885</v>
      </c>
      <c r="AQ162" s="452" t="s">
        <v>885</v>
      </c>
      <c r="AR162" s="450" t="s">
        <v>885</v>
      </c>
      <c r="AS162" s="451" t="s">
        <v>885</v>
      </c>
      <c r="AT162" s="451" t="s">
        <v>885</v>
      </c>
      <c r="AU162" s="451" t="s">
        <v>885</v>
      </c>
      <c r="AV162" s="451" t="s">
        <v>885</v>
      </c>
      <c r="AW162" s="451" t="s">
        <v>885</v>
      </c>
      <c r="AX162" s="452" t="s">
        <v>885</v>
      </c>
      <c r="AY162" s="450" t="s">
        <v>885</v>
      </c>
      <c r="AZ162" s="451" t="s">
        <v>885</v>
      </c>
      <c r="BA162" s="451" t="s">
        <v>885</v>
      </c>
      <c r="BB162" s="1225">
        <f>IF($BE$3="４週",SUM(W162:AX162),IF($BE$3="暦月",SUM(W162:BA162),""))</f>
        <v>0</v>
      </c>
      <c r="BC162" s="1226"/>
      <c r="BD162" s="1227">
        <f>IF($BE$3="４週",BB162/4,IF($BE$3="暦月",(BB162/($BE$8/7)),""))</f>
        <v>0</v>
      </c>
      <c r="BE162" s="1226"/>
      <c r="BF162" s="1222"/>
      <c r="BG162" s="1223"/>
      <c r="BH162" s="1223"/>
      <c r="BI162" s="1223"/>
      <c r="BJ162" s="1224"/>
    </row>
    <row r="163" spans="1:62" ht="20.25" customHeight="1">
      <c r="A163" s="410"/>
      <c r="B163" s="1170">
        <f>B161+1</f>
        <v>74</v>
      </c>
      <c r="C163" s="1203"/>
      <c r="D163" s="1204"/>
      <c r="E163" s="445"/>
      <c r="F163" s="446"/>
      <c r="G163" s="445"/>
      <c r="H163" s="446"/>
      <c r="I163" s="1205"/>
      <c r="J163" s="1206"/>
      <c r="K163" s="1207"/>
      <c r="L163" s="1208"/>
      <c r="M163" s="1208"/>
      <c r="N163" s="1204"/>
      <c r="O163" s="1187"/>
      <c r="P163" s="1188"/>
      <c r="Q163" s="1188"/>
      <c r="R163" s="1188"/>
      <c r="S163" s="1189"/>
      <c r="T163" s="465" t="s">
        <v>577</v>
      </c>
      <c r="U163" s="466"/>
      <c r="V163" s="467"/>
      <c r="W163" s="458"/>
      <c r="X163" s="459"/>
      <c r="Y163" s="459"/>
      <c r="Z163" s="459"/>
      <c r="AA163" s="459"/>
      <c r="AB163" s="459"/>
      <c r="AC163" s="460"/>
      <c r="AD163" s="458"/>
      <c r="AE163" s="459"/>
      <c r="AF163" s="459"/>
      <c r="AG163" s="459"/>
      <c r="AH163" s="459"/>
      <c r="AI163" s="459"/>
      <c r="AJ163" s="460"/>
      <c r="AK163" s="458"/>
      <c r="AL163" s="459"/>
      <c r="AM163" s="459"/>
      <c r="AN163" s="459"/>
      <c r="AO163" s="459"/>
      <c r="AP163" s="459"/>
      <c r="AQ163" s="460"/>
      <c r="AR163" s="458"/>
      <c r="AS163" s="459"/>
      <c r="AT163" s="459"/>
      <c r="AU163" s="459"/>
      <c r="AV163" s="459"/>
      <c r="AW163" s="459"/>
      <c r="AX163" s="460"/>
      <c r="AY163" s="458"/>
      <c r="AZ163" s="459"/>
      <c r="BA163" s="461"/>
      <c r="BB163" s="1209"/>
      <c r="BC163" s="1210"/>
      <c r="BD163" s="1211"/>
      <c r="BE163" s="1212"/>
      <c r="BF163" s="1213"/>
      <c r="BG163" s="1214"/>
      <c r="BH163" s="1214"/>
      <c r="BI163" s="1214"/>
      <c r="BJ163" s="1215"/>
    </row>
    <row r="164" spans="1:62" ht="20.25" customHeight="1">
      <c r="A164" s="410"/>
      <c r="B164" s="1171"/>
      <c r="C164" s="1216"/>
      <c r="D164" s="1217"/>
      <c r="E164" s="468"/>
      <c r="F164" s="469">
        <f>C163</f>
        <v>0</v>
      </c>
      <c r="G164" s="468"/>
      <c r="H164" s="469">
        <f>I163</f>
        <v>0</v>
      </c>
      <c r="I164" s="1218"/>
      <c r="J164" s="1219"/>
      <c r="K164" s="1220"/>
      <c r="L164" s="1221"/>
      <c r="M164" s="1221"/>
      <c r="N164" s="1217"/>
      <c r="O164" s="1187"/>
      <c r="P164" s="1188"/>
      <c r="Q164" s="1188"/>
      <c r="R164" s="1188"/>
      <c r="S164" s="1189"/>
      <c r="T164" s="462" t="s">
        <v>578</v>
      </c>
      <c r="U164" s="463"/>
      <c r="V164" s="464"/>
      <c r="W164" s="450" t="s">
        <v>885</v>
      </c>
      <c r="X164" s="451" t="s">
        <v>885</v>
      </c>
      <c r="Y164" s="451" t="s">
        <v>885</v>
      </c>
      <c r="Z164" s="451" t="s">
        <v>885</v>
      </c>
      <c r="AA164" s="451" t="s">
        <v>885</v>
      </c>
      <c r="AB164" s="451" t="s">
        <v>885</v>
      </c>
      <c r="AC164" s="452" t="s">
        <v>885</v>
      </c>
      <c r="AD164" s="450" t="s">
        <v>885</v>
      </c>
      <c r="AE164" s="451" t="s">
        <v>885</v>
      </c>
      <c r="AF164" s="451" t="s">
        <v>885</v>
      </c>
      <c r="AG164" s="451" t="s">
        <v>885</v>
      </c>
      <c r="AH164" s="451" t="s">
        <v>885</v>
      </c>
      <c r="AI164" s="451" t="s">
        <v>885</v>
      </c>
      <c r="AJ164" s="452" t="s">
        <v>885</v>
      </c>
      <c r="AK164" s="450" t="s">
        <v>885</v>
      </c>
      <c r="AL164" s="451" t="s">
        <v>885</v>
      </c>
      <c r="AM164" s="451" t="s">
        <v>885</v>
      </c>
      <c r="AN164" s="451" t="s">
        <v>885</v>
      </c>
      <c r="AO164" s="451" t="s">
        <v>885</v>
      </c>
      <c r="AP164" s="451" t="s">
        <v>885</v>
      </c>
      <c r="AQ164" s="452" t="s">
        <v>885</v>
      </c>
      <c r="AR164" s="450" t="s">
        <v>885</v>
      </c>
      <c r="AS164" s="451" t="s">
        <v>885</v>
      </c>
      <c r="AT164" s="451" t="s">
        <v>885</v>
      </c>
      <c r="AU164" s="451" t="s">
        <v>885</v>
      </c>
      <c r="AV164" s="451" t="s">
        <v>885</v>
      </c>
      <c r="AW164" s="451" t="s">
        <v>885</v>
      </c>
      <c r="AX164" s="452" t="s">
        <v>885</v>
      </c>
      <c r="AY164" s="450" t="s">
        <v>885</v>
      </c>
      <c r="AZ164" s="451" t="s">
        <v>885</v>
      </c>
      <c r="BA164" s="451" t="s">
        <v>885</v>
      </c>
      <c r="BB164" s="1225">
        <f>IF($BE$3="４週",SUM(W164:AX164),IF($BE$3="暦月",SUM(W164:BA164),""))</f>
        <v>0</v>
      </c>
      <c r="BC164" s="1226"/>
      <c r="BD164" s="1227">
        <f>IF($BE$3="４週",BB164/4,IF($BE$3="暦月",(BB164/($BE$8/7)),""))</f>
        <v>0</v>
      </c>
      <c r="BE164" s="1226"/>
      <c r="BF164" s="1222"/>
      <c r="BG164" s="1223"/>
      <c r="BH164" s="1223"/>
      <c r="BI164" s="1223"/>
      <c r="BJ164" s="1224"/>
    </row>
    <row r="165" spans="1:62" ht="20.25" customHeight="1">
      <c r="A165" s="410"/>
      <c r="B165" s="1170">
        <f>B163+1</f>
        <v>75</v>
      </c>
      <c r="C165" s="1203"/>
      <c r="D165" s="1204"/>
      <c r="E165" s="445"/>
      <c r="F165" s="446"/>
      <c r="G165" s="445"/>
      <c r="H165" s="446"/>
      <c r="I165" s="1205"/>
      <c r="J165" s="1206"/>
      <c r="K165" s="1207"/>
      <c r="L165" s="1208"/>
      <c r="M165" s="1208"/>
      <c r="N165" s="1204"/>
      <c r="O165" s="1187"/>
      <c r="P165" s="1188"/>
      <c r="Q165" s="1188"/>
      <c r="R165" s="1188"/>
      <c r="S165" s="1189"/>
      <c r="T165" s="465" t="s">
        <v>577</v>
      </c>
      <c r="U165" s="466"/>
      <c r="V165" s="467"/>
      <c r="W165" s="458"/>
      <c r="X165" s="459"/>
      <c r="Y165" s="459"/>
      <c r="Z165" s="459"/>
      <c r="AA165" s="459"/>
      <c r="AB165" s="459"/>
      <c r="AC165" s="460"/>
      <c r="AD165" s="458"/>
      <c r="AE165" s="459"/>
      <c r="AF165" s="459"/>
      <c r="AG165" s="459"/>
      <c r="AH165" s="459"/>
      <c r="AI165" s="459"/>
      <c r="AJ165" s="460"/>
      <c r="AK165" s="458"/>
      <c r="AL165" s="459"/>
      <c r="AM165" s="459"/>
      <c r="AN165" s="459"/>
      <c r="AO165" s="459"/>
      <c r="AP165" s="459"/>
      <c r="AQ165" s="460"/>
      <c r="AR165" s="458"/>
      <c r="AS165" s="459"/>
      <c r="AT165" s="459"/>
      <c r="AU165" s="459"/>
      <c r="AV165" s="459"/>
      <c r="AW165" s="459"/>
      <c r="AX165" s="460"/>
      <c r="AY165" s="458"/>
      <c r="AZ165" s="459"/>
      <c r="BA165" s="461"/>
      <c r="BB165" s="1209"/>
      <c r="BC165" s="1210"/>
      <c r="BD165" s="1211"/>
      <c r="BE165" s="1212"/>
      <c r="BF165" s="1213"/>
      <c r="BG165" s="1214"/>
      <c r="BH165" s="1214"/>
      <c r="BI165" s="1214"/>
      <c r="BJ165" s="1215"/>
    </row>
    <row r="166" spans="1:62" ht="20.25" customHeight="1">
      <c r="A166" s="410"/>
      <c r="B166" s="1171"/>
      <c r="C166" s="1216"/>
      <c r="D166" s="1217"/>
      <c r="E166" s="468"/>
      <c r="F166" s="469">
        <f>C165</f>
        <v>0</v>
      </c>
      <c r="G166" s="468"/>
      <c r="H166" s="469">
        <f>I165</f>
        <v>0</v>
      </c>
      <c r="I166" s="1218"/>
      <c r="J166" s="1219"/>
      <c r="K166" s="1220"/>
      <c r="L166" s="1221"/>
      <c r="M166" s="1221"/>
      <c r="N166" s="1217"/>
      <c r="O166" s="1187"/>
      <c r="P166" s="1188"/>
      <c r="Q166" s="1188"/>
      <c r="R166" s="1188"/>
      <c r="S166" s="1189"/>
      <c r="T166" s="462" t="s">
        <v>578</v>
      </c>
      <c r="U166" s="463"/>
      <c r="V166" s="464"/>
      <c r="W166" s="450" t="s">
        <v>885</v>
      </c>
      <c r="X166" s="451" t="s">
        <v>885</v>
      </c>
      <c r="Y166" s="451" t="s">
        <v>885</v>
      </c>
      <c r="Z166" s="451" t="s">
        <v>885</v>
      </c>
      <c r="AA166" s="451" t="s">
        <v>885</v>
      </c>
      <c r="AB166" s="451" t="s">
        <v>885</v>
      </c>
      <c r="AC166" s="452" t="s">
        <v>885</v>
      </c>
      <c r="AD166" s="450" t="s">
        <v>885</v>
      </c>
      <c r="AE166" s="451" t="s">
        <v>885</v>
      </c>
      <c r="AF166" s="451" t="s">
        <v>885</v>
      </c>
      <c r="AG166" s="451" t="s">
        <v>885</v>
      </c>
      <c r="AH166" s="451" t="s">
        <v>885</v>
      </c>
      <c r="AI166" s="451" t="s">
        <v>885</v>
      </c>
      <c r="AJ166" s="452" t="s">
        <v>885</v>
      </c>
      <c r="AK166" s="450" t="s">
        <v>885</v>
      </c>
      <c r="AL166" s="451" t="s">
        <v>885</v>
      </c>
      <c r="AM166" s="451" t="s">
        <v>885</v>
      </c>
      <c r="AN166" s="451" t="s">
        <v>885</v>
      </c>
      <c r="AO166" s="451" t="s">
        <v>885</v>
      </c>
      <c r="AP166" s="451" t="s">
        <v>885</v>
      </c>
      <c r="AQ166" s="452" t="s">
        <v>885</v>
      </c>
      <c r="AR166" s="450" t="s">
        <v>885</v>
      </c>
      <c r="AS166" s="451" t="s">
        <v>885</v>
      </c>
      <c r="AT166" s="451" t="s">
        <v>885</v>
      </c>
      <c r="AU166" s="451" t="s">
        <v>885</v>
      </c>
      <c r="AV166" s="451" t="s">
        <v>885</v>
      </c>
      <c r="AW166" s="451" t="s">
        <v>885</v>
      </c>
      <c r="AX166" s="452" t="s">
        <v>885</v>
      </c>
      <c r="AY166" s="450" t="s">
        <v>885</v>
      </c>
      <c r="AZ166" s="451" t="s">
        <v>885</v>
      </c>
      <c r="BA166" s="451" t="s">
        <v>885</v>
      </c>
      <c r="BB166" s="1225">
        <f>IF($BE$3="４週",SUM(W166:AX166),IF($BE$3="暦月",SUM(W166:BA166),""))</f>
        <v>0</v>
      </c>
      <c r="BC166" s="1226"/>
      <c r="BD166" s="1227">
        <f>IF($BE$3="４週",BB166/4,IF($BE$3="暦月",(BB166/($BE$8/7)),""))</f>
        <v>0</v>
      </c>
      <c r="BE166" s="1226"/>
      <c r="BF166" s="1222"/>
      <c r="BG166" s="1223"/>
      <c r="BH166" s="1223"/>
      <c r="BI166" s="1223"/>
      <c r="BJ166" s="1224"/>
    </row>
    <row r="167" spans="1:62" ht="20.25" customHeight="1">
      <c r="A167" s="410"/>
      <c r="B167" s="1170">
        <f>B165+1</f>
        <v>76</v>
      </c>
      <c r="C167" s="1203"/>
      <c r="D167" s="1204"/>
      <c r="E167" s="445"/>
      <c r="F167" s="446"/>
      <c r="G167" s="445"/>
      <c r="H167" s="446"/>
      <c r="I167" s="1205"/>
      <c r="J167" s="1206"/>
      <c r="K167" s="1207"/>
      <c r="L167" s="1208"/>
      <c r="M167" s="1208"/>
      <c r="N167" s="1204"/>
      <c r="O167" s="1187"/>
      <c r="P167" s="1188"/>
      <c r="Q167" s="1188"/>
      <c r="R167" s="1188"/>
      <c r="S167" s="1189"/>
      <c r="T167" s="465" t="s">
        <v>577</v>
      </c>
      <c r="U167" s="466"/>
      <c r="V167" s="467"/>
      <c r="W167" s="458"/>
      <c r="X167" s="459"/>
      <c r="Y167" s="459"/>
      <c r="Z167" s="459"/>
      <c r="AA167" s="459"/>
      <c r="AB167" s="459"/>
      <c r="AC167" s="460"/>
      <c r="AD167" s="458"/>
      <c r="AE167" s="459"/>
      <c r="AF167" s="459"/>
      <c r="AG167" s="459"/>
      <c r="AH167" s="459"/>
      <c r="AI167" s="459"/>
      <c r="AJ167" s="460"/>
      <c r="AK167" s="458"/>
      <c r="AL167" s="459"/>
      <c r="AM167" s="459"/>
      <c r="AN167" s="459"/>
      <c r="AO167" s="459"/>
      <c r="AP167" s="459"/>
      <c r="AQ167" s="460"/>
      <c r="AR167" s="458"/>
      <c r="AS167" s="459"/>
      <c r="AT167" s="459"/>
      <c r="AU167" s="459"/>
      <c r="AV167" s="459"/>
      <c r="AW167" s="459"/>
      <c r="AX167" s="460"/>
      <c r="AY167" s="458"/>
      <c r="AZ167" s="459"/>
      <c r="BA167" s="461"/>
      <c r="BB167" s="1209"/>
      <c r="BC167" s="1210"/>
      <c r="BD167" s="1211"/>
      <c r="BE167" s="1212"/>
      <c r="BF167" s="1213"/>
      <c r="BG167" s="1214"/>
      <c r="BH167" s="1214"/>
      <c r="BI167" s="1214"/>
      <c r="BJ167" s="1215"/>
    </row>
    <row r="168" spans="1:62" ht="20.25" customHeight="1">
      <c r="A168" s="410"/>
      <c r="B168" s="1171"/>
      <c r="C168" s="1216"/>
      <c r="D168" s="1217"/>
      <c r="E168" s="468"/>
      <c r="F168" s="469">
        <f>C167</f>
        <v>0</v>
      </c>
      <c r="G168" s="468"/>
      <c r="H168" s="469">
        <f>I167</f>
        <v>0</v>
      </c>
      <c r="I168" s="1218"/>
      <c r="J168" s="1219"/>
      <c r="K168" s="1220"/>
      <c r="L168" s="1221"/>
      <c r="M168" s="1221"/>
      <c r="N168" s="1217"/>
      <c r="O168" s="1187"/>
      <c r="P168" s="1188"/>
      <c r="Q168" s="1188"/>
      <c r="R168" s="1188"/>
      <c r="S168" s="1189"/>
      <c r="T168" s="462" t="s">
        <v>578</v>
      </c>
      <c r="U168" s="463"/>
      <c r="V168" s="464"/>
      <c r="W168" s="450" t="s">
        <v>885</v>
      </c>
      <c r="X168" s="451" t="s">
        <v>885</v>
      </c>
      <c r="Y168" s="451" t="s">
        <v>885</v>
      </c>
      <c r="Z168" s="451" t="s">
        <v>885</v>
      </c>
      <c r="AA168" s="451" t="s">
        <v>885</v>
      </c>
      <c r="AB168" s="451" t="s">
        <v>885</v>
      </c>
      <c r="AC168" s="452" t="s">
        <v>885</v>
      </c>
      <c r="AD168" s="450" t="s">
        <v>885</v>
      </c>
      <c r="AE168" s="451" t="s">
        <v>885</v>
      </c>
      <c r="AF168" s="451" t="s">
        <v>885</v>
      </c>
      <c r="AG168" s="451" t="s">
        <v>885</v>
      </c>
      <c r="AH168" s="451" t="s">
        <v>885</v>
      </c>
      <c r="AI168" s="451" t="s">
        <v>885</v>
      </c>
      <c r="AJ168" s="452" t="s">
        <v>885</v>
      </c>
      <c r="AK168" s="450" t="s">
        <v>885</v>
      </c>
      <c r="AL168" s="451" t="s">
        <v>885</v>
      </c>
      <c r="AM168" s="451" t="s">
        <v>885</v>
      </c>
      <c r="AN168" s="451" t="s">
        <v>885</v>
      </c>
      <c r="AO168" s="451" t="s">
        <v>885</v>
      </c>
      <c r="AP168" s="451" t="s">
        <v>885</v>
      </c>
      <c r="AQ168" s="452" t="s">
        <v>885</v>
      </c>
      <c r="AR168" s="450" t="s">
        <v>885</v>
      </c>
      <c r="AS168" s="451" t="s">
        <v>885</v>
      </c>
      <c r="AT168" s="451" t="s">
        <v>885</v>
      </c>
      <c r="AU168" s="451" t="s">
        <v>885</v>
      </c>
      <c r="AV168" s="451" t="s">
        <v>885</v>
      </c>
      <c r="AW168" s="451" t="s">
        <v>885</v>
      </c>
      <c r="AX168" s="452" t="s">
        <v>885</v>
      </c>
      <c r="AY168" s="450" t="s">
        <v>885</v>
      </c>
      <c r="AZ168" s="451" t="s">
        <v>885</v>
      </c>
      <c r="BA168" s="451" t="s">
        <v>885</v>
      </c>
      <c r="BB168" s="1225">
        <f>IF($BE$3="４週",SUM(W168:AX168),IF($BE$3="暦月",SUM(W168:BA168),""))</f>
        <v>0</v>
      </c>
      <c r="BC168" s="1226"/>
      <c r="BD168" s="1227">
        <f>IF($BE$3="４週",BB168/4,IF($BE$3="暦月",(BB168/($BE$8/7)),""))</f>
        <v>0</v>
      </c>
      <c r="BE168" s="1226"/>
      <c r="BF168" s="1222"/>
      <c r="BG168" s="1223"/>
      <c r="BH168" s="1223"/>
      <c r="BI168" s="1223"/>
      <c r="BJ168" s="1224"/>
    </row>
    <row r="169" spans="1:62" ht="20.25" customHeight="1">
      <c r="A169" s="410"/>
      <c r="B169" s="1170">
        <f>B167+1</f>
        <v>77</v>
      </c>
      <c r="C169" s="1203"/>
      <c r="D169" s="1204"/>
      <c r="E169" s="445"/>
      <c r="F169" s="446"/>
      <c r="G169" s="445"/>
      <c r="H169" s="446"/>
      <c r="I169" s="1205"/>
      <c r="J169" s="1206"/>
      <c r="K169" s="1207"/>
      <c r="L169" s="1208"/>
      <c r="M169" s="1208"/>
      <c r="N169" s="1204"/>
      <c r="O169" s="1187"/>
      <c r="P169" s="1188"/>
      <c r="Q169" s="1188"/>
      <c r="R169" s="1188"/>
      <c r="S169" s="1189"/>
      <c r="T169" s="465" t="s">
        <v>577</v>
      </c>
      <c r="U169" s="466"/>
      <c r="V169" s="467"/>
      <c r="W169" s="458"/>
      <c r="X169" s="459"/>
      <c r="Y169" s="459"/>
      <c r="Z169" s="459"/>
      <c r="AA169" s="459"/>
      <c r="AB169" s="459"/>
      <c r="AC169" s="460"/>
      <c r="AD169" s="458"/>
      <c r="AE169" s="459"/>
      <c r="AF169" s="459"/>
      <c r="AG169" s="459"/>
      <c r="AH169" s="459"/>
      <c r="AI169" s="459"/>
      <c r="AJ169" s="460"/>
      <c r="AK169" s="458"/>
      <c r="AL169" s="459"/>
      <c r="AM169" s="459"/>
      <c r="AN169" s="459"/>
      <c r="AO169" s="459"/>
      <c r="AP169" s="459"/>
      <c r="AQ169" s="460"/>
      <c r="AR169" s="458"/>
      <c r="AS169" s="459"/>
      <c r="AT169" s="459"/>
      <c r="AU169" s="459"/>
      <c r="AV169" s="459"/>
      <c r="AW169" s="459"/>
      <c r="AX169" s="460"/>
      <c r="AY169" s="458"/>
      <c r="AZ169" s="459"/>
      <c r="BA169" s="461"/>
      <c r="BB169" s="1209"/>
      <c r="BC169" s="1210"/>
      <c r="BD169" s="1211"/>
      <c r="BE169" s="1212"/>
      <c r="BF169" s="1213"/>
      <c r="BG169" s="1214"/>
      <c r="BH169" s="1214"/>
      <c r="BI169" s="1214"/>
      <c r="BJ169" s="1215"/>
    </row>
    <row r="170" spans="1:62" ht="20.25" customHeight="1">
      <c r="A170" s="410"/>
      <c r="B170" s="1171"/>
      <c r="C170" s="1216"/>
      <c r="D170" s="1217"/>
      <c r="E170" s="468"/>
      <c r="F170" s="469">
        <f>C169</f>
        <v>0</v>
      </c>
      <c r="G170" s="468"/>
      <c r="H170" s="469">
        <f>I169</f>
        <v>0</v>
      </c>
      <c r="I170" s="1218"/>
      <c r="J170" s="1219"/>
      <c r="K170" s="1220"/>
      <c r="L170" s="1221"/>
      <c r="M170" s="1221"/>
      <c r="N170" s="1217"/>
      <c r="O170" s="1187"/>
      <c r="P170" s="1188"/>
      <c r="Q170" s="1188"/>
      <c r="R170" s="1188"/>
      <c r="S170" s="1189"/>
      <c r="T170" s="462" t="s">
        <v>578</v>
      </c>
      <c r="U170" s="463"/>
      <c r="V170" s="464"/>
      <c r="W170" s="450" t="s">
        <v>885</v>
      </c>
      <c r="X170" s="451" t="s">
        <v>885</v>
      </c>
      <c r="Y170" s="451" t="s">
        <v>885</v>
      </c>
      <c r="Z170" s="451" t="s">
        <v>885</v>
      </c>
      <c r="AA170" s="451" t="s">
        <v>885</v>
      </c>
      <c r="AB170" s="451" t="s">
        <v>885</v>
      </c>
      <c r="AC170" s="452" t="s">
        <v>885</v>
      </c>
      <c r="AD170" s="450" t="s">
        <v>885</v>
      </c>
      <c r="AE170" s="451" t="s">
        <v>885</v>
      </c>
      <c r="AF170" s="451" t="s">
        <v>885</v>
      </c>
      <c r="AG170" s="451" t="s">
        <v>885</v>
      </c>
      <c r="AH170" s="451" t="s">
        <v>885</v>
      </c>
      <c r="AI170" s="451" t="s">
        <v>885</v>
      </c>
      <c r="AJ170" s="452" t="s">
        <v>885</v>
      </c>
      <c r="AK170" s="450" t="s">
        <v>885</v>
      </c>
      <c r="AL170" s="451" t="s">
        <v>885</v>
      </c>
      <c r="AM170" s="451" t="s">
        <v>885</v>
      </c>
      <c r="AN170" s="451" t="s">
        <v>885</v>
      </c>
      <c r="AO170" s="451" t="s">
        <v>885</v>
      </c>
      <c r="AP170" s="451" t="s">
        <v>885</v>
      </c>
      <c r="AQ170" s="452" t="s">
        <v>885</v>
      </c>
      <c r="AR170" s="450" t="s">
        <v>885</v>
      </c>
      <c r="AS170" s="451" t="s">
        <v>885</v>
      </c>
      <c r="AT170" s="451" t="s">
        <v>885</v>
      </c>
      <c r="AU170" s="451" t="s">
        <v>885</v>
      </c>
      <c r="AV170" s="451" t="s">
        <v>885</v>
      </c>
      <c r="AW170" s="451" t="s">
        <v>885</v>
      </c>
      <c r="AX170" s="452" t="s">
        <v>885</v>
      </c>
      <c r="AY170" s="450" t="s">
        <v>885</v>
      </c>
      <c r="AZ170" s="451" t="s">
        <v>885</v>
      </c>
      <c r="BA170" s="451" t="s">
        <v>885</v>
      </c>
      <c r="BB170" s="1225">
        <f>IF($BE$3="４週",SUM(W170:AX170),IF($BE$3="暦月",SUM(W170:BA170),""))</f>
        <v>0</v>
      </c>
      <c r="BC170" s="1226"/>
      <c r="BD170" s="1227">
        <f>IF($BE$3="４週",BB170/4,IF($BE$3="暦月",(BB170/($BE$8/7)),""))</f>
        <v>0</v>
      </c>
      <c r="BE170" s="1226"/>
      <c r="BF170" s="1222"/>
      <c r="BG170" s="1223"/>
      <c r="BH170" s="1223"/>
      <c r="BI170" s="1223"/>
      <c r="BJ170" s="1224"/>
    </row>
    <row r="171" spans="1:62" ht="20.25" customHeight="1">
      <c r="A171" s="410"/>
      <c r="B171" s="1170">
        <f>B169+1</f>
        <v>78</v>
      </c>
      <c r="C171" s="1203"/>
      <c r="D171" s="1204"/>
      <c r="E171" s="445"/>
      <c r="F171" s="446"/>
      <c r="G171" s="445"/>
      <c r="H171" s="446"/>
      <c r="I171" s="1205"/>
      <c r="J171" s="1206"/>
      <c r="K171" s="1207"/>
      <c r="L171" s="1208"/>
      <c r="M171" s="1208"/>
      <c r="N171" s="1204"/>
      <c r="O171" s="1187"/>
      <c r="P171" s="1188"/>
      <c r="Q171" s="1188"/>
      <c r="R171" s="1188"/>
      <c r="S171" s="1189"/>
      <c r="T171" s="465" t="s">
        <v>577</v>
      </c>
      <c r="U171" s="466"/>
      <c r="V171" s="467"/>
      <c r="W171" s="458"/>
      <c r="X171" s="459"/>
      <c r="Y171" s="459"/>
      <c r="Z171" s="459"/>
      <c r="AA171" s="459"/>
      <c r="AB171" s="459"/>
      <c r="AC171" s="460"/>
      <c r="AD171" s="458"/>
      <c r="AE171" s="459"/>
      <c r="AF171" s="459"/>
      <c r="AG171" s="459"/>
      <c r="AH171" s="459"/>
      <c r="AI171" s="459"/>
      <c r="AJ171" s="460"/>
      <c r="AK171" s="458"/>
      <c r="AL171" s="459"/>
      <c r="AM171" s="459"/>
      <c r="AN171" s="459"/>
      <c r="AO171" s="459"/>
      <c r="AP171" s="459"/>
      <c r="AQ171" s="460"/>
      <c r="AR171" s="458"/>
      <c r="AS171" s="459"/>
      <c r="AT171" s="459"/>
      <c r="AU171" s="459"/>
      <c r="AV171" s="459"/>
      <c r="AW171" s="459"/>
      <c r="AX171" s="460"/>
      <c r="AY171" s="458"/>
      <c r="AZ171" s="459"/>
      <c r="BA171" s="461"/>
      <c r="BB171" s="1209"/>
      <c r="BC171" s="1210"/>
      <c r="BD171" s="1211"/>
      <c r="BE171" s="1212"/>
      <c r="BF171" s="1213"/>
      <c r="BG171" s="1214"/>
      <c r="BH171" s="1214"/>
      <c r="BI171" s="1214"/>
      <c r="BJ171" s="1215"/>
    </row>
    <row r="172" spans="1:62" ht="20.25" customHeight="1">
      <c r="A172" s="410"/>
      <c r="B172" s="1171"/>
      <c r="C172" s="1216"/>
      <c r="D172" s="1217"/>
      <c r="E172" s="468"/>
      <c r="F172" s="469">
        <f>C171</f>
        <v>0</v>
      </c>
      <c r="G172" s="468"/>
      <c r="H172" s="469">
        <f>I171</f>
        <v>0</v>
      </c>
      <c r="I172" s="1218"/>
      <c r="J172" s="1219"/>
      <c r="K172" s="1220"/>
      <c r="L172" s="1221"/>
      <c r="M172" s="1221"/>
      <c r="N172" s="1217"/>
      <c r="O172" s="1187"/>
      <c r="P172" s="1188"/>
      <c r="Q172" s="1188"/>
      <c r="R172" s="1188"/>
      <c r="S172" s="1189"/>
      <c r="T172" s="462" t="s">
        <v>578</v>
      </c>
      <c r="U172" s="463"/>
      <c r="V172" s="464"/>
      <c r="W172" s="450" t="s">
        <v>885</v>
      </c>
      <c r="X172" s="451" t="s">
        <v>885</v>
      </c>
      <c r="Y172" s="451" t="s">
        <v>885</v>
      </c>
      <c r="Z172" s="451" t="s">
        <v>885</v>
      </c>
      <c r="AA172" s="451" t="s">
        <v>885</v>
      </c>
      <c r="AB172" s="451" t="s">
        <v>885</v>
      </c>
      <c r="AC172" s="452" t="s">
        <v>885</v>
      </c>
      <c r="AD172" s="450" t="s">
        <v>885</v>
      </c>
      <c r="AE172" s="451" t="s">
        <v>885</v>
      </c>
      <c r="AF172" s="451" t="s">
        <v>885</v>
      </c>
      <c r="AG172" s="451" t="s">
        <v>885</v>
      </c>
      <c r="AH172" s="451" t="s">
        <v>885</v>
      </c>
      <c r="AI172" s="451" t="s">
        <v>885</v>
      </c>
      <c r="AJ172" s="452" t="s">
        <v>885</v>
      </c>
      <c r="AK172" s="450" t="s">
        <v>885</v>
      </c>
      <c r="AL172" s="451" t="s">
        <v>885</v>
      </c>
      <c r="AM172" s="451" t="s">
        <v>885</v>
      </c>
      <c r="AN172" s="451" t="s">
        <v>885</v>
      </c>
      <c r="AO172" s="451" t="s">
        <v>885</v>
      </c>
      <c r="AP172" s="451" t="s">
        <v>885</v>
      </c>
      <c r="AQ172" s="452" t="s">
        <v>885</v>
      </c>
      <c r="AR172" s="450" t="s">
        <v>885</v>
      </c>
      <c r="AS172" s="451" t="s">
        <v>885</v>
      </c>
      <c r="AT172" s="451" t="s">
        <v>885</v>
      </c>
      <c r="AU172" s="451" t="s">
        <v>885</v>
      </c>
      <c r="AV172" s="451" t="s">
        <v>885</v>
      </c>
      <c r="AW172" s="451" t="s">
        <v>885</v>
      </c>
      <c r="AX172" s="452" t="s">
        <v>885</v>
      </c>
      <c r="AY172" s="450" t="s">
        <v>885</v>
      </c>
      <c r="AZ172" s="451" t="s">
        <v>885</v>
      </c>
      <c r="BA172" s="451" t="s">
        <v>885</v>
      </c>
      <c r="BB172" s="1225">
        <f>IF($BE$3="４週",SUM(W172:AX172),IF($BE$3="暦月",SUM(W172:BA172),""))</f>
        <v>0</v>
      </c>
      <c r="BC172" s="1226"/>
      <c r="BD172" s="1227">
        <f>IF($BE$3="４週",BB172/4,IF($BE$3="暦月",(BB172/($BE$8/7)),""))</f>
        <v>0</v>
      </c>
      <c r="BE172" s="1226"/>
      <c r="BF172" s="1222"/>
      <c r="BG172" s="1223"/>
      <c r="BH172" s="1223"/>
      <c r="BI172" s="1223"/>
      <c r="BJ172" s="1224"/>
    </row>
    <row r="173" spans="1:62" ht="20.25" customHeight="1">
      <c r="A173" s="410"/>
      <c r="B173" s="1170">
        <f>B171+1</f>
        <v>79</v>
      </c>
      <c r="C173" s="1203"/>
      <c r="D173" s="1204"/>
      <c r="E173" s="445"/>
      <c r="F173" s="446"/>
      <c r="G173" s="445"/>
      <c r="H173" s="446"/>
      <c r="I173" s="1205"/>
      <c r="J173" s="1206"/>
      <c r="K173" s="1207"/>
      <c r="L173" s="1208"/>
      <c r="M173" s="1208"/>
      <c r="N173" s="1204"/>
      <c r="O173" s="1187"/>
      <c r="P173" s="1188"/>
      <c r="Q173" s="1188"/>
      <c r="R173" s="1188"/>
      <c r="S173" s="1189"/>
      <c r="T173" s="465" t="s">
        <v>577</v>
      </c>
      <c r="U173" s="466"/>
      <c r="V173" s="467"/>
      <c r="W173" s="458"/>
      <c r="X173" s="459"/>
      <c r="Y173" s="459"/>
      <c r="Z173" s="459"/>
      <c r="AA173" s="459"/>
      <c r="AB173" s="459"/>
      <c r="AC173" s="460"/>
      <c r="AD173" s="458"/>
      <c r="AE173" s="459"/>
      <c r="AF173" s="459"/>
      <c r="AG173" s="459"/>
      <c r="AH173" s="459"/>
      <c r="AI173" s="459"/>
      <c r="AJ173" s="460"/>
      <c r="AK173" s="458"/>
      <c r="AL173" s="459"/>
      <c r="AM173" s="459"/>
      <c r="AN173" s="459"/>
      <c r="AO173" s="459"/>
      <c r="AP173" s="459"/>
      <c r="AQ173" s="460"/>
      <c r="AR173" s="458"/>
      <c r="AS173" s="459"/>
      <c r="AT173" s="459"/>
      <c r="AU173" s="459"/>
      <c r="AV173" s="459"/>
      <c r="AW173" s="459"/>
      <c r="AX173" s="460"/>
      <c r="AY173" s="458"/>
      <c r="AZ173" s="459"/>
      <c r="BA173" s="461"/>
      <c r="BB173" s="1209"/>
      <c r="BC173" s="1210"/>
      <c r="BD173" s="1211"/>
      <c r="BE173" s="1212"/>
      <c r="BF173" s="1213"/>
      <c r="BG173" s="1214"/>
      <c r="BH173" s="1214"/>
      <c r="BI173" s="1214"/>
      <c r="BJ173" s="1215"/>
    </row>
    <row r="174" spans="1:62" ht="20.25" customHeight="1">
      <c r="A174" s="410"/>
      <c r="B174" s="1171"/>
      <c r="C174" s="1216"/>
      <c r="D174" s="1217"/>
      <c r="E174" s="468"/>
      <c r="F174" s="469">
        <f>C173</f>
        <v>0</v>
      </c>
      <c r="G174" s="468"/>
      <c r="H174" s="469">
        <f>I173</f>
        <v>0</v>
      </c>
      <c r="I174" s="1218"/>
      <c r="J174" s="1219"/>
      <c r="K174" s="1220"/>
      <c r="L174" s="1221"/>
      <c r="M174" s="1221"/>
      <c r="N174" s="1217"/>
      <c r="O174" s="1187"/>
      <c r="P174" s="1188"/>
      <c r="Q174" s="1188"/>
      <c r="R174" s="1188"/>
      <c r="S174" s="1189"/>
      <c r="T174" s="462" t="s">
        <v>578</v>
      </c>
      <c r="U174" s="463"/>
      <c r="V174" s="464"/>
      <c r="W174" s="450" t="s">
        <v>885</v>
      </c>
      <c r="X174" s="451" t="s">
        <v>885</v>
      </c>
      <c r="Y174" s="451" t="s">
        <v>885</v>
      </c>
      <c r="Z174" s="451" t="s">
        <v>885</v>
      </c>
      <c r="AA174" s="451" t="s">
        <v>885</v>
      </c>
      <c r="AB174" s="451" t="s">
        <v>885</v>
      </c>
      <c r="AC174" s="452" t="s">
        <v>885</v>
      </c>
      <c r="AD174" s="450" t="s">
        <v>885</v>
      </c>
      <c r="AE174" s="451" t="s">
        <v>885</v>
      </c>
      <c r="AF174" s="451" t="s">
        <v>885</v>
      </c>
      <c r="AG174" s="451" t="s">
        <v>885</v>
      </c>
      <c r="AH174" s="451" t="s">
        <v>885</v>
      </c>
      <c r="AI174" s="451" t="s">
        <v>885</v>
      </c>
      <c r="AJ174" s="452" t="s">
        <v>885</v>
      </c>
      <c r="AK174" s="450" t="s">
        <v>885</v>
      </c>
      <c r="AL174" s="451" t="s">
        <v>885</v>
      </c>
      <c r="AM174" s="451" t="s">
        <v>885</v>
      </c>
      <c r="AN174" s="451" t="s">
        <v>885</v>
      </c>
      <c r="AO174" s="451" t="s">
        <v>885</v>
      </c>
      <c r="AP174" s="451" t="s">
        <v>885</v>
      </c>
      <c r="AQ174" s="452" t="s">
        <v>885</v>
      </c>
      <c r="AR174" s="450" t="s">
        <v>885</v>
      </c>
      <c r="AS174" s="451" t="s">
        <v>885</v>
      </c>
      <c r="AT174" s="451" t="s">
        <v>885</v>
      </c>
      <c r="AU174" s="451" t="s">
        <v>885</v>
      </c>
      <c r="AV174" s="451" t="s">
        <v>885</v>
      </c>
      <c r="AW174" s="451" t="s">
        <v>885</v>
      </c>
      <c r="AX174" s="452" t="s">
        <v>885</v>
      </c>
      <c r="AY174" s="450" t="s">
        <v>885</v>
      </c>
      <c r="AZ174" s="451" t="s">
        <v>885</v>
      </c>
      <c r="BA174" s="451" t="s">
        <v>885</v>
      </c>
      <c r="BB174" s="1225">
        <f>IF($BE$3="４週",SUM(W174:AX174),IF($BE$3="暦月",SUM(W174:BA174),""))</f>
        <v>0</v>
      </c>
      <c r="BC174" s="1226"/>
      <c r="BD174" s="1227">
        <f>IF($BE$3="４週",BB174/4,IF($BE$3="暦月",(BB174/($BE$8/7)),""))</f>
        <v>0</v>
      </c>
      <c r="BE174" s="1226"/>
      <c r="BF174" s="1222"/>
      <c r="BG174" s="1223"/>
      <c r="BH174" s="1223"/>
      <c r="BI174" s="1223"/>
      <c r="BJ174" s="1224"/>
    </row>
    <row r="175" spans="1:62" ht="20.25" customHeight="1">
      <c r="A175" s="410"/>
      <c r="B175" s="1170">
        <f>B173+1</f>
        <v>80</v>
      </c>
      <c r="C175" s="1203"/>
      <c r="D175" s="1204"/>
      <c r="E175" s="445"/>
      <c r="F175" s="446"/>
      <c r="G175" s="445"/>
      <c r="H175" s="446"/>
      <c r="I175" s="1205"/>
      <c r="J175" s="1206"/>
      <c r="K175" s="1207"/>
      <c r="L175" s="1208"/>
      <c r="M175" s="1208"/>
      <c r="N175" s="1204"/>
      <c r="O175" s="1187"/>
      <c r="P175" s="1188"/>
      <c r="Q175" s="1188"/>
      <c r="R175" s="1188"/>
      <c r="S175" s="1189"/>
      <c r="T175" s="465" t="s">
        <v>577</v>
      </c>
      <c r="U175" s="466"/>
      <c r="V175" s="467"/>
      <c r="W175" s="458"/>
      <c r="X175" s="459"/>
      <c r="Y175" s="459"/>
      <c r="Z175" s="459"/>
      <c r="AA175" s="459"/>
      <c r="AB175" s="459"/>
      <c r="AC175" s="460"/>
      <c r="AD175" s="458"/>
      <c r="AE175" s="459"/>
      <c r="AF175" s="459"/>
      <c r="AG175" s="459"/>
      <c r="AH175" s="459"/>
      <c r="AI175" s="459"/>
      <c r="AJ175" s="460"/>
      <c r="AK175" s="458"/>
      <c r="AL175" s="459"/>
      <c r="AM175" s="459"/>
      <c r="AN175" s="459"/>
      <c r="AO175" s="459"/>
      <c r="AP175" s="459"/>
      <c r="AQ175" s="460"/>
      <c r="AR175" s="458"/>
      <c r="AS175" s="459"/>
      <c r="AT175" s="459"/>
      <c r="AU175" s="459"/>
      <c r="AV175" s="459"/>
      <c r="AW175" s="459"/>
      <c r="AX175" s="460"/>
      <c r="AY175" s="458"/>
      <c r="AZ175" s="459"/>
      <c r="BA175" s="461"/>
      <c r="BB175" s="1209"/>
      <c r="BC175" s="1210"/>
      <c r="BD175" s="1211"/>
      <c r="BE175" s="1212"/>
      <c r="BF175" s="1213"/>
      <c r="BG175" s="1214"/>
      <c r="BH175" s="1214"/>
      <c r="BI175" s="1214"/>
      <c r="BJ175" s="1215"/>
    </row>
    <row r="176" spans="1:62" ht="20.25" customHeight="1">
      <c r="A176" s="410"/>
      <c r="B176" s="1171"/>
      <c r="C176" s="1216"/>
      <c r="D176" s="1217"/>
      <c r="E176" s="468"/>
      <c r="F176" s="469">
        <f>C175</f>
        <v>0</v>
      </c>
      <c r="G176" s="468"/>
      <c r="H176" s="469">
        <f>I175</f>
        <v>0</v>
      </c>
      <c r="I176" s="1218"/>
      <c r="J176" s="1219"/>
      <c r="K176" s="1220"/>
      <c r="L176" s="1221"/>
      <c r="M176" s="1221"/>
      <c r="N176" s="1217"/>
      <c r="O176" s="1187"/>
      <c r="P176" s="1188"/>
      <c r="Q176" s="1188"/>
      <c r="R176" s="1188"/>
      <c r="S176" s="1189"/>
      <c r="T176" s="462" t="s">
        <v>578</v>
      </c>
      <c r="U176" s="463"/>
      <c r="V176" s="464"/>
      <c r="W176" s="450" t="s">
        <v>885</v>
      </c>
      <c r="X176" s="451" t="s">
        <v>885</v>
      </c>
      <c r="Y176" s="451" t="s">
        <v>885</v>
      </c>
      <c r="Z176" s="451" t="s">
        <v>885</v>
      </c>
      <c r="AA176" s="451" t="s">
        <v>885</v>
      </c>
      <c r="AB176" s="451" t="s">
        <v>885</v>
      </c>
      <c r="AC176" s="452" t="s">
        <v>885</v>
      </c>
      <c r="AD176" s="450" t="s">
        <v>885</v>
      </c>
      <c r="AE176" s="451" t="s">
        <v>885</v>
      </c>
      <c r="AF176" s="451" t="s">
        <v>885</v>
      </c>
      <c r="AG176" s="451" t="s">
        <v>885</v>
      </c>
      <c r="AH176" s="451" t="s">
        <v>885</v>
      </c>
      <c r="AI176" s="451" t="s">
        <v>885</v>
      </c>
      <c r="AJ176" s="452" t="s">
        <v>885</v>
      </c>
      <c r="AK176" s="450" t="s">
        <v>885</v>
      </c>
      <c r="AL176" s="451" t="s">
        <v>885</v>
      </c>
      <c r="AM176" s="451" t="s">
        <v>885</v>
      </c>
      <c r="AN176" s="451" t="s">
        <v>885</v>
      </c>
      <c r="AO176" s="451" t="s">
        <v>885</v>
      </c>
      <c r="AP176" s="451" t="s">
        <v>885</v>
      </c>
      <c r="AQ176" s="452" t="s">
        <v>885</v>
      </c>
      <c r="AR176" s="450" t="s">
        <v>885</v>
      </c>
      <c r="AS176" s="451" t="s">
        <v>885</v>
      </c>
      <c r="AT176" s="451" t="s">
        <v>885</v>
      </c>
      <c r="AU176" s="451" t="s">
        <v>885</v>
      </c>
      <c r="AV176" s="451" t="s">
        <v>885</v>
      </c>
      <c r="AW176" s="451" t="s">
        <v>885</v>
      </c>
      <c r="AX176" s="452" t="s">
        <v>885</v>
      </c>
      <c r="AY176" s="450" t="s">
        <v>885</v>
      </c>
      <c r="AZ176" s="451" t="s">
        <v>885</v>
      </c>
      <c r="BA176" s="451" t="s">
        <v>885</v>
      </c>
      <c r="BB176" s="1225">
        <f>IF($BE$3="４週",SUM(W176:AX176),IF($BE$3="暦月",SUM(W176:BA176),""))</f>
        <v>0</v>
      </c>
      <c r="BC176" s="1226"/>
      <c r="BD176" s="1227">
        <f>IF($BE$3="４週",BB176/4,IF($BE$3="暦月",(BB176/($BE$8/7)),""))</f>
        <v>0</v>
      </c>
      <c r="BE176" s="1226"/>
      <c r="BF176" s="1222"/>
      <c r="BG176" s="1223"/>
      <c r="BH176" s="1223"/>
      <c r="BI176" s="1223"/>
      <c r="BJ176" s="1224"/>
    </row>
    <row r="177" spans="1:62" ht="20.25" customHeight="1">
      <c r="A177" s="410"/>
      <c r="B177" s="1170">
        <f>B175+1</f>
        <v>81</v>
      </c>
      <c r="C177" s="1203"/>
      <c r="D177" s="1204"/>
      <c r="E177" s="445"/>
      <c r="F177" s="446"/>
      <c r="G177" s="445"/>
      <c r="H177" s="446"/>
      <c r="I177" s="1205"/>
      <c r="J177" s="1206"/>
      <c r="K177" s="1207"/>
      <c r="L177" s="1208"/>
      <c r="M177" s="1208"/>
      <c r="N177" s="1204"/>
      <c r="O177" s="1187"/>
      <c r="P177" s="1188"/>
      <c r="Q177" s="1188"/>
      <c r="R177" s="1188"/>
      <c r="S177" s="1189"/>
      <c r="T177" s="465" t="s">
        <v>577</v>
      </c>
      <c r="U177" s="466"/>
      <c r="V177" s="467"/>
      <c r="W177" s="458"/>
      <c r="X177" s="459"/>
      <c r="Y177" s="459"/>
      <c r="Z177" s="459"/>
      <c r="AA177" s="459"/>
      <c r="AB177" s="459"/>
      <c r="AC177" s="460"/>
      <c r="AD177" s="458"/>
      <c r="AE177" s="459"/>
      <c r="AF177" s="459"/>
      <c r="AG177" s="459"/>
      <c r="AH177" s="459"/>
      <c r="AI177" s="459"/>
      <c r="AJ177" s="460"/>
      <c r="AK177" s="458"/>
      <c r="AL177" s="459"/>
      <c r="AM177" s="459"/>
      <c r="AN177" s="459"/>
      <c r="AO177" s="459"/>
      <c r="AP177" s="459"/>
      <c r="AQ177" s="460"/>
      <c r="AR177" s="458"/>
      <c r="AS177" s="459"/>
      <c r="AT177" s="459"/>
      <c r="AU177" s="459"/>
      <c r="AV177" s="459"/>
      <c r="AW177" s="459"/>
      <c r="AX177" s="460"/>
      <c r="AY177" s="458"/>
      <c r="AZ177" s="459"/>
      <c r="BA177" s="461"/>
      <c r="BB177" s="1209"/>
      <c r="BC177" s="1210"/>
      <c r="BD177" s="1211"/>
      <c r="BE177" s="1212"/>
      <c r="BF177" s="1213"/>
      <c r="BG177" s="1214"/>
      <c r="BH177" s="1214"/>
      <c r="BI177" s="1214"/>
      <c r="BJ177" s="1215"/>
    </row>
    <row r="178" spans="1:62" ht="20.25" customHeight="1">
      <c r="A178" s="410"/>
      <c r="B178" s="1171"/>
      <c r="C178" s="1216"/>
      <c r="D178" s="1217"/>
      <c r="E178" s="468"/>
      <c r="F178" s="469">
        <f>C177</f>
        <v>0</v>
      </c>
      <c r="G178" s="468"/>
      <c r="H178" s="469">
        <f>I177</f>
        <v>0</v>
      </c>
      <c r="I178" s="1218"/>
      <c r="J178" s="1219"/>
      <c r="K178" s="1220"/>
      <c r="L178" s="1221"/>
      <c r="M178" s="1221"/>
      <c r="N178" s="1217"/>
      <c r="O178" s="1187"/>
      <c r="P178" s="1188"/>
      <c r="Q178" s="1188"/>
      <c r="R178" s="1188"/>
      <c r="S178" s="1189"/>
      <c r="T178" s="462" t="s">
        <v>578</v>
      </c>
      <c r="U178" s="463"/>
      <c r="V178" s="464"/>
      <c r="W178" s="450" t="s">
        <v>885</v>
      </c>
      <c r="X178" s="451" t="s">
        <v>885</v>
      </c>
      <c r="Y178" s="451" t="s">
        <v>885</v>
      </c>
      <c r="Z178" s="451" t="s">
        <v>885</v>
      </c>
      <c r="AA178" s="451" t="s">
        <v>885</v>
      </c>
      <c r="AB178" s="451" t="s">
        <v>885</v>
      </c>
      <c r="AC178" s="452" t="s">
        <v>885</v>
      </c>
      <c r="AD178" s="450" t="s">
        <v>885</v>
      </c>
      <c r="AE178" s="451" t="s">
        <v>885</v>
      </c>
      <c r="AF178" s="451" t="s">
        <v>885</v>
      </c>
      <c r="AG178" s="451" t="s">
        <v>885</v>
      </c>
      <c r="AH178" s="451" t="s">
        <v>885</v>
      </c>
      <c r="AI178" s="451" t="s">
        <v>885</v>
      </c>
      <c r="AJ178" s="452" t="s">
        <v>885</v>
      </c>
      <c r="AK178" s="450" t="s">
        <v>885</v>
      </c>
      <c r="AL178" s="451" t="s">
        <v>885</v>
      </c>
      <c r="AM178" s="451" t="s">
        <v>885</v>
      </c>
      <c r="AN178" s="451" t="s">
        <v>885</v>
      </c>
      <c r="AO178" s="451" t="s">
        <v>885</v>
      </c>
      <c r="AP178" s="451" t="s">
        <v>885</v>
      </c>
      <c r="AQ178" s="452" t="s">
        <v>885</v>
      </c>
      <c r="AR178" s="450" t="s">
        <v>885</v>
      </c>
      <c r="AS178" s="451" t="s">
        <v>885</v>
      </c>
      <c r="AT178" s="451" t="s">
        <v>885</v>
      </c>
      <c r="AU178" s="451" t="s">
        <v>885</v>
      </c>
      <c r="AV178" s="451" t="s">
        <v>885</v>
      </c>
      <c r="AW178" s="451" t="s">
        <v>885</v>
      </c>
      <c r="AX178" s="452" t="s">
        <v>885</v>
      </c>
      <c r="AY178" s="450" t="s">
        <v>885</v>
      </c>
      <c r="AZ178" s="451" t="s">
        <v>885</v>
      </c>
      <c r="BA178" s="451" t="s">
        <v>885</v>
      </c>
      <c r="BB178" s="1225">
        <f>IF($BE$3="４週",SUM(W178:AX178),IF($BE$3="暦月",SUM(W178:BA178),""))</f>
        <v>0</v>
      </c>
      <c r="BC178" s="1226"/>
      <c r="BD178" s="1227">
        <f>IF($BE$3="４週",BB178/4,IF($BE$3="暦月",(BB178/($BE$8/7)),""))</f>
        <v>0</v>
      </c>
      <c r="BE178" s="1226"/>
      <c r="BF178" s="1222"/>
      <c r="BG178" s="1223"/>
      <c r="BH178" s="1223"/>
      <c r="BI178" s="1223"/>
      <c r="BJ178" s="1224"/>
    </row>
    <row r="179" spans="1:62" ht="20.25" customHeight="1">
      <c r="A179" s="410"/>
      <c r="B179" s="1170">
        <f>B177+1</f>
        <v>82</v>
      </c>
      <c r="C179" s="1203"/>
      <c r="D179" s="1204"/>
      <c r="E179" s="445"/>
      <c r="F179" s="446"/>
      <c r="G179" s="445"/>
      <c r="H179" s="446"/>
      <c r="I179" s="1205"/>
      <c r="J179" s="1206"/>
      <c r="K179" s="1207"/>
      <c r="L179" s="1208"/>
      <c r="M179" s="1208"/>
      <c r="N179" s="1204"/>
      <c r="O179" s="1187"/>
      <c r="P179" s="1188"/>
      <c r="Q179" s="1188"/>
      <c r="R179" s="1188"/>
      <c r="S179" s="1189"/>
      <c r="T179" s="465" t="s">
        <v>577</v>
      </c>
      <c r="U179" s="466"/>
      <c r="V179" s="467"/>
      <c r="W179" s="458"/>
      <c r="X179" s="459"/>
      <c r="Y179" s="459"/>
      <c r="Z179" s="459"/>
      <c r="AA179" s="459"/>
      <c r="AB179" s="459"/>
      <c r="AC179" s="460"/>
      <c r="AD179" s="458"/>
      <c r="AE179" s="459"/>
      <c r="AF179" s="459"/>
      <c r="AG179" s="459"/>
      <c r="AH179" s="459"/>
      <c r="AI179" s="459"/>
      <c r="AJ179" s="460"/>
      <c r="AK179" s="458"/>
      <c r="AL179" s="459"/>
      <c r="AM179" s="459"/>
      <c r="AN179" s="459"/>
      <c r="AO179" s="459"/>
      <c r="AP179" s="459"/>
      <c r="AQ179" s="460"/>
      <c r="AR179" s="458"/>
      <c r="AS179" s="459"/>
      <c r="AT179" s="459"/>
      <c r="AU179" s="459"/>
      <c r="AV179" s="459"/>
      <c r="AW179" s="459"/>
      <c r="AX179" s="460"/>
      <c r="AY179" s="458"/>
      <c r="AZ179" s="459"/>
      <c r="BA179" s="461"/>
      <c r="BB179" s="1209"/>
      <c r="BC179" s="1210"/>
      <c r="BD179" s="1211"/>
      <c r="BE179" s="1212"/>
      <c r="BF179" s="1213"/>
      <c r="BG179" s="1214"/>
      <c r="BH179" s="1214"/>
      <c r="BI179" s="1214"/>
      <c r="BJ179" s="1215"/>
    </row>
    <row r="180" spans="1:62" ht="20.25" customHeight="1">
      <c r="A180" s="410"/>
      <c r="B180" s="1171"/>
      <c r="C180" s="1216"/>
      <c r="D180" s="1217"/>
      <c r="E180" s="468"/>
      <c r="F180" s="469">
        <f>C179</f>
        <v>0</v>
      </c>
      <c r="G180" s="468"/>
      <c r="H180" s="469">
        <f>I179</f>
        <v>0</v>
      </c>
      <c r="I180" s="1218"/>
      <c r="J180" s="1219"/>
      <c r="K180" s="1220"/>
      <c r="L180" s="1221"/>
      <c r="M180" s="1221"/>
      <c r="N180" s="1217"/>
      <c r="O180" s="1187"/>
      <c r="P180" s="1188"/>
      <c r="Q180" s="1188"/>
      <c r="R180" s="1188"/>
      <c r="S180" s="1189"/>
      <c r="T180" s="462" t="s">
        <v>578</v>
      </c>
      <c r="U180" s="463"/>
      <c r="V180" s="464"/>
      <c r="W180" s="450" t="s">
        <v>885</v>
      </c>
      <c r="X180" s="451" t="s">
        <v>885</v>
      </c>
      <c r="Y180" s="451" t="s">
        <v>885</v>
      </c>
      <c r="Z180" s="451" t="s">
        <v>885</v>
      </c>
      <c r="AA180" s="451" t="s">
        <v>885</v>
      </c>
      <c r="AB180" s="451" t="s">
        <v>885</v>
      </c>
      <c r="AC180" s="452" t="s">
        <v>885</v>
      </c>
      <c r="AD180" s="450" t="s">
        <v>885</v>
      </c>
      <c r="AE180" s="451" t="s">
        <v>885</v>
      </c>
      <c r="AF180" s="451" t="s">
        <v>885</v>
      </c>
      <c r="AG180" s="451" t="s">
        <v>885</v>
      </c>
      <c r="AH180" s="451" t="s">
        <v>885</v>
      </c>
      <c r="AI180" s="451" t="s">
        <v>885</v>
      </c>
      <c r="AJ180" s="452" t="s">
        <v>885</v>
      </c>
      <c r="AK180" s="450" t="s">
        <v>885</v>
      </c>
      <c r="AL180" s="451" t="s">
        <v>885</v>
      </c>
      <c r="AM180" s="451" t="s">
        <v>885</v>
      </c>
      <c r="AN180" s="451" t="s">
        <v>885</v>
      </c>
      <c r="AO180" s="451" t="s">
        <v>885</v>
      </c>
      <c r="AP180" s="451" t="s">
        <v>885</v>
      </c>
      <c r="AQ180" s="452" t="s">
        <v>885</v>
      </c>
      <c r="AR180" s="450" t="s">
        <v>885</v>
      </c>
      <c r="AS180" s="451" t="s">
        <v>885</v>
      </c>
      <c r="AT180" s="451" t="s">
        <v>885</v>
      </c>
      <c r="AU180" s="451" t="s">
        <v>885</v>
      </c>
      <c r="AV180" s="451" t="s">
        <v>885</v>
      </c>
      <c r="AW180" s="451" t="s">
        <v>885</v>
      </c>
      <c r="AX180" s="452" t="s">
        <v>885</v>
      </c>
      <c r="AY180" s="450" t="s">
        <v>885</v>
      </c>
      <c r="AZ180" s="451" t="s">
        <v>885</v>
      </c>
      <c r="BA180" s="451" t="s">
        <v>885</v>
      </c>
      <c r="BB180" s="1225">
        <f>IF($BE$3="４週",SUM(W180:AX180),IF($BE$3="暦月",SUM(W180:BA180),""))</f>
        <v>0</v>
      </c>
      <c r="BC180" s="1226"/>
      <c r="BD180" s="1227">
        <f>IF($BE$3="４週",BB180/4,IF($BE$3="暦月",(BB180/($BE$8/7)),""))</f>
        <v>0</v>
      </c>
      <c r="BE180" s="1226"/>
      <c r="BF180" s="1222"/>
      <c r="BG180" s="1223"/>
      <c r="BH180" s="1223"/>
      <c r="BI180" s="1223"/>
      <c r="BJ180" s="1224"/>
    </row>
    <row r="181" spans="1:62" ht="20.25" customHeight="1">
      <c r="A181" s="410"/>
      <c r="B181" s="1170">
        <f>B179+1</f>
        <v>83</v>
      </c>
      <c r="C181" s="1203"/>
      <c r="D181" s="1204"/>
      <c r="E181" s="445"/>
      <c r="F181" s="446"/>
      <c r="G181" s="445"/>
      <c r="H181" s="446"/>
      <c r="I181" s="1205"/>
      <c r="J181" s="1206"/>
      <c r="K181" s="1207"/>
      <c r="L181" s="1208"/>
      <c r="M181" s="1208"/>
      <c r="N181" s="1204"/>
      <c r="O181" s="1187"/>
      <c r="P181" s="1188"/>
      <c r="Q181" s="1188"/>
      <c r="R181" s="1188"/>
      <c r="S181" s="1189"/>
      <c r="T181" s="465" t="s">
        <v>577</v>
      </c>
      <c r="U181" s="466"/>
      <c r="V181" s="467"/>
      <c r="W181" s="458"/>
      <c r="X181" s="459"/>
      <c r="Y181" s="459"/>
      <c r="Z181" s="459"/>
      <c r="AA181" s="459"/>
      <c r="AB181" s="459"/>
      <c r="AC181" s="460"/>
      <c r="AD181" s="458"/>
      <c r="AE181" s="459"/>
      <c r="AF181" s="459"/>
      <c r="AG181" s="459"/>
      <c r="AH181" s="459"/>
      <c r="AI181" s="459"/>
      <c r="AJ181" s="460"/>
      <c r="AK181" s="458"/>
      <c r="AL181" s="459"/>
      <c r="AM181" s="459"/>
      <c r="AN181" s="459"/>
      <c r="AO181" s="459"/>
      <c r="AP181" s="459"/>
      <c r="AQ181" s="460"/>
      <c r="AR181" s="458"/>
      <c r="AS181" s="459"/>
      <c r="AT181" s="459"/>
      <c r="AU181" s="459"/>
      <c r="AV181" s="459"/>
      <c r="AW181" s="459"/>
      <c r="AX181" s="460"/>
      <c r="AY181" s="458"/>
      <c r="AZ181" s="459"/>
      <c r="BA181" s="461"/>
      <c r="BB181" s="1209"/>
      <c r="BC181" s="1210"/>
      <c r="BD181" s="1211"/>
      <c r="BE181" s="1212"/>
      <c r="BF181" s="1213"/>
      <c r="BG181" s="1214"/>
      <c r="BH181" s="1214"/>
      <c r="BI181" s="1214"/>
      <c r="BJ181" s="1215"/>
    </row>
    <row r="182" spans="1:62" ht="20.25" customHeight="1">
      <c r="A182" s="410"/>
      <c r="B182" s="1171"/>
      <c r="C182" s="1216"/>
      <c r="D182" s="1217"/>
      <c r="E182" s="468"/>
      <c r="F182" s="469">
        <f>C181</f>
        <v>0</v>
      </c>
      <c r="G182" s="468"/>
      <c r="H182" s="469">
        <f>I181</f>
        <v>0</v>
      </c>
      <c r="I182" s="1218"/>
      <c r="J182" s="1219"/>
      <c r="K182" s="1220"/>
      <c r="L182" s="1221"/>
      <c r="M182" s="1221"/>
      <c r="N182" s="1217"/>
      <c r="O182" s="1187"/>
      <c r="P182" s="1188"/>
      <c r="Q182" s="1188"/>
      <c r="R182" s="1188"/>
      <c r="S182" s="1189"/>
      <c r="T182" s="462" t="s">
        <v>578</v>
      </c>
      <c r="U182" s="463"/>
      <c r="V182" s="464"/>
      <c r="W182" s="450" t="s">
        <v>885</v>
      </c>
      <c r="X182" s="451" t="s">
        <v>885</v>
      </c>
      <c r="Y182" s="451" t="s">
        <v>885</v>
      </c>
      <c r="Z182" s="451" t="s">
        <v>885</v>
      </c>
      <c r="AA182" s="451" t="s">
        <v>885</v>
      </c>
      <c r="AB182" s="451" t="s">
        <v>885</v>
      </c>
      <c r="AC182" s="452" t="s">
        <v>885</v>
      </c>
      <c r="AD182" s="450" t="s">
        <v>885</v>
      </c>
      <c r="AE182" s="451" t="s">
        <v>885</v>
      </c>
      <c r="AF182" s="451" t="s">
        <v>885</v>
      </c>
      <c r="AG182" s="451" t="s">
        <v>885</v>
      </c>
      <c r="AH182" s="451" t="s">
        <v>885</v>
      </c>
      <c r="AI182" s="451" t="s">
        <v>885</v>
      </c>
      <c r="AJ182" s="452" t="s">
        <v>885</v>
      </c>
      <c r="AK182" s="450" t="s">
        <v>885</v>
      </c>
      <c r="AL182" s="451" t="s">
        <v>885</v>
      </c>
      <c r="AM182" s="451" t="s">
        <v>885</v>
      </c>
      <c r="AN182" s="451" t="s">
        <v>885</v>
      </c>
      <c r="AO182" s="451" t="s">
        <v>885</v>
      </c>
      <c r="AP182" s="451" t="s">
        <v>885</v>
      </c>
      <c r="AQ182" s="452" t="s">
        <v>885</v>
      </c>
      <c r="AR182" s="450" t="s">
        <v>885</v>
      </c>
      <c r="AS182" s="451" t="s">
        <v>885</v>
      </c>
      <c r="AT182" s="451" t="s">
        <v>885</v>
      </c>
      <c r="AU182" s="451" t="s">
        <v>885</v>
      </c>
      <c r="AV182" s="451" t="s">
        <v>885</v>
      </c>
      <c r="AW182" s="451" t="s">
        <v>885</v>
      </c>
      <c r="AX182" s="452" t="s">
        <v>885</v>
      </c>
      <c r="AY182" s="450" t="s">
        <v>885</v>
      </c>
      <c r="AZ182" s="451" t="s">
        <v>885</v>
      </c>
      <c r="BA182" s="451" t="s">
        <v>885</v>
      </c>
      <c r="BB182" s="1225">
        <f>IF($BE$3="４週",SUM(W182:AX182),IF($BE$3="暦月",SUM(W182:BA182),""))</f>
        <v>0</v>
      </c>
      <c r="BC182" s="1226"/>
      <c r="BD182" s="1227">
        <f>IF($BE$3="４週",BB182/4,IF($BE$3="暦月",(BB182/($BE$8/7)),""))</f>
        <v>0</v>
      </c>
      <c r="BE182" s="1226"/>
      <c r="BF182" s="1222"/>
      <c r="BG182" s="1223"/>
      <c r="BH182" s="1223"/>
      <c r="BI182" s="1223"/>
      <c r="BJ182" s="1224"/>
    </row>
    <row r="183" spans="1:62" ht="20.25" customHeight="1">
      <c r="A183" s="410"/>
      <c r="B183" s="1170">
        <f>B181+1</f>
        <v>84</v>
      </c>
      <c r="C183" s="1203"/>
      <c r="D183" s="1204"/>
      <c r="E183" s="445"/>
      <c r="F183" s="446"/>
      <c r="G183" s="445"/>
      <c r="H183" s="446"/>
      <c r="I183" s="1205"/>
      <c r="J183" s="1206"/>
      <c r="K183" s="1207"/>
      <c r="L183" s="1208"/>
      <c r="M183" s="1208"/>
      <c r="N183" s="1204"/>
      <c r="O183" s="1187"/>
      <c r="P183" s="1188"/>
      <c r="Q183" s="1188"/>
      <c r="R183" s="1188"/>
      <c r="S183" s="1189"/>
      <c r="T183" s="465" t="s">
        <v>577</v>
      </c>
      <c r="U183" s="466"/>
      <c r="V183" s="467"/>
      <c r="W183" s="458"/>
      <c r="X183" s="459"/>
      <c r="Y183" s="459"/>
      <c r="Z183" s="459"/>
      <c r="AA183" s="459"/>
      <c r="AB183" s="459"/>
      <c r="AC183" s="460"/>
      <c r="AD183" s="458"/>
      <c r="AE183" s="459"/>
      <c r="AF183" s="459"/>
      <c r="AG183" s="459"/>
      <c r="AH183" s="459"/>
      <c r="AI183" s="459"/>
      <c r="AJ183" s="460"/>
      <c r="AK183" s="458"/>
      <c r="AL183" s="459"/>
      <c r="AM183" s="459"/>
      <c r="AN183" s="459"/>
      <c r="AO183" s="459"/>
      <c r="AP183" s="459"/>
      <c r="AQ183" s="460"/>
      <c r="AR183" s="458"/>
      <c r="AS183" s="459"/>
      <c r="AT183" s="459"/>
      <c r="AU183" s="459"/>
      <c r="AV183" s="459"/>
      <c r="AW183" s="459"/>
      <c r="AX183" s="460"/>
      <c r="AY183" s="458"/>
      <c r="AZ183" s="459"/>
      <c r="BA183" s="461"/>
      <c r="BB183" s="1209"/>
      <c r="BC183" s="1210"/>
      <c r="BD183" s="1211"/>
      <c r="BE183" s="1212"/>
      <c r="BF183" s="1213"/>
      <c r="BG183" s="1214"/>
      <c r="BH183" s="1214"/>
      <c r="BI183" s="1214"/>
      <c r="BJ183" s="1215"/>
    </row>
    <row r="184" spans="1:62" ht="20.25" customHeight="1">
      <c r="A184" s="410"/>
      <c r="B184" s="1171"/>
      <c r="C184" s="1216"/>
      <c r="D184" s="1217"/>
      <c r="E184" s="468"/>
      <c r="F184" s="469">
        <f>C183</f>
        <v>0</v>
      </c>
      <c r="G184" s="468"/>
      <c r="H184" s="469">
        <f>I183</f>
        <v>0</v>
      </c>
      <c r="I184" s="1218"/>
      <c r="J184" s="1219"/>
      <c r="K184" s="1220"/>
      <c r="L184" s="1221"/>
      <c r="M184" s="1221"/>
      <c r="N184" s="1217"/>
      <c r="O184" s="1187"/>
      <c r="P184" s="1188"/>
      <c r="Q184" s="1188"/>
      <c r="R184" s="1188"/>
      <c r="S184" s="1189"/>
      <c r="T184" s="462" t="s">
        <v>578</v>
      </c>
      <c r="U184" s="463"/>
      <c r="V184" s="464"/>
      <c r="W184" s="450" t="s">
        <v>885</v>
      </c>
      <c r="X184" s="451" t="s">
        <v>885</v>
      </c>
      <c r="Y184" s="451" t="s">
        <v>885</v>
      </c>
      <c r="Z184" s="451" t="s">
        <v>885</v>
      </c>
      <c r="AA184" s="451" t="s">
        <v>885</v>
      </c>
      <c r="AB184" s="451" t="s">
        <v>885</v>
      </c>
      <c r="AC184" s="452" t="s">
        <v>885</v>
      </c>
      <c r="AD184" s="450" t="s">
        <v>885</v>
      </c>
      <c r="AE184" s="451" t="s">
        <v>885</v>
      </c>
      <c r="AF184" s="451" t="s">
        <v>885</v>
      </c>
      <c r="AG184" s="451" t="s">
        <v>885</v>
      </c>
      <c r="AH184" s="451" t="s">
        <v>885</v>
      </c>
      <c r="AI184" s="451" t="s">
        <v>885</v>
      </c>
      <c r="AJ184" s="452" t="s">
        <v>885</v>
      </c>
      <c r="AK184" s="450" t="s">
        <v>885</v>
      </c>
      <c r="AL184" s="451" t="s">
        <v>885</v>
      </c>
      <c r="AM184" s="451" t="s">
        <v>885</v>
      </c>
      <c r="AN184" s="451" t="s">
        <v>885</v>
      </c>
      <c r="AO184" s="451" t="s">
        <v>885</v>
      </c>
      <c r="AP184" s="451" t="s">
        <v>885</v>
      </c>
      <c r="AQ184" s="452" t="s">
        <v>885</v>
      </c>
      <c r="AR184" s="450" t="s">
        <v>885</v>
      </c>
      <c r="AS184" s="451" t="s">
        <v>885</v>
      </c>
      <c r="AT184" s="451" t="s">
        <v>885</v>
      </c>
      <c r="AU184" s="451" t="s">
        <v>885</v>
      </c>
      <c r="AV184" s="451" t="s">
        <v>885</v>
      </c>
      <c r="AW184" s="451" t="s">
        <v>885</v>
      </c>
      <c r="AX184" s="452" t="s">
        <v>885</v>
      </c>
      <c r="AY184" s="450" t="s">
        <v>885</v>
      </c>
      <c r="AZ184" s="451" t="s">
        <v>885</v>
      </c>
      <c r="BA184" s="451" t="s">
        <v>885</v>
      </c>
      <c r="BB184" s="1225">
        <f>IF($BE$3="４週",SUM(W184:AX184),IF($BE$3="暦月",SUM(W184:BA184),""))</f>
        <v>0</v>
      </c>
      <c r="BC184" s="1226"/>
      <c r="BD184" s="1227">
        <f>IF($BE$3="４週",BB184/4,IF($BE$3="暦月",(BB184/($BE$8/7)),""))</f>
        <v>0</v>
      </c>
      <c r="BE184" s="1226"/>
      <c r="BF184" s="1222"/>
      <c r="BG184" s="1223"/>
      <c r="BH184" s="1223"/>
      <c r="BI184" s="1223"/>
      <c r="BJ184" s="1224"/>
    </row>
    <row r="185" spans="1:62" ht="20.25" customHeight="1">
      <c r="A185" s="410"/>
      <c r="B185" s="1170">
        <f>B183+1</f>
        <v>85</v>
      </c>
      <c r="C185" s="1203"/>
      <c r="D185" s="1204"/>
      <c r="E185" s="445"/>
      <c r="F185" s="446"/>
      <c r="G185" s="445"/>
      <c r="H185" s="446"/>
      <c r="I185" s="1205"/>
      <c r="J185" s="1206"/>
      <c r="K185" s="1207"/>
      <c r="L185" s="1208"/>
      <c r="M185" s="1208"/>
      <c r="N185" s="1204"/>
      <c r="O185" s="1187"/>
      <c r="P185" s="1188"/>
      <c r="Q185" s="1188"/>
      <c r="R185" s="1188"/>
      <c r="S185" s="1189"/>
      <c r="T185" s="465" t="s">
        <v>577</v>
      </c>
      <c r="U185" s="466"/>
      <c r="V185" s="467"/>
      <c r="W185" s="458"/>
      <c r="X185" s="459"/>
      <c r="Y185" s="459"/>
      <c r="Z185" s="459"/>
      <c r="AA185" s="459"/>
      <c r="AB185" s="459"/>
      <c r="AC185" s="460"/>
      <c r="AD185" s="458"/>
      <c r="AE185" s="459"/>
      <c r="AF185" s="459"/>
      <c r="AG185" s="459"/>
      <c r="AH185" s="459"/>
      <c r="AI185" s="459"/>
      <c r="AJ185" s="460"/>
      <c r="AK185" s="458"/>
      <c r="AL185" s="459"/>
      <c r="AM185" s="459"/>
      <c r="AN185" s="459"/>
      <c r="AO185" s="459"/>
      <c r="AP185" s="459"/>
      <c r="AQ185" s="460"/>
      <c r="AR185" s="458"/>
      <c r="AS185" s="459"/>
      <c r="AT185" s="459"/>
      <c r="AU185" s="459"/>
      <c r="AV185" s="459"/>
      <c r="AW185" s="459"/>
      <c r="AX185" s="460"/>
      <c r="AY185" s="458"/>
      <c r="AZ185" s="459"/>
      <c r="BA185" s="461"/>
      <c r="BB185" s="1209"/>
      <c r="BC185" s="1210"/>
      <c r="BD185" s="1211"/>
      <c r="BE185" s="1212"/>
      <c r="BF185" s="1213"/>
      <c r="BG185" s="1214"/>
      <c r="BH185" s="1214"/>
      <c r="BI185" s="1214"/>
      <c r="BJ185" s="1215"/>
    </row>
    <row r="186" spans="1:62" ht="20.25" customHeight="1">
      <c r="A186" s="410"/>
      <c r="B186" s="1171"/>
      <c r="C186" s="1216"/>
      <c r="D186" s="1217"/>
      <c r="E186" s="468"/>
      <c r="F186" s="469">
        <f>C185</f>
        <v>0</v>
      </c>
      <c r="G186" s="468"/>
      <c r="H186" s="469">
        <f>I185</f>
        <v>0</v>
      </c>
      <c r="I186" s="1218"/>
      <c r="J186" s="1219"/>
      <c r="K186" s="1220"/>
      <c r="L186" s="1221"/>
      <c r="M186" s="1221"/>
      <c r="N186" s="1217"/>
      <c r="O186" s="1187"/>
      <c r="P186" s="1188"/>
      <c r="Q186" s="1188"/>
      <c r="R186" s="1188"/>
      <c r="S186" s="1189"/>
      <c r="T186" s="462" t="s">
        <v>578</v>
      </c>
      <c r="U186" s="463"/>
      <c r="V186" s="464"/>
      <c r="W186" s="450" t="s">
        <v>885</v>
      </c>
      <c r="X186" s="451" t="s">
        <v>885</v>
      </c>
      <c r="Y186" s="451" t="s">
        <v>885</v>
      </c>
      <c r="Z186" s="451" t="s">
        <v>885</v>
      </c>
      <c r="AA186" s="451" t="s">
        <v>885</v>
      </c>
      <c r="AB186" s="451" t="s">
        <v>885</v>
      </c>
      <c r="AC186" s="452" t="s">
        <v>885</v>
      </c>
      <c r="AD186" s="450" t="s">
        <v>885</v>
      </c>
      <c r="AE186" s="451" t="s">
        <v>885</v>
      </c>
      <c r="AF186" s="451" t="s">
        <v>885</v>
      </c>
      <c r="AG186" s="451" t="s">
        <v>885</v>
      </c>
      <c r="AH186" s="451" t="s">
        <v>885</v>
      </c>
      <c r="AI186" s="451" t="s">
        <v>885</v>
      </c>
      <c r="AJ186" s="452" t="s">
        <v>885</v>
      </c>
      <c r="AK186" s="450" t="s">
        <v>885</v>
      </c>
      <c r="AL186" s="451" t="s">
        <v>885</v>
      </c>
      <c r="AM186" s="451" t="s">
        <v>885</v>
      </c>
      <c r="AN186" s="451" t="s">
        <v>885</v>
      </c>
      <c r="AO186" s="451" t="s">
        <v>885</v>
      </c>
      <c r="AP186" s="451" t="s">
        <v>885</v>
      </c>
      <c r="AQ186" s="452" t="s">
        <v>885</v>
      </c>
      <c r="AR186" s="450" t="s">
        <v>885</v>
      </c>
      <c r="AS186" s="451" t="s">
        <v>885</v>
      </c>
      <c r="AT186" s="451" t="s">
        <v>885</v>
      </c>
      <c r="AU186" s="451" t="s">
        <v>885</v>
      </c>
      <c r="AV186" s="451" t="s">
        <v>885</v>
      </c>
      <c r="AW186" s="451" t="s">
        <v>885</v>
      </c>
      <c r="AX186" s="452" t="s">
        <v>885</v>
      </c>
      <c r="AY186" s="450" t="s">
        <v>885</v>
      </c>
      <c r="AZ186" s="451" t="s">
        <v>885</v>
      </c>
      <c r="BA186" s="451" t="s">
        <v>885</v>
      </c>
      <c r="BB186" s="1225">
        <f>IF($BE$3="４週",SUM(W186:AX186),IF($BE$3="暦月",SUM(W186:BA186),""))</f>
        <v>0</v>
      </c>
      <c r="BC186" s="1226"/>
      <c r="BD186" s="1227">
        <f>IF($BE$3="４週",BB186/4,IF($BE$3="暦月",(BB186/($BE$8/7)),""))</f>
        <v>0</v>
      </c>
      <c r="BE186" s="1226"/>
      <c r="BF186" s="1222"/>
      <c r="BG186" s="1223"/>
      <c r="BH186" s="1223"/>
      <c r="BI186" s="1223"/>
      <c r="BJ186" s="1224"/>
    </row>
    <row r="187" spans="1:62" ht="20.25" customHeight="1">
      <c r="A187" s="410"/>
      <c r="B187" s="1170">
        <f>B185+1</f>
        <v>86</v>
      </c>
      <c r="C187" s="1203"/>
      <c r="D187" s="1204"/>
      <c r="E187" s="445"/>
      <c r="F187" s="446"/>
      <c r="G187" s="445"/>
      <c r="H187" s="446"/>
      <c r="I187" s="1205"/>
      <c r="J187" s="1206"/>
      <c r="K187" s="1207"/>
      <c r="L187" s="1208"/>
      <c r="M187" s="1208"/>
      <c r="N187" s="1204"/>
      <c r="O187" s="1187"/>
      <c r="P187" s="1188"/>
      <c r="Q187" s="1188"/>
      <c r="R187" s="1188"/>
      <c r="S187" s="1189"/>
      <c r="T187" s="465" t="s">
        <v>577</v>
      </c>
      <c r="U187" s="466"/>
      <c r="V187" s="467"/>
      <c r="W187" s="458"/>
      <c r="X187" s="459"/>
      <c r="Y187" s="459"/>
      <c r="Z187" s="459"/>
      <c r="AA187" s="459"/>
      <c r="AB187" s="459"/>
      <c r="AC187" s="460"/>
      <c r="AD187" s="458"/>
      <c r="AE187" s="459"/>
      <c r="AF187" s="459"/>
      <c r="AG187" s="459"/>
      <c r="AH187" s="459"/>
      <c r="AI187" s="459"/>
      <c r="AJ187" s="460"/>
      <c r="AK187" s="458"/>
      <c r="AL187" s="459"/>
      <c r="AM187" s="459"/>
      <c r="AN187" s="459"/>
      <c r="AO187" s="459"/>
      <c r="AP187" s="459"/>
      <c r="AQ187" s="460"/>
      <c r="AR187" s="458"/>
      <c r="AS187" s="459"/>
      <c r="AT187" s="459"/>
      <c r="AU187" s="459"/>
      <c r="AV187" s="459"/>
      <c r="AW187" s="459"/>
      <c r="AX187" s="460"/>
      <c r="AY187" s="458"/>
      <c r="AZ187" s="459"/>
      <c r="BA187" s="461"/>
      <c r="BB187" s="1209"/>
      <c r="BC187" s="1210"/>
      <c r="BD187" s="1211"/>
      <c r="BE187" s="1212"/>
      <c r="BF187" s="1213"/>
      <c r="BG187" s="1214"/>
      <c r="BH187" s="1214"/>
      <c r="BI187" s="1214"/>
      <c r="BJ187" s="1215"/>
    </row>
    <row r="188" spans="1:62" ht="20.25" customHeight="1">
      <c r="A188" s="410"/>
      <c r="B188" s="1171"/>
      <c r="C188" s="1216"/>
      <c r="D188" s="1217"/>
      <c r="E188" s="468"/>
      <c r="F188" s="469">
        <f>C187</f>
        <v>0</v>
      </c>
      <c r="G188" s="468"/>
      <c r="H188" s="469">
        <f>I187</f>
        <v>0</v>
      </c>
      <c r="I188" s="1218"/>
      <c r="J188" s="1219"/>
      <c r="K188" s="1220"/>
      <c r="L188" s="1221"/>
      <c r="M188" s="1221"/>
      <c r="N188" s="1217"/>
      <c r="O188" s="1187"/>
      <c r="P188" s="1188"/>
      <c r="Q188" s="1188"/>
      <c r="R188" s="1188"/>
      <c r="S188" s="1189"/>
      <c r="T188" s="462" t="s">
        <v>578</v>
      </c>
      <c r="U188" s="463"/>
      <c r="V188" s="464"/>
      <c r="W188" s="450" t="s">
        <v>885</v>
      </c>
      <c r="X188" s="451" t="s">
        <v>885</v>
      </c>
      <c r="Y188" s="451" t="s">
        <v>885</v>
      </c>
      <c r="Z188" s="451" t="s">
        <v>885</v>
      </c>
      <c r="AA188" s="451" t="s">
        <v>885</v>
      </c>
      <c r="AB188" s="451" t="s">
        <v>885</v>
      </c>
      <c r="AC188" s="452" t="s">
        <v>885</v>
      </c>
      <c r="AD188" s="450" t="s">
        <v>885</v>
      </c>
      <c r="AE188" s="451" t="s">
        <v>885</v>
      </c>
      <c r="AF188" s="451" t="s">
        <v>885</v>
      </c>
      <c r="AG188" s="451" t="s">
        <v>885</v>
      </c>
      <c r="AH188" s="451" t="s">
        <v>885</v>
      </c>
      <c r="AI188" s="451" t="s">
        <v>885</v>
      </c>
      <c r="AJ188" s="452" t="s">
        <v>885</v>
      </c>
      <c r="AK188" s="450" t="s">
        <v>885</v>
      </c>
      <c r="AL188" s="451" t="s">
        <v>885</v>
      </c>
      <c r="AM188" s="451" t="s">
        <v>885</v>
      </c>
      <c r="AN188" s="451" t="s">
        <v>885</v>
      </c>
      <c r="AO188" s="451" t="s">
        <v>885</v>
      </c>
      <c r="AP188" s="451" t="s">
        <v>885</v>
      </c>
      <c r="AQ188" s="452" t="s">
        <v>885</v>
      </c>
      <c r="AR188" s="450" t="s">
        <v>885</v>
      </c>
      <c r="AS188" s="451" t="s">
        <v>885</v>
      </c>
      <c r="AT188" s="451" t="s">
        <v>885</v>
      </c>
      <c r="AU188" s="451" t="s">
        <v>885</v>
      </c>
      <c r="AV188" s="451" t="s">
        <v>885</v>
      </c>
      <c r="AW188" s="451" t="s">
        <v>885</v>
      </c>
      <c r="AX188" s="452" t="s">
        <v>885</v>
      </c>
      <c r="AY188" s="450" t="s">
        <v>885</v>
      </c>
      <c r="AZ188" s="451" t="s">
        <v>885</v>
      </c>
      <c r="BA188" s="451" t="s">
        <v>885</v>
      </c>
      <c r="BB188" s="1225">
        <f>IF($BE$3="４週",SUM(W188:AX188),IF($BE$3="暦月",SUM(W188:BA188),""))</f>
        <v>0</v>
      </c>
      <c r="BC188" s="1226"/>
      <c r="BD188" s="1227">
        <f>IF($BE$3="４週",BB188/4,IF($BE$3="暦月",(BB188/($BE$8/7)),""))</f>
        <v>0</v>
      </c>
      <c r="BE188" s="1226"/>
      <c r="BF188" s="1222"/>
      <c r="BG188" s="1223"/>
      <c r="BH188" s="1223"/>
      <c r="BI188" s="1223"/>
      <c r="BJ188" s="1224"/>
    </row>
    <row r="189" spans="1:62" ht="20.25" customHeight="1">
      <c r="A189" s="410"/>
      <c r="B189" s="1170">
        <f>B187+1</f>
        <v>87</v>
      </c>
      <c r="C189" s="1203"/>
      <c r="D189" s="1204"/>
      <c r="E189" s="445"/>
      <c r="F189" s="446"/>
      <c r="G189" s="445"/>
      <c r="H189" s="446"/>
      <c r="I189" s="1205"/>
      <c r="J189" s="1206"/>
      <c r="K189" s="1207"/>
      <c r="L189" s="1208"/>
      <c r="M189" s="1208"/>
      <c r="N189" s="1204"/>
      <c r="O189" s="1187"/>
      <c r="P189" s="1188"/>
      <c r="Q189" s="1188"/>
      <c r="R189" s="1188"/>
      <c r="S189" s="1189"/>
      <c r="T189" s="465" t="s">
        <v>577</v>
      </c>
      <c r="U189" s="466"/>
      <c r="V189" s="467"/>
      <c r="W189" s="458"/>
      <c r="X189" s="459"/>
      <c r="Y189" s="459"/>
      <c r="Z189" s="459"/>
      <c r="AA189" s="459"/>
      <c r="AB189" s="459"/>
      <c r="AC189" s="460"/>
      <c r="AD189" s="458"/>
      <c r="AE189" s="459"/>
      <c r="AF189" s="459"/>
      <c r="AG189" s="459"/>
      <c r="AH189" s="459"/>
      <c r="AI189" s="459"/>
      <c r="AJ189" s="460"/>
      <c r="AK189" s="458"/>
      <c r="AL189" s="459"/>
      <c r="AM189" s="459"/>
      <c r="AN189" s="459"/>
      <c r="AO189" s="459"/>
      <c r="AP189" s="459"/>
      <c r="AQ189" s="460"/>
      <c r="AR189" s="458"/>
      <c r="AS189" s="459"/>
      <c r="AT189" s="459"/>
      <c r="AU189" s="459"/>
      <c r="AV189" s="459"/>
      <c r="AW189" s="459"/>
      <c r="AX189" s="460"/>
      <c r="AY189" s="458"/>
      <c r="AZ189" s="459"/>
      <c r="BA189" s="461"/>
      <c r="BB189" s="1209"/>
      <c r="BC189" s="1210"/>
      <c r="BD189" s="1211"/>
      <c r="BE189" s="1212"/>
      <c r="BF189" s="1213"/>
      <c r="BG189" s="1214"/>
      <c r="BH189" s="1214"/>
      <c r="BI189" s="1214"/>
      <c r="BJ189" s="1215"/>
    </row>
    <row r="190" spans="1:62" ht="20.25" customHeight="1">
      <c r="A190" s="410"/>
      <c r="B190" s="1171"/>
      <c r="C190" s="1216"/>
      <c r="D190" s="1217"/>
      <c r="E190" s="468"/>
      <c r="F190" s="469">
        <f>C189</f>
        <v>0</v>
      </c>
      <c r="G190" s="468"/>
      <c r="H190" s="469">
        <f>I189</f>
        <v>0</v>
      </c>
      <c r="I190" s="1218"/>
      <c r="J190" s="1219"/>
      <c r="K190" s="1220"/>
      <c r="L190" s="1221"/>
      <c r="M190" s="1221"/>
      <c r="N190" s="1217"/>
      <c r="O190" s="1187"/>
      <c r="P190" s="1188"/>
      <c r="Q190" s="1188"/>
      <c r="R190" s="1188"/>
      <c r="S190" s="1189"/>
      <c r="T190" s="462" t="s">
        <v>578</v>
      </c>
      <c r="U190" s="463"/>
      <c r="V190" s="464"/>
      <c r="W190" s="450" t="s">
        <v>885</v>
      </c>
      <c r="X190" s="451" t="s">
        <v>885</v>
      </c>
      <c r="Y190" s="451" t="s">
        <v>885</v>
      </c>
      <c r="Z190" s="451" t="s">
        <v>885</v>
      </c>
      <c r="AA190" s="451" t="s">
        <v>885</v>
      </c>
      <c r="AB190" s="451" t="s">
        <v>885</v>
      </c>
      <c r="AC190" s="452" t="s">
        <v>885</v>
      </c>
      <c r="AD190" s="450" t="s">
        <v>885</v>
      </c>
      <c r="AE190" s="451" t="s">
        <v>885</v>
      </c>
      <c r="AF190" s="451" t="s">
        <v>885</v>
      </c>
      <c r="AG190" s="451" t="s">
        <v>885</v>
      </c>
      <c r="AH190" s="451" t="s">
        <v>885</v>
      </c>
      <c r="AI190" s="451" t="s">
        <v>885</v>
      </c>
      <c r="AJ190" s="452" t="s">
        <v>885</v>
      </c>
      <c r="AK190" s="450" t="s">
        <v>885</v>
      </c>
      <c r="AL190" s="451" t="s">
        <v>885</v>
      </c>
      <c r="AM190" s="451" t="s">
        <v>885</v>
      </c>
      <c r="AN190" s="451" t="s">
        <v>885</v>
      </c>
      <c r="AO190" s="451" t="s">
        <v>885</v>
      </c>
      <c r="AP190" s="451" t="s">
        <v>885</v>
      </c>
      <c r="AQ190" s="452" t="s">
        <v>885</v>
      </c>
      <c r="AR190" s="450" t="s">
        <v>885</v>
      </c>
      <c r="AS190" s="451" t="s">
        <v>885</v>
      </c>
      <c r="AT190" s="451" t="s">
        <v>885</v>
      </c>
      <c r="AU190" s="451" t="s">
        <v>885</v>
      </c>
      <c r="AV190" s="451" t="s">
        <v>885</v>
      </c>
      <c r="AW190" s="451" t="s">
        <v>885</v>
      </c>
      <c r="AX190" s="452" t="s">
        <v>885</v>
      </c>
      <c r="AY190" s="450" t="s">
        <v>885</v>
      </c>
      <c r="AZ190" s="451" t="s">
        <v>885</v>
      </c>
      <c r="BA190" s="451" t="s">
        <v>885</v>
      </c>
      <c r="BB190" s="1225">
        <f>IF($BE$3="４週",SUM(W190:AX190),IF($BE$3="暦月",SUM(W190:BA190),""))</f>
        <v>0</v>
      </c>
      <c r="BC190" s="1226"/>
      <c r="BD190" s="1227">
        <f>IF($BE$3="４週",BB190/4,IF($BE$3="暦月",(BB190/($BE$8/7)),""))</f>
        <v>0</v>
      </c>
      <c r="BE190" s="1226"/>
      <c r="BF190" s="1222"/>
      <c r="BG190" s="1223"/>
      <c r="BH190" s="1223"/>
      <c r="BI190" s="1223"/>
      <c r="BJ190" s="1224"/>
    </row>
    <row r="191" spans="1:62" ht="20.25" customHeight="1">
      <c r="A191" s="410"/>
      <c r="B191" s="1170">
        <f>B189+1</f>
        <v>88</v>
      </c>
      <c r="C191" s="1203"/>
      <c r="D191" s="1204"/>
      <c r="E191" s="445"/>
      <c r="F191" s="446"/>
      <c r="G191" s="445"/>
      <c r="H191" s="446"/>
      <c r="I191" s="1205"/>
      <c r="J191" s="1206"/>
      <c r="K191" s="1207"/>
      <c r="L191" s="1208"/>
      <c r="M191" s="1208"/>
      <c r="N191" s="1204"/>
      <c r="O191" s="1187"/>
      <c r="P191" s="1188"/>
      <c r="Q191" s="1188"/>
      <c r="R191" s="1188"/>
      <c r="S191" s="1189"/>
      <c r="T191" s="465" t="s">
        <v>577</v>
      </c>
      <c r="U191" s="466"/>
      <c r="V191" s="467"/>
      <c r="W191" s="458"/>
      <c r="X191" s="459"/>
      <c r="Y191" s="459"/>
      <c r="Z191" s="459"/>
      <c r="AA191" s="459"/>
      <c r="AB191" s="459"/>
      <c r="AC191" s="460"/>
      <c r="AD191" s="458"/>
      <c r="AE191" s="459"/>
      <c r="AF191" s="459"/>
      <c r="AG191" s="459"/>
      <c r="AH191" s="459"/>
      <c r="AI191" s="459"/>
      <c r="AJ191" s="460"/>
      <c r="AK191" s="458"/>
      <c r="AL191" s="459"/>
      <c r="AM191" s="459"/>
      <c r="AN191" s="459"/>
      <c r="AO191" s="459"/>
      <c r="AP191" s="459"/>
      <c r="AQ191" s="460"/>
      <c r="AR191" s="458"/>
      <c r="AS191" s="459"/>
      <c r="AT191" s="459"/>
      <c r="AU191" s="459"/>
      <c r="AV191" s="459"/>
      <c r="AW191" s="459"/>
      <c r="AX191" s="460"/>
      <c r="AY191" s="458"/>
      <c r="AZ191" s="459"/>
      <c r="BA191" s="461"/>
      <c r="BB191" s="1209"/>
      <c r="BC191" s="1210"/>
      <c r="BD191" s="1211"/>
      <c r="BE191" s="1212"/>
      <c r="BF191" s="1213"/>
      <c r="BG191" s="1214"/>
      <c r="BH191" s="1214"/>
      <c r="BI191" s="1214"/>
      <c r="BJ191" s="1215"/>
    </row>
    <row r="192" spans="1:62" ht="20.25" customHeight="1">
      <c r="A192" s="410"/>
      <c r="B192" s="1171"/>
      <c r="C192" s="1216"/>
      <c r="D192" s="1217"/>
      <c r="E192" s="468"/>
      <c r="F192" s="469">
        <f>C191</f>
        <v>0</v>
      </c>
      <c r="G192" s="468"/>
      <c r="H192" s="469">
        <f>I191</f>
        <v>0</v>
      </c>
      <c r="I192" s="1218"/>
      <c r="J192" s="1219"/>
      <c r="K192" s="1220"/>
      <c r="L192" s="1221"/>
      <c r="M192" s="1221"/>
      <c r="N192" s="1217"/>
      <c r="O192" s="1187"/>
      <c r="P192" s="1188"/>
      <c r="Q192" s="1188"/>
      <c r="R192" s="1188"/>
      <c r="S192" s="1189"/>
      <c r="T192" s="462" t="s">
        <v>578</v>
      </c>
      <c r="U192" s="463"/>
      <c r="V192" s="464"/>
      <c r="W192" s="450" t="s">
        <v>885</v>
      </c>
      <c r="X192" s="451" t="s">
        <v>885</v>
      </c>
      <c r="Y192" s="451" t="s">
        <v>885</v>
      </c>
      <c r="Z192" s="451" t="s">
        <v>885</v>
      </c>
      <c r="AA192" s="451" t="s">
        <v>885</v>
      </c>
      <c r="AB192" s="451" t="s">
        <v>885</v>
      </c>
      <c r="AC192" s="452" t="s">
        <v>885</v>
      </c>
      <c r="AD192" s="450" t="s">
        <v>885</v>
      </c>
      <c r="AE192" s="451" t="s">
        <v>885</v>
      </c>
      <c r="AF192" s="451" t="s">
        <v>885</v>
      </c>
      <c r="AG192" s="451" t="s">
        <v>885</v>
      </c>
      <c r="AH192" s="451" t="s">
        <v>885</v>
      </c>
      <c r="AI192" s="451" t="s">
        <v>885</v>
      </c>
      <c r="AJ192" s="452" t="s">
        <v>885</v>
      </c>
      <c r="AK192" s="450" t="s">
        <v>885</v>
      </c>
      <c r="AL192" s="451" t="s">
        <v>885</v>
      </c>
      <c r="AM192" s="451" t="s">
        <v>885</v>
      </c>
      <c r="AN192" s="451" t="s">
        <v>885</v>
      </c>
      <c r="AO192" s="451" t="s">
        <v>885</v>
      </c>
      <c r="AP192" s="451" t="s">
        <v>885</v>
      </c>
      <c r="AQ192" s="452" t="s">
        <v>885</v>
      </c>
      <c r="AR192" s="450" t="s">
        <v>885</v>
      </c>
      <c r="AS192" s="451" t="s">
        <v>885</v>
      </c>
      <c r="AT192" s="451" t="s">
        <v>885</v>
      </c>
      <c r="AU192" s="451" t="s">
        <v>885</v>
      </c>
      <c r="AV192" s="451" t="s">
        <v>885</v>
      </c>
      <c r="AW192" s="451" t="s">
        <v>885</v>
      </c>
      <c r="AX192" s="452" t="s">
        <v>885</v>
      </c>
      <c r="AY192" s="450" t="s">
        <v>885</v>
      </c>
      <c r="AZ192" s="451" t="s">
        <v>885</v>
      </c>
      <c r="BA192" s="451" t="s">
        <v>885</v>
      </c>
      <c r="BB192" s="1225">
        <f>IF($BE$3="４週",SUM(W192:AX192),IF($BE$3="暦月",SUM(W192:BA192),""))</f>
        <v>0</v>
      </c>
      <c r="BC192" s="1226"/>
      <c r="BD192" s="1227">
        <f>IF($BE$3="４週",BB192/4,IF($BE$3="暦月",(BB192/($BE$8/7)),""))</f>
        <v>0</v>
      </c>
      <c r="BE192" s="1226"/>
      <c r="BF192" s="1222"/>
      <c r="BG192" s="1223"/>
      <c r="BH192" s="1223"/>
      <c r="BI192" s="1223"/>
      <c r="BJ192" s="1224"/>
    </row>
    <row r="193" spans="1:62" ht="20.25" customHeight="1">
      <c r="A193" s="410"/>
      <c r="B193" s="1170">
        <f>B191+1</f>
        <v>89</v>
      </c>
      <c r="C193" s="1203"/>
      <c r="D193" s="1204"/>
      <c r="E193" s="445"/>
      <c r="F193" s="446"/>
      <c r="G193" s="445"/>
      <c r="H193" s="446"/>
      <c r="I193" s="1205"/>
      <c r="J193" s="1206"/>
      <c r="K193" s="1207"/>
      <c r="L193" s="1208"/>
      <c r="M193" s="1208"/>
      <c r="N193" s="1204"/>
      <c r="O193" s="1187"/>
      <c r="P193" s="1188"/>
      <c r="Q193" s="1188"/>
      <c r="R193" s="1188"/>
      <c r="S193" s="1189"/>
      <c r="T193" s="465" t="s">
        <v>577</v>
      </c>
      <c r="U193" s="466"/>
      <c r="V193" s="467"/>
      <c r="W193" s="458"/>
      <c r="X193" s="459"/>
      <c r="Y193" s="459"/>
      <c r="Z193" s="459"/>
      <c r="AA193" s="459"/>
      <c r="AB193" s="459"/>
      <c r="AC193" s="460"/>
      <c r="AD193" s="458"/>
      <c r="AE193" s="459"/>
      <c r="AF193" s="459"/>
      <c r="AG193" s="459"/>
      <c r="AH193" s="459"/>
      <c r="AI193" s="459"/>
      <c r="AJ193" s="460"/>
      <c r="AK193" s="458"/>
      <c r="AL193" s="459"/>
      <c r="AM193" s="459"/>
      <c r="AN193" s="459"/>
      <c r="AO193" s="459"/>
      <c r="AP193" s="459"/>
      <c r="AQ193" s="460"/>
      <c r="AR193" s="458"/>
      <c r="AS193" s="459"/>
      <c r="AT193" s="459"/>
      <c r="AU193" s="459"/>
      <c r="AV193" s="459"/>
      <c r="AW193" s="459"/>
      <c r="AX193" s="460"/>
      <c r="AY193" s="458"/>
      <c r="AZ193" s="459"/>
      <c r="BA193" s="461"/>
      <c r="BB193" s="1209"/>
      <c r="BC193" s="1210"/>
      <c r="BD193" s="1211"/>
      <c r="BE193" s="1212"/>
      <c r="BF193" s="1213"/>
      <c r="BG193" s="1214"/>
      <c r="BH193" s="1214"/>
      <c r="BI193" s="1214"/>
      <c r="BJ193" s="1215"/>
    </row>
    <row r="194" spans="1:62" ht="20.25" customHeight="1">
      <c r="A194" s="410"/>
      <c r="B194" s="1171"/>
      <c r="C194" s="1216"/>
      <c r="D194" s="1217"/>
      <c r="E194" s="468"/>
      <c r="F194" s="469">
        <f>C193</f>
        <v>0</v>
      </c>
      <c r="G194" s="468"/>
      <c r="H194" s="469">
        <f>I193</f>
        <v>0</v>
      </c>
      <c r="I194" s="1218"/>
      <c r="J194" s="1219"/>
      <c r="K194" s="1220"/>
      <c r="L194" s="1221"/>
      <c r="M194" s="1221"/>
      <c r="N194" s="1217"/>
      <c r="O194" s="1187"/>
      <c r="P194" s="1188"/>
      <c r="Q194" s="1188"/>
      <c r="R194" s="1188"/>
      <c r="S194" s="1189"/>
      <c r="T194" s="462" t="s">
        <v>578</v>
      </c>
      <c r="U194" s="463"/>
      <c r="V194" s="464"/>
      <c r="W194" s="450" t="s">
        <v>885</v>
      </c>
      <c r="X194" s="451" t="s">
        <v>885</v>
      </c>
      <c r="Y194" s="451" t="s">
        <v>885</v>
      </c>
      <c r="Z194" s="451" t="s">
        <v>885</v>
      </c>
      <c r="AA194" s="451" t="s">
        <v>885</v>
      </c>
      <c r="AB194" s="451" t="s">
        <v>885</v>
      </c>
      <c r="AC194" s="452" t="s">
        <v>885</v>
      </c>
      <c r="AD194" s="450" t="s">
        <v>885</v>
      </c>
      <c r="AE194" s="451" t="s">
        <v>885</v>
      </c>
      <c r="AF194" s="451" t="s">
        <v>885</v>
      </c>
      <c r="AG194" s="451" t="s">
        <v>885</v>
      </c>
      <c r="AH194" s="451" t="s">
        <v>885</v>
      </c>
      <c r="AI194" s="451" t="s">
        <v>885</v>
      </c>
      <c r="AJ194" s="452" t="s">
        <v>885</v>
      </c>
      <c r="AK194" s="450" t="s">
        <v>885</v>
      </c>
      <c r="AL194" s="451" t="s">
        <v>885</v>
      </c>
      <c r="AM194" s="451" t="s">
        <v>885</v>
      </c>
      <c r="AN194" s="451" t="s">
        <v>885</v>
      </c>
      <c r="AO194" s="451" t="s">
        <v>885</v>
      </c>
      <c r="AP194" s="451" t="s">
        <v>885</v>
      </c>
      <c r="AQ194" s="452" t="s">
        <v>885</v>
      </c>
      <c r="AR194" s="450" t="s">
        <v>885</v>
      </c>
      <c r="AS194" s="451" t="s">
        <v>885</v>
      </c>
      <c r="AT194" s="451" t="s">
        <v>885</v>
      </c>
      <c r="AU194" s="451" t="s">
        <v>885</v>
      </c>
      <c r="AV194" s="451" t="s">
        <v>885</v>
      </c>
      <c r="AW194" s="451" t="s">
        <v>885</v>
      </c>
      <c r="AX194" s="452" t="s">
        <v>885</v>
      </c>
      <c r="AY194" s="450" t="s">
        <v>885</v>
      </c>
      <c r="AZ194" s="451" t="s">
        <v>885</v>
      </c>
      <c r="BA194" s="451" t="s">
        <v>885</v>
      </c>
      <c r="BB194" s="1225">
        <f>IF($BE$3="４週",SUM(W194:AX194),IF($BE$3="暦月",SUM(W194:BA194),""))</f>
        <v>0</v>
      </c>
      <c r="BC194" s="1226"/>
      <c r="BD194" s="1227">
        <f>IF($BE$3="４週",BB194/4,IF($BE$3="暦月",(BB194/($BE$8/7)),""))</f>
        <v>0</v>
      </c>
      <c r="BE194" s="1226"/>
      <c r="BF194" s="1222"/>
      <c r="BG194" s="1223"/>
      <c r="BH194" s="1223"/>
      <c r="BI194" s="1223"/>
      <c r="BJ194" s="1224"/>
    </row>
    <row r="195" spans="1:62" ht="20.25" customHeight="1">
      <c r="A195" s="410"/>
      <c r="B195" s="1170">
        <f>B193+1</f>
        <v>90</v>
      </c>
      <c r="C195" s="1203"/>
      <c r="D195" s="1204"/>
      <c r="E195" s="445"/>
      <c r="F195" s="446"/>
      <c r="G195" s="445"/>
      <c r="H195" s="446"/>
      <c r="I195" s="1205"/>
      <c r="J195" s="1206"/>
      <c r="K195" s="1207"/>
      <c r="L195" s="1208"/>
      <c r="M195" s="1208"/>
      <c r="N195" s="1204"/>
      <c r="O195" s="1187"/>
      <c r="P195" s="1188"/>
      <c r="Q195" s="1188"/>
      <c r="R195" s="1188"/>
      <c r="S195" s="1189"/>
      <c r="T195" s="465" t="s">
        <v>577</v>
      </c>
      <c r="U195" s="466"/>
      <c r="V195" s="467"/>
      <c r="W195" s="458"/>
      <c r="X195" s="459"/>
      <c r="Y195" s="459"/>
      <c r="Z195" s="459"/>
      <c r="AA195" s="459"/>
      <c r="AB195" s="459"/>
      <c r="AC195" s="460"/>
      <c r="AD195" s="458"/>
      <c r="AE195" s="459"/>
      <c r="AF195" s="459"/>
      <c r="AG195" s="459"/>
      <c r="AH195" s="459"/>
      <c r="AI195" s="459"/>
      <c r="AJ195" s="460"/>
      <c r="AK195" s="458"/>
      <c r="AL195" s="459"/>
      <c r="AM195" s="459"/>
      <c r="AN195" s="459"/>
      <c r="AO195" s="459"/>
      <c r="AP195" s="459"/>
      <c r="AQ195" s="460"/>
      <c r="AR195" s="458"/>
      <c r="AS195" s="459"/>
      <c r="AT195" s="459"/>
      <c r="AU195" s="459"/>
      <c r="AV195" s="459"/>
      <c r="AW195" s="459"/>
      <c r="AX195" s="460"/>
      <c r="AY195" s="458"/>
      <c r="AZ195" s="459"/>
      <c r="BA195" s="461"/>
      <c r="BB195" s="1209"/>
      <c r="BC195" s="1210"/>
      <c r="BD195" s="1211"/>
      <c r="BE195" s="1212"/>
      <c r="BF195" s="1213"/>
      <c r="BG195" s="1214"/>
      <c r="BH195" s="1214"/>
      <c r="BI195" s="1214"/>
      <c r="BJ195" s="1215"/>
    </row>
    <row r="196" spans="1:62" ht="20.25" customHeight="1">
      <c r="A196" s="410"/>
      <c r="B196" s="1171"/>
      <c r="C196" s="1216"/>
      <c r="D196" s="1217"/>
      <c r="E196" s="468"/>
      <c r="F196" s="469">
        <f>C195</f>
        <v>0</v>
      </c>
      <c r="G196" s="468"/>
      <c r="H196" s="469">
        <f>I195</f>
        <v>0</v>
      </c>
      <c r="I196" s="1218"/>
      <c r="J196" s="1219"/>
      <c r="K196" s="1220"/>
      <c r="L196" s="1221"/>
      <c r="M196" s="1221"/>
      <c r="N196" s="1217"/>
      <c r="O196" s="1187"/>
      <c r="P196" s="1188"/>
      <c r="Q196" s="1188"/>
      <c r="R196" s="1188"/>
      <c r="S196" s="1189"/>
      <c r="T196" s="462" t="s">
        <v>578</v>
      </c>
      <c r="U196" s="463"/>
      <c r="V196" s="464"/>
      <c r="W196" s="450" t="s">
        <v>885</v>
      </c>
      <c r="X196" s="451" t="s">
        <v>885</v>
      </c>
      <c r="Y196" s="451" t="s">
        <v>885</v>
      </c>
      <c r="Z196" s="451" t="s">
        <v>885</v>
      </c>
      <c r="AA196" s="451" t="s">
        <v>885</v>
      </c>
      <c r="AB196" s="451" t="s">
        <v>885</v>
      </c>
      <c r="AC196" s="452" t="s">
        <v>885</v>
      </c>
      <c r="AD196" s="450" t="s">
        <v>885</v>
      </c>
      <c r="AE196" s="451" t="s">
        <v>885</v>
      </c>
      <c r="AF196" s="451" t="s">
        <v>885</v>
      </c>
      <c r="AG196" s="451" t="s">
        <v>885</v>
      </c>
      <c r="AH196" s="451" t="s">
        <v>885</v>
      </c>
      <c r="AI196" s="451" t="s">
        <v>885</v>
      </c>
      <c r="AJ196" s="452" t="s">
        <v>885</v>
      </c>
      <c r="AK196" s="450" t="s">
        <v>885</v>
      </c>
      <c r="AL196" s="451" t="s">
        <v>885</v>
      </c>
      <c r="AM196" s="451" t="s">
        <v>885</v>
      </c>
      <c r="AN196" s="451" t="s">
        <v>885</v>
      </c>
      <c r="AO196" s="451" t="s">
        <v>885</v>
      </c>
      <c r="AP196" s="451" t="s">
        <v>885</v>
      </c>
      <c r="AQ196" s="452" t="s">
        <v>885</v>
      </c>
      <c r="AR196" s="450" t="s">
        <v>885</v>
      </c>
      <c r="AS196" s="451" t="s">
        <v>885</v>
      </c>
      <c r="AT196" s="451" t="s">
        <v>885</v>
      </c>
      <c r="AU196" s="451" t="s">
        <v>885</v>
      </c>
      <c r="AV196" s="451" t="s">
        <v>885</v>
      </c>
      <c r="AW196" s="451" t="s">
        <v>885</v>
      </c>
      <c r="AX196" s="452" t="s">
        <v>885</v>
      </c>
      <c r="AY196" s="450" t="s">
        <v>885</v>
      </c>
      <c r="AZ196" s="451" t="s">
        <v>885</v>
      </c>
      <c r="BA196" s="451" t="s">
        <v>885</v>
      </c>
      <c r="BB196" s="1225">
        <f>IF($BE$3="４週",SUM(W196:AX196),IF($BE$3="暦月",SUM(W196:BA196),""))</f>
        <v>0</v>
      </c>
      <c r="BC196" s="1226"/>
      <c r="BD196" s="1227">
        <f>IF($BE$3="４週",BB196/4,IF($BE$3="暦月",(BB196/($BE$8/7)),""))</f>
        <v>0</v>
      </c>
      <c r="BE196" s="1226"/>
      <c r="BF196" s="1222"/>
      <c r="BG196" s="1223"/>
      <c r="BH196" s="1223"/>
      <c r="BI196" s="1223"/>
      <c r="BJ196" s="1224"/>
    </row>
    <row r="197" spans="1:62" ht="20.25" customHeight="1">
      <c r="A197" s="410"/>
      <c r="B197" s="1170">
        <f>B195+1</f>
        <v>91</v>
      </c>
      <c r="C197" s="1203"/>
      <c r="D197" s="1204"/>
      <c r="E197" s="445"/>
      <c r="F197" s="446"/>
      <c r="G197" s="445"/>
      <c r="H197" s="446"/>
      <c r="I197" s="1205"/>
      <c r="J197" s="1206"/>
      <c r="K197" s="1207"/>
      <c r="L197" s="1208"/>
      <c r="M197" s="1208"/>
      <c r="N197" s="1204"/>
      <c r="O197" s="1187"/>
      <c r="P197" s="1188"/>
      <c r="Q197" s="1188"/>
      <c r="R197" s="1188"/>
      <c r="S197" s="1189"/>
      <c r="T197" s="465" t="s">
        <v>577</v>
      </c>
      <c r="U197" s="466"/>
      <c r="V197" s="467"/>
      <c r="W197" s="458"/>
      <c r="X197" s="459"/>
      <c r="Y197" s="459"/>
      <c r="Z197" s="459"/>
      <c r="AA197" s="459"/>
      <c r="AB197" s="459"/>
      <c r="AC197" s="460"/>
      <c r="AD197" s="458"/>
      <c r="AE197" s="459"/>
      <c r="AF197" s="459"/>
      <c r="AG197" s="459"/>
      <c r="AH197" s="459"/>
      <c r="AI197" s="459"/>
      <c r="AJ197" s="460"/>
      <c r="AK197" s="458"/>
      <c r="AL197" s="459"/>
      <c r="AM197" s="459"/>
      <c r="AN197" s="459"/>
      <c r="AO197" s="459"/>
      <c r="AP197" s="459"/>
      <c r="AQ197" s="460"/>
      <c r="AR197" s="458"/>
      <c r="AS197" s="459"/>
      <c r="AT197" s="459"/>
      <c r="AU197" s="459"/>
      <c r="AV197" s="459"/>
      <c r="AW197" s="459"/>
      <c r="AX197" s="460"/>
      <c r="AY197" s="458"/>
      <c r="AZ197" s="459"/>
      <c r="BA197" s="461"/>
      <c r="BB197" s="1209"/>
      <c r="BC197" s="1210"/>
      <c r="BD197" s="1211"/>
      <c r="BE197" s="1212"/>
      <c r="BF197" s="1213"/>
      <c r="BG197" s="1214"/>
      <c r="BH197" s="1214"/>
      <c r="BI197" s="1214"/>
      <c r="BJ197" s="1215"/>
    </row>
    <row r="198" spans="1:62" ht="20.25" customHeight="1">
      <c r="A198" s="410"/>
      <c r="B198" s="1171"/>
      <c r="C198" s="1216"/>
      <c r="D198" s="1217"/>
      <c r="E198" s="468"/>
      <c r="F198" s="469">
        <f>C197</f>
        <v>0</v>
      </c>
      <c r="G198" s="468"/>
      <c r="H198" s="469">
        <f>I197</f>
        <v>0</v>
      </c>
      <c r="I198" s="1218"/>
      <c r="J198" s="1219"/>
      <c r="K198" s="1220"/>
      <c r="L198" s="1221"/>
      <c r="M198" s="1221"/>
      <c r="N198" s="1217"/>
      <c r="O198" s="1187"/>
      <c r="P198" s="1188"/>
      <c r="Q198" s="1188"/>
      <c r="R198" s="1188"/>
      <c r="S198" s="1189"/>
      <c r="T198" s="462" t="s">
        <v>578</v>
      </c>
      <c r="U198" s="463"/>
      <c r="V198" s="464"/>
      <c r="W198" s="450" t="s">
        <v>885</v>
      </c>
      <c r="X198" s="451" t="s">
        <v>885</v>
      </c>
      <c r="Y198" s="451" t="s">
        <v>885</v>
      </c>
      <c r="Z198" s="451" t="s">
        <v>885</v>
      </c>
      <c r="AA198" s="451" t="s">
        <v>885</v>
      </c>
      <c r="AB198" s="451" t="s">
        <v>885</v>
      </c>
      <c r="AC198" s="452" t="s">
        <v>885</v>
      </c>
      <c r="AD198" s="450" t="s">
        <v>885</v>
      </c>
      <c r="AE198" s="451" t="s">
        <v>885</v>
      </c>
      <c r="AF198" s="451" t="s">
        <v>885</v>
      </c>
      <c r="AG198" s="451" t="s">
        <v>885</v>
      </c>
      <c r="AH198" s="451" t="s">
        <v>885</v>
      </c>
      <c r="AI198" s="451" t="s">
        <v>885</v>
      </c>
      <c r="AJ198" s="452" t="s">
        <v>885</v>
      </c>
      <c r="AK198" s="450" t="s">
        <v>885</v>
      </c>
      <c r="AL198" s="451" t="s">
        <v>885</v>
      </c>
      <c r="AM198" s="451" t="s">
        <v>885</v>
      </c>
      <c r="AN198" s="451" t="s">
        <v>885</v>
      </c>
      <c r="AO198" s="451" t="s">
        <v>885</v>
      </c>
      <c r="AP198" s="451" t="s">
        <v>885</v>
      </c>
      <c r="AQ198" s="452" t="s">
        <v>885</v>
      </c>
      <c r="AR198" s="450" t="s">
        <v>885</v>
      </c>
      <c r="AS198" s="451" t="s">
        <v>885</v>
      </c>
      <c r="AT198" s="451" t="s">
        <v>885</v>
      </c>
      <c r="AU198" s="451" t="s">
        <v>885</v>
      </c>
      <c r="AV198" s="451" t="s">
        <v>885</v>
      </c>
      <c r="AW198" s="451" t="s">
        <v>885</v>
      </c>
      <c r="AX198" s="452" t="s">
        <v>885</v>
      </c>
      <c r="AY198" s="450" t="s">
        <v>885</v>
      </c>
      <c r="AZ198" s="451" t="s">
        <v>885</v>
      </c>
      <c r="BA198" s="451" t="s">
        <v>885</v>
      </c>
      <c r="BB198" s="1225">
        <f>IF($BE$3="４週",SUM(W198:AX198),IF($BE$3="暦月",SUM(W198:BA198),""))</f>
        <v>0</v>
      </c>
      <c r="BC198" s="1226"/>
      <c r="BD198" s="1227">
        <f>IF($BE$3="４週",BB198/4,IF($BE$3="暦月",(BB198/($BE$8/7)),""))</f>
        <v>0</v>
      </c>
      <c r="BE198" s="1226"/>
      <c r="BF198" s="1222"/>
      <c r="BG198" s="1223"/>
      <c r="BH198" s="1223"/>
      <c r="BI198" s="1223"/>
      <c r="BJ198" s="1224"/>
    </row>
    <row r="199" spans="1:62" ht="20.25" customHeight="1">
      <c r="A199" s="410"/>
      <c r="B199" s="1170">
        <f>B197+1</f>
        <v>92</v>
      </c>
      <c r="C199" s="1203"/>
      <c r="D199" s="1204"/>
      <c r="E199" s="445"/>
      <c r="F199" s="446"/>
      <c r="G199" s="445"/>
      <c r="H199" s="446"/>
      <c r="I199" s="1205"/>
      <c r="J199" s="1206"/>
      <c r="K199" s="1207"/>
      <c r="L199" s="1208"/>
      <c r="M199" s="1208"/>
      <c r="N199" s="1204"/>
      <c r="O199" s="1187"/>
      <c r="P199" s="1188"/>
      <c r="Q199" s="1188"/>
      <c r="R199" s="1188"/>
      <c r="S199" s="1189"/>
      <c r="T199" s="465" t="s">
        <v>577</v>
      </c>
      <c r="U199" s="466"/>
      <c r="V199" s="467"/>
      <c r="W199" s="458"/>
      <c r="X199" s="459"/>
      <c r="Y199" s="459"/>
      <c r="Z199" s="459"/>
      <c r="AA199" s="459"/>
      <c r="AB199" s="459"/>
      <c r="AC199" s="460"/>
      <c r="AD199" s="458"/>
      <c r="AE199" s="459"/>
      <c r="AF199" s="459"/>
      <c r="AG199" s="459"/>
      <c r="AH199" s="459"/>
      <c r="AI199" s="459"/>
      <c r="AJ199" s="460"/>
      <c r="AK199" s="458"/>
      <c r="AL199" s="459"/>
      <c r="AM199" s="459"/>
      <c r="AN199" s="459"/>
      <c r="AO199" s="459"/>
      <c r="AP199" s="459"/>
      <c r="AQ199" s="460"/>
      <c r="AR199" s="458"/>
      <c r="AS199" s="459"/>
      <c r="AT199" s="459"/>
      <c r="AU199" s="459"/>
      <c r="AV199" s="459"/>
      <c r="AW199" s="459"/>
      <c r="AX199" s="460"/>
      <c r="AY199" s="458"/>
      <c r="AZ199" s="459"/>
      <c r="BA199" s="461"/>
      <c r="BB199" s="1209"/>
      <c r="BC199" s="1210"/>
      <c r="BD199" s="1211"/>
      <c r="BE199" s="1212"/>
      <c r="BF199" s="1213"/>
      <c r="BG199" s="1214"/>
      <c r="BH199" s="1214"/>
      <c r="BI199" s="1214"/>
      <c r="BJ199" s="1215"/>
    </row>
    <row r="200" spans="1:62" ht="20.25" customHeight="1">
      <c r="A200" s="410"/>
      <c r="B200" s="1171"/>
      <c r="C200" s="1216"/>
      <c r="D200" s="1217"/>
      <c r="E200" s="468"/>
      <c r="F200" s="469">
        <f>C199</f>
        <v>0</v>
      </c>
      <c r="G200" s="468"/>
      <c r="H200" s="469">
        <f>I199</f>
        <v>0</v>
      </c>
      <c r="I200" s="1218"/>
      <c r="J200" s="1219"/>
      <c r="K200" s="1220"/>
      <c r="L200" s="1221"/>
      <c r="M200" s="1221"/>
      <c r="N200" s="1217"/>
      <c r="O200" s="1187"/>
      <c r="P200" s="1188"/>
      <c r="Q200" s="1188"/>
      <c r="R200" s="1188"/>
      <c r="S200" s="1189"/>
      <c r="T200" s="462" t="s">
        <v>578</v>
      </c>
      <c r="U200" s="463"/>
      <c r="V200" s="464"/>
      <c r="W200" s="450" t="s">
        <v>885</v>
      </c>
      <c r="X200" s="451" t="s">
        <v>885</v>
      </c>
      <c r="Y200" s="451" t="s">
        <v>885</v>
      </c>
      <c r="Z200" s="451" t="s">
        <v>885</v>
      </c>
      <c r="AA200" s="451" t="s">
        <v>885</v>
      </c>
      <c r="AB200" s="451" t="s">
        <v>885</v>
      </c>
      <c r="AC200" s="452" t="s">
        <v>885</v>
      </c>
      <c r="AD200" s="450" t="s">
        <v>885</v>
      </c>
      <c r="AE200" s="451" t="s">
        <v>885</v>
      </c>
      <c r="AF200" s="451" t="s">
        <v>885</v>
      </c>
      <c r="AG200" s="451" t="s">
        <v>885</v>
      </c>
      <c r="AH200" s="451" t="s">
        <v>885</v>
      </c>
      <c r="AI200" s="451" t="s">
        <v>885</v>
      </c>
      <c r="AJ200" s="452" t="s">
        <v>885</v>
      </c>
      <c r="AK200" s="450" t="s">
        <v>885</v>
      </c>
      <c r="AL200" s="451" t="s">
        <v>885</v>
      </c>
      <c r="AM200" s="451" t="s">
        <v>885</v>
      </c>
      <c r="AN200" s="451" t="s">
        <v>885</v>
      </c>
      <c r="AO200" s="451" t="s">
        <v>885</v>
      </c>
      <c r="AP200" s="451" t="s">
        <v>885</v>
      </c>
      <c r="AQ200" s="452" t="s">
        <v>885</v>
      </c>
      <c r="AR200" s="450" t="s">
        <v>885</v>
      </c>
      <c r="AS200" s="451" t="s">
        <v>885</v>
      </c>
      <c r="AT200" s="451" t="s">
        <v>885</v>
      </c>
      <c r="AU200" s="451" t="s">
        <v>885</v>
      </c>
      <c r="AV200" s="451" t="s">
        <v>885</v>
      </c>
      <c r="AW200" s="451" t="s">
        <v>885</v>
      </c>
      <c r="AX200" s="452" t="s">
        <v>885</v>
      </c>
      <c r="AY200" s="450" t="s">
        <v>885</v>
      </c>
      <c r="AZ200" s="451" t="s">
        <v>885</v>
      </c>
      <c r="BA200" s="451" t="s">
        <v>885</v>
      </c>
      <c r="BB200" s="1225">
        <f>IF($BE$3="４週",SUM(W200:AX200),IF($BE$3="暦月",SUM(W200:BA200),""))</f>
        <v>0</v>
      </c>
      <c r="BC200" s="1226"/>
      <c r="BD200" s="1227">
        <f>IF($BE$3="４週",BB200/4,IF($BE$3="暦月",(BB200/($BE$8/7)),""))</f>
        <v>0</v>
      </c>
      <c r="BE200" s="1226"/>
      <c r="BF200" s="1222"/>
      <c r="BG200" s="1223"/>
      <c r="BH200" s="1223"/>
      <c r="BI200" s="1223"/>
      <c r="BJ200" s="1224"/>
    </row>
    <row r="201" spans="1:62" ht="20.25" customHeight="1">
      <c r="A201" s="410"/>
      <c r="B201" s="1170">
        <f>B199+1</f>
        <v>93</v>
      </c>
      <c r="C201" s="1203"/>
      <c r="D201" s="1204"/>
      <c r="E201" s="445"/>
      <c r="F201" s="446"/>
      <c r="G201" s="445"/>
      <c r="H201" s="446"/>
      <c r="I201" s="1205"/>
      <c r="J201" s="1206"/>
      <c r="K201" s="1207"/>
      <c r="L201" s="1208"/>
      <c r="M201" s="1208"/>
      <c r="N201" s="1204"/>
      <c r="O201" s="1187"/>
      <c r="P201" s="1188"/>
      <c r="Q201" s="1188"/>
      <c r="R201" s="1188"/>
      <c r="S201" s="1189"/>
      <c r="T201" s="465" t="s">
        <v>577</v>
      </c>
      <c r="U201" s="466"/>
      <c r="V201" s="467"/>
      <c r="W201" s="458"/>
      <c r="X201" s="459"/>
      <c r="Y201" s="459"/>
      <c r="Z201" s="459"/>
      <c r="AA201" s="459"/>
      <c r="AB201" s="459"/>
      <c r="AC201" s="460"/>
      <c r="AD201" s="458"/>
      <c r="AE201" s="459"/>
      <c r="AF201" s="459"/>
      <c r="AG201" s="459"/>
      <c r="AH201" s="459"/>
      <c r="AI201" s="459"/>
      <c r="AJ201" s="460"/>
      <c r="AK201" s="458"/>
      <c r="AL201" s="459"/>
      <c r="AM201" s="459"/>
      <c r="AN201" s="459"/>
      <c r="AO201" s="459"/>
      <c r="AP201" s="459"/>
      <c r="AQ201" s="460"/>
      <c r="AR201" s="458"/>
      <c r="AS201" s="459"/>
      <c r="AT201" s="459"/>
      <c r="AU201" s="459"/>
      <c r="AV201" s="459"/>
      <c r="AW201" s="459"/>
      <c r="AX201" s="460"/>
      <c r="AY201" s="458"/>
      <c r="AZ201" s="459"/>
      <c r="BA201" s="461"/>
      <c r="BB201" s="1209"/>
      <c r="BC201" s="1210"/>
      <c r="BD201" s="1211"/>
      <c r="BE201" s="1212"/>
      <c r="BF201" s="1213"/>
      <c r="BG201" s="1214"/>
      <c r="BH201" s="1214"/>
      <c r="BI201" s="1214"/>
      <c r="BJ201" s="1215"/>
    </row>
    <row r="202" spans="1:62" ht="20.25" customHeight="1">
      <c r="A202" s="410"/>
      <c r="B202" s="1171"/>
      <c r="C202" s="1216"/>
      <c r="D202" s="1217"/>
      <c r="E202" s="468"/>
      <c r="F202" s="469">
        <f>C201</f>
        <v>0</v>
      </c>
      <c r="G202" s="468"/>
      <c r="H202" s="469">
        <f>I201</f>
        <v>0</v>
      </c>
      <c r="I202" s="1218"/>
      <c r="J202" s="1219"/>
      <c r="K202" s="1220"/>
      <c r="L202" s="1221"/>
      <c r="M202" s="1221"/>
      <c r="N202" s="1217"/>
      <c r="O202" s="1187"/>
      <c r="P202" s="1188"/>
      <c r="Q202" s="1188"/>
      <c r="R202" s="1188"/>
      <c r="S202" s="1189"/>
      <c r="T202" s="462" t="s">
        <v>578</v>
      </c>
      <c r="U202" s="463"/>
      <c r="V202" s="464"/>
      <c r="W202" s="450" t="s">
        <v>885</v>
      </c>
      <c r="X202" s="451" t="s">
        <v>885</v>
      </c>
      <c r="Y202" s="451" t="s">
        <v>885</v>
      </c>
      <c r="Z202" s="451" t="s">
        <v>885</v>
      </c>
      <c r="AA202" s="451" t="s">
        <v>885</v>
      </c>
      <c r="AB202" s="451" t="s">
        <v>885</v>
      </c>
      <c r="AC202" s="452" t="s">
        <v>885</v>
      </c>
      <c r="AD202" s="450" t="s">
        <v>885</v>
      </c>
      <c r="AE202" s="451" t="s">
        <v>885</v>
      </c>
      <c r="AF202" s="451" t="s">
        <v>885</v>
      </c>
      <c r="AG202" s="451" t="s">
        <v>885</v>
      </c>
      <c r="AH202" s="451" t="s">
        <v>885</v>
      </c>
      <c r="AI202" s="451" t="s">
        <v>885</v>
      </c>
      <c r="AJ202" s="452" t="s">
        <v>885</v>
      </c>
      <c r="AK202" s="450" t="s">
        <v>885</v>
      </c>
      <c r="AL202" s="451" t="s">
        <v>885</v>
      </c>
      <c r="AM202" s="451" t="s">
        <v>885</v>
      </c>
      <c r="AN202" s="451" t="s">
        <v>885</v>
      </c>
      <c r="AO202" s="451" t="s">
        <v>885</v>
      </c>
      <c r="AP202" s="451" t="s">
        <v>885</v>
      </c>
      <c r="AQ202" s="452" t="s">
        <v>885</v>
      </c>
      <c r="AR202" s="450" t="s">
        <v>885</v>
      </c>
      <c r="AS202" s="451" t="s">
        <v>885</v>
      </c>
      <c r="AT202" s="451" t="s">
        <v>885</v>
      </c>
      <c r="AU202" s="451" t="s">
        <v>885</v>
      </c>
      <c r="AV202" s="451" t="s">
        <v>885</v>
      </c>
      <c r="AW202" s="451" t="s">
        <v>885</v>
      </c>
      <c r="AX202" s="452" t="s">
        <v>885</v>
      </c>
      <c r="AY202" s="450" t="s">
        <v>885</v>
      </c>
      <c r="AZ202" s="451" t="s">
        <v>885</v>
      </c>
      <c r="BA202" s="451" t="s">
        <v>885</v>
      </c>
      <c r="BB202" s="1225">
        <f>IF($BE$3="４週",SUM(W202:AX202),IF($BE$3="暦月",SUM(W202:BA202),""))</f>
        <v>0</v>
      </c>
      <c r="BC202" s="1226"/>
      <c r="BD202" s="1227">
        <f>IF($BE$3="４週",BB202/4,IF($BE$3="暦月",(BB202/($BE$8/7)),""))</f>
        <v>0</v>
      </c>
      <c r="BE202" s="1226"/>
      <c r="BF202" s="1222"/>
      <c r="BG202" s="1223"/>
      <c r="BH202" s="1223"/>
      <c r="BI202" s="1223"/>
      <c r="BJ202" s="1224"/>
    </row>
    <row r="203" spans="1:62" ht="20.25" customHeight="1">
      <c r="A203" s="410"/>
      <c r="B203" s="1170">
        <f>B201+1</f>
        <v>94</v>
      </c>
      <c r="C203" s="1203"/>
      <c r="D203" s="1204"/>
      <c r="E203" s="445"/>
      <c r="F203" s="446"/>
      <c r="G203" s="445"/>
      <c r="H203" s="446"/>
      <c r="I203" s="1205"/>
      <c r="J203" s="1206"/>
      <c r="K203" s="1207"/>
      <c r="L203" s="1208"/>
      <c r="M203" s="1208"/>
      <c r="N203" s="1204"/>
      <c r="O203" s="1187"/>
      <c r="P203" s="1188"/>
      <c r="Q203" s="1188"/>
      <c r="R203" s="1188"/>
      <c r="S203" s="1189"/>
      <c r="T203" s="465" t="s">
        <v>577</v>
      </c>
      <c r="U203" s="466"/>
      <c r="V203" s="467"/>
      <c r="W203" s="458"/>
      <c r="X203" s="459"/>
      <c r="Y203" s="459"/>
      <c r="Z203" s="459"/>
      <c r="AA203" s="459"/>
      <c r="AB203" s="459"/>
      <c r="AC203" s="460"/>
      <c r="AD203" s="458"/>
      <c r="AE203" s="459"/>
      <c r="AF203" s="459"/>
      <c r="AG203" s="459"/>
      <c r="AH203" s="459"/>
      <c r="AI203" s="459"/>
      <c r="AJ203" s="460"/>
      <c r="AK203" s="458"/>
      <c r="AL203" s="459"/>
      <c r="AM203" s="459"/>
      <c r="AN203" s="459"/>
      <c r="AO203" s="459"/>
      <c r="AP203" s="459"/>
      <c r="AQ203" s="460"/>
      <c r="AR203" s="458"/>
      <c r="AS203" s="459"/>
      <c r="AT203" s="459"/>
      <c r="AU203" s="459"/>
      <c r="AV203" s="459"/>
      <c r="AW203" s="459"/>
      <c r="AX203" s="460"/>
      <c r="AY203" s="458"/>
      <c r="AZ203" s="459"/>
      <c r="BA203" s="461"/>
      <c r="BB203" s="1209"/>
      <c r="BC203" s="1210"/>
      <c r="BD203" s="1211"/>
      <c r="BE203" s="1212"/>
      <c r="BF203" s="1213"/>
      <c r="BG203" s="1214"/>
      <c r="BH203" s="1214"/>
      <c r="BI203" s="1214"/>
      <c r="BJ203" s="1215"/>
    </row>
    <row r="204" spans="1:62" ht="20.25" customHeight="1">
      <c r="A204" s="410"/>
      <c r="B204" s="1171"/>
      <c r="C204" s="1216"/>
      <c r="D204" s="1217"/>
      <c r="E204" s="468"/>
      <c r="F204" s="469">
        <f>C203</f>
        <v>0</v>
      </c>
      <c r="G204" s="468"/>
      <c r="H204" s="469">
        <f>I203</f>
        <v>0</v>
      </c>
      <c r="I204" s="1218"/>
      <c r="J204" s="1219"/>
      <c r="K204" s="1220"/>
      <c r="L204" s="1221"/>
      <c r="M204" s="1221"/>
      <c r="N204" s="1217"/>
      <c r="O204" s="1187"/>
      <c r="P204" s="1188"/>
      <c r="Q204" s="1188"/>
      <c r="R204" s="1188"/>
      <c r="S204" s="1189"/>
      <c r="T204" s="462" t="s">
        <v>578</v>
      </c>
      <c r="U204" s="463"/>
      <c r="V204" s="464"/>
      <c r="W204" s="450" t="s">
        <v>885</v>
      </c>
      <c r="X204" s="451" t="s">
        <v>885</v>
      </c>
      <c r="Y204" s="451" t="s">
        <v>885</v>
      </c>
      <c r="Z204" s="451" t="s">
        <v>885</v>
      </c>
      <c r="AA204" s="451" t="s">
        <v>885</v>
      </c>
      <c r="AB204" s="451" t="s">
        <v>885</v>
      </c>
      <c r="AC204" s="452" t="s">
        <v>885</v>
      </c>
      <c r="AD204" s="450" t="s">
        <v>885</v>
      </c>
      <c r="AE204" s="451" t="s">
        <v>885</v>
      </c>
      <c r="AF204" s="451" t="s">
        <v>885</v>
      </c>
      <c r="AG204" s="451" t="s">
        <v>885</v>
      </c>
      <c r="AH204" s="451" t="s">
        <v>885</v>
      </c>
      <c r="AI204" s="451" t="s">
        <v>885</v>
      </c>
      <c r="AJ204" s="452" t="s">
        <v>885</v>
      </c>
      <c r="AK204" s="450" t="s">
        <v>885</v>
      </c>
      <c r="AL204" s="451" t="s">
        <v>885</v>
      </c>
      <c r="AM204" s="451" t="s">
        <v>885</v>
      </c>
      <c r="AN204" s="451" t="s">
        <v>885</v>
      </c>
      <c r="AO204" s="451" t="s">
        <v>885</v>
      </c>
      <c r="AP204" s="451" t="s">
        <v>885</v>
      </c>
      <c r="AQ204" s="452" t="s">
        <v>885</v>
      </c>
      <c r="AR204" s="450" t="s">
        <v>885</v>
      </c>
      <c r="AS204" s="451" t="s">
        <v>885</v>
      </c>
      <c r="AT204" s="451" t="s">
        <v>885</v>
      </c>
      <c r="AU204" s="451" t="s">
        <v>885</v>
      </c>
      <c r="AV204" s="451" t="s">
        <v>885</v>
      </c>
      <c r="AW204" s="451" t="s">
        <v>885</v>
      </c>
      <c r="AX204" s="452" t="s">
        <v>885</v>
      </c>
      <c r="AY204" s="450" t="s">
        <v>885</v>
      </c>
      <c r="AZ204" s="451" t="s">
        <v>885</v>
      </c>
      <c r="BA204" s="451" t="s">
        <v>885</v>
      </c>
      <c r="BB204" s="1225">
        <f>IF($BE$3="４週",SUM(W204:AX204),IF($BE$3="暦月",SUM(W204:BA204),""))</f>
        <v>0</v>
      </c>
      <c r="BC204" s="1226"/>
      <c r="BD204" s="1227">
        <f>IF($BE$3="４週",BB204/4,IF($BE$3="暦月",(BB204/($BE$8/7)),""))</f>
        <v>0</v>
      </c>
      <c r="BE204" s="1226"/>
      <c r="BF204" s="1222"/>
      <c r="BG204" s="1223"/>
      <c r="BH204" s="1223"/>
      <c r="BI204" s="1223"/>
      <c r="BJ204" s="1224"/>
    </row>
    <row r="205" spans="1:62" ht="20.25" customHeight="1">
      <c r="A205" s="410"/>
      <c r="B205" s="1170">
        <f>B203+1</f>
        <v>95</v>
      </c>
      <c r="C205" s="1203"/>
      <c r="D205" s="1204"/>
      <c r="E205" s="445"/>
      <c r="F205" s="446"/>
      <c r="G205" s="445"/>
      <c r="H205" s="446"/>
      <c r="I205" s="1205"/>
      <c r="J205" s="1206"/>
      <c r="K205" s="1207"/>
      <c r="L205" s="1208"/>
      <c r="M205" s="1208"/>
      <c r="N205" s="1204"/>
      <c r="O205" s="1187"/>
      <c r="P205" s="1188"/>
      <c r="Q205" s="1188"/>
      <c r="R205" s="1188"/>
      <c r="S205" s="1189"/>
      <c r="T205" s="465" t="s">
        <v>577</v>
      </c>
      <c r="U205" s="466"/>
      <c r="V205" s="467"/>
      <c r="W205" s="458"/>
      <c r="X205" s="459"/>
      <c r="Y205" s="459"/>
      <c r="Z205" s="459"/>
      <c r="AA205" s="459"/>
      <c r="AB205" s="459"/>
      <c r="AC205" s="460"/>
      <c r="AD205" s="458"/>
      <c r="AE205" s="459"/>
      <c r="AF205" s="459"/>
      <c r="AG205" s="459"/>
      <c r="AH205" s="459"/>
      <c r="AI205" s="459"/>
      <c r="AJ205" s="460"/>
      <c r="AK205" s="458"/>
      <c r="AL205" s="459"/>
      <c r="AM205" s="459"/>
      <c r="AN205" s="459"/>
      <c r="AO205" s="459"/>
      <c r="AP205" s="459"/>
      <c r="AQ205" s="460"/>
      <c r="AR205" s="458"/>
      <c r="AS205" s="459"/>
      <c r="AT205" s="459"/>
      <c r="AU205" s="459"/>
      <c r="AV205" s="459"/>
      <c r="AW205" s="459"/>
      <c r="AX205" s="460"/>
      <c r="AY205" s="458"/>
      <c r="AZ205" s="459"/>
      <c r="BA205" s="461"/>
      <c r="BB205" s="1209"/>
      <c r="BC205" s="1210"/>
      <c r="BD205" s="1211"/>
      <c r="BE205" s="1212"/>
      <c r="BF205" s="1213"/>
      <c r="BG205" s="1214"/>
      <c r="BH205" s="1214"/>
      <c r="BI205" s="1214"/>
      <c r="BJ205" s="1215"/>
    </row>
    <row r="206" spans="1:62" ht="20.25" customHeight="1">
      <c r="A206" s="410"/>
      <c r="B206" s="1171"/>
      <c r="C206" s="1216"/>
      <c r="D206" s="1217"/>
      <c r="E206" s="468"/>
      <c r="F206" s="469">
        <f>C205</f>
        <v>0</v>
      </c>
      <c r="G206" s="468"/>
      <c r="H206" s="469">
        <f>I205</f>
        <v>0</v>
      </c>
      <c r="I206" s="1218"/>
      <c r="J206" s="1219"/>
      <c r="K206" s="1220"/>
      <c r="L206" s="1221"/>
      <c r="M206" s="1221"/>
      <c r="N206" s="1217"/>
      <c r="O206" s="1187"/>
      <c r="P206" s="1188"/>
      <c r="Q206" s="1188"/>
      <c r="R206" s="1188"/>
      <c r="S206" s="1189"/>
      <c r="T206" s="462" t="s">
        <v>578</v>
      </c>
      <c r="U206" s="463"/>
      <c r="V206" s="464"/>
      <c r="W206" s="450" t="s">
        <v>885</v>
      </c>
      <c r="X206" s="451" t="s">
        <v>885</v>
      </c>
      <c r="Y206" s="451" t="s">
        <v>885</v>
      </c>
      <c r="Z206" s="451" t="s">
        <v>885</v>
      </c>
      <c r="AA206" s="451" t="s">
        <v>885</v>
      </c>
      <c r="AB206" s="451" t="s">
        <v>885</v>
      </c>
      <c r="AC206" s="452" t="s">
        <v>885</v>
      </c>
      <c r="AD206" s="450" t="s">
        <v>885</v>
      </c>
      <c r="AE206" s="451" t="s">
        <v>885</v>
      </c>
      <c r="AF206" s="451" t="s">
        <v>885</v>
      </c>
      <c r="AG206" s="451" t="s">
        <v>885</v>
      </c>
      <c r="AH206" s="451" t="s">
        <v>885</v>
      </c>
      <c r="AI206" s="451" t="s">
        <v>885</v>
      </c>
      <c r="AJ206" s="452" t="s">
        <v>885</v>
      </c>
      <c r="AK206" s="450" t="s">
        <v>885</v>
      </c>
      <c r="AL206" s="451" t="s">
        <v>885</v>
      </c>
      <c r="AM206" s="451" t="s">
        <v>885</v>
      </c>
      <c r="AN206" s="451" t="s">
        <v>885</v>
      </c>
      <c r="AO206" s="451" t="s">
        <v>885</v>
      </c>
      <c r="AP206" s="451" t="s">
        <v>885</v>
      </c>
      <c r="AQ206" s="452" t="s">
        <v>885</v>
      </c>
      <c r="AR206" s="450" t="s">
        <v>885</v>
      </c>
      <c r="AS206" s="451" t="s">
        <v>885</v>
      </c>
      <c r="AT206" s="451" t="s">
        <v>885</v>
      </c>
      <c r="AU206" s="451" t="s">
        <v>885</v>
      </c>
      <c r="AV206" s="451" t="s">
        <v>885</v>
      </c>
      <c r="AW206" s="451" t="s">
        <v>885</v>
      </c>
      <c r="AX206" s="452" t="s">
        <v>885</v>
      </c>
      <c r="AY206" s="450" t="s">
        <v>885</v>
      </c>
      <c r="AZ206" s="451" t="s">
        <v>885</v>
      </c>
      <c r="BA206" s="451" t="s">
        <v>885</v>
      </c>
      <c r="BB206" s="1225">
        <f>IF($BE$3="４週",SUM(W206:AX206),IF($BE$3="暦月",SUM(W206:BA206),""))</f>
        <v>0</v>
      </c>
      <c r="BC206" s="1226"/>
      <c r="BD206" s="1227">
        <f>IF($BE$3="４週",BB206/4,IF($BE$3="暦月",(BB206/($BE$8/7)),""))</f>
        <v>0</v>
      </c>
      <c r="BE206" s="1226"/>
      <c r="BF206" s="1222"/>
      <c r="BG206" s="1223"/>
      <c r="BH206" s="1223"/>
      <c r="BI206" s="1223"/>
      <c r="BJ206" s="1224"/>
    </row>
    <row r="207" spans="1:62" ht="20.25" customHeight="1">
      <c r="A207" s="410"/>
      <c r="B207" s="1170">
        <f>B205+1</f>
        <v>96</v>
      </c>
      <c r="C207" s="1203"/>
      <c r="D207" s="1204"/>
      <c r="E207" s="445"/>
      <c r="F207" s="446"/>
      <c r="G207" s="445"/>
      <c r="H207" s="446"/>
      <c r="I207" s="1205"/>
      <c r="J207" s="1206"/>
      <c r="K207" s="1207"/>
      <c r="L207" s="1208"/>
      <c r="M207" s="1208"/>
      <c r="N207" s="1204"/>
      <c r="O207" s="1187"/>
      <c r="P207" s="1188"/>
      <c r="Q207" s="1188"/>
      <c r="R207" s="1188"/>
      <c r="S207" s="1189"/>
      <c r="T207" s="465" t="s">
        <v>577</v>
      </c>
      <c r="U207" s="466"/>
      <c r="V207" s="467"/>
      <c r="W207" s="458"/>
      <c r="X207" s="459"/>
      <c r="Y207" s="459"/>
      <c r="Z207" s="459"/>
      <c r="AA207" s="459"/>
      <c r="AB207" s="459"/>
      <c r="AC207" s="460"/>
      <c r="AD207" s="458"/>
      <c r="AE207" s="459"/>
      <c r="AF207" s="459"/>
      <c r="AG207" s="459"/>
      <c r="AH207" s="459"/>
      <c r="AI207" s="459"/>
      <c r="AJ207" s="460"/>
      <c r="AK207" s="458"/>
      <c r="AL207" s="459"/>
      <c r="AM207" s="459"/>
      <c r="AN207" s="459"/>
      <c r="AO207" s="459"/>
      <c r="AP207" s="459"/>
      <c r="AQ207" s="460"/>
      <c r="AR207" s="458"/>
      <c r="AS207" s="459"/>
      <c r="AT207" s="459"/>
      <c r="AU207" s="459"/>
      <c r="AV207" s="459"/>
      <c r="AW207" s="459"/>
      <c r="AX207" s="460"/>
      <c r="AY207" s="458"/>
      <c r="AZ207" s="459"/>
      <c r="BA207" s="461"/>
      <c r="BB207" s="1209"/>
      <c r="BC207" s="1210"/>
      <c r="BD207" s="1211"/>
      <c r="BE207" s="1212"/>
      <c r="BF207" s="1213"/>
      <c r="BG207" s="1214"/>
      <c r="BH207" s="1214"/>
      <c r="BI207" s="1214"/>
      <c r="BJ207" s="1215"/>
    </row>
    <row r="208" spans="1:62" ht="20.25" customHeight="1">
      <c r="A208" s="410"/>
      <c r="B208" s="1171"/>
      <c r="C208" s="1216"/>
      <c r="D208" s="1217"/>
      <c r="E208" s="468"/>
      <c r="F208" s="469">
        <f>C207</f>
        <v>0</v>
      </c>
      <c r="G208" s="468"/>
      <c r="H208" s="469">
        <f>I207</f>
        <v>0</v>
      </c>
      <c r="I208" s="1218"/>
      <c r="J208" s="1219"/>
      <c r="K208" s="1220"/>
      <c r="L208" s="1221"/>
      <c r="M208" s="1221"/>
      <c r="N208" s="1217"/>
      <c r="O208" s="1187"/>
      <c r="P208" s="1188"/>
      <c r="Q208" s="1188"/>
      <c r="R208" s="1188"/>
      <c r="S208" s="1189"/>
      <c r="T208" s="462" t="s">
        <v>578</v>
      </c>
      <c r="U208" s="463"/>
      <c r="V208" s="464"/>
      <c r="W208" s="450" t="s">
        <v>885</v>
      </c>
      <c r="X208" s="451" t="s">
        <v>885</v>
      </c>
      <c r="Y208" s="451" t="s">
        <v>885</v>
      </c>
      <c r="Z208" s="451" t="s">
        <v>885</v>
      </c>
      <c r="AA208" s="451" t="s">
        <v>885</v>
      </c>
      <c r="AB208" s="451" t="s">
        <v>885</v>
      </c>
      <c r="AC208" s="452" t="s">
        <v>885</v>
      </c>
      <c r="AD208" s="450" t="s">
        <v>885</v>
      </c>
      <c r="AE208" s="451" t="s">
        <v>885</v>
      </c>
      <c r="AF208" s="451" t="s">
        <v>885</v>
      </c>
      <c r="AG208" s="451" t="s">
        <v>885</v>
      </c>
      <c r="AH208" s="451" t="s">
        <v>885</v>
      </c>
      <c r="AI208" s="451" t="s">
        <v>885</v>
      </c>
      <c r="AJ208" s="452" t="s">
        <v>885</v>
      </c>
      <c r="AK208" s="450" t="s">
        <v>885</v>
      </c>
      <c r="AL208" s="451" t="s">
        <v>885</v>
      </c>
      <c r="AM208" s="451" t="s">
        <v>885</v>
      </c>
      <c r="AN208" s="451" t="s">
        <v>885</v>
      </c>
      <c r="AO208" s="451" t="s">
        <v>885</v>
      </c>
      <c r="AP208" s="451" t="s">
        <v>885</v>
      </c>
      <c r="AQ208" s="452" t="s">
        <v>885</v>
      </c>
      <c r="AR208" s="450" t="s">
        <v>885</v>
      </c>
      <c r="AS208" s="451" t="s">
        <v>885</v>
      </c>
      <c r="AT208" s="451" t="s">
        <v>885</v>
      </c>
      <c r="AU208" s="451" t="s">
        <v>885</v>
      </c>
      <c r="AV208" s="451" t="s">
        <v>885</v>
      </c>
      <c r="AW208" s="451" t="s">
        <v>885</v>
      </c>
      <c r="AX208" s="452" t="s">
        <v>885</v>
      </c>
      <c r="AY208" s="450" t="s">
        <v>885</v>
      </c>
      <c r="AZ208" s="451" t="s">
        <v>885</v>
      </c>
      <c r="BA208" s="451" t="s">
        <v>885</v>
      </c>
      <c r="BB208" s="1225">
        <f>IF($BE$3="４週",SUM(W208:AX208),IF($BE$3="暦月",SUM(W208:BA208),""))</f>
        <v>0</v>
      </c>
      <c r="BC208" s="1226"/>
      <c r="BD208" s="1227">
        <f>IF($BE$3="４週",BB208/4,IF($BE$3="暦月",(BB208/($BE$8/7)),""))</f>
        <v>0</v>
      </c>
      <c r="BE208" s="1226"/>
      <c r="BF208" s="1222"/>
      <c r="BG208" s="1223"/>
      <c r="BH208" s="1223"/>
      <c r="BI208" s="1223"/>
      <c r="BJ208" s="1224"/>
    </row>
    <row r="209" spans="1:62" ht="20.25" customHeight="1">
      <c r="A209" s="410"/>
      <c r="B209" s="1170">
        <f>B207+1</f>
        <v>97</v>
      </c>
      <c r="C209" s="1203"/>
      <c r="D209" s="1204"/>
      <c r="E209" s="445"/>
      <c r="F209" s="446"/>
      <c r="G209" s="445"/>
      <c r="H209" s="446"/>
      <c r="I209" s="1205"/>
      <c r="J209" s="1206"/>
      <c r="K209" s="1207"/>
      <c r="L209" s="1208"/>
      <c r="M209" s="1208"/>
      <c r="N209" s="1204"/>
      <c r="O209" s="1187"/>
      <c r="P209" s="1188"/>
      <c r="Q209" s="1188"/>
      <c r="R209" s="1188"/>
      <c r="S209" s="1189"/>
      <c r="T209" s="465" t="s">
        <v>577</v>
      </c>
      <c r="U209" s="466"/>
      <c r="V209" s="467"/>
      <c r="W209" s="458"/>
      <c r="X209" s="459"/>
      <c r="Y209" s="459"/>
      <c r="Z209" s="459"/>
      <c r="AA209" s="459"/>
      <c r="AB209" s="459"/>
      <c r="AC209" s="460"/>
      <c r="AD209" s="458"/>
      <c r="AE209" s="459"/>
      <c r="AF209" s="459"/>
      <c r="AG209" s="459"/>
      <c r="AH209" s="459"/>
      <c r="AI209" s="459"/>
      <c r="AJ209" s="460"/>
      <c r="AK209" s="458"/>
      <c r="AL209" s="459"/>
      <c r="AM209" s="459"/>
      <c r="AN209" s="459"/>
      <c r="AO209" s="459"/>
      <c r="AP209" s="459"/>
      <c r="AQ209" s="460"/>
      <c r="AR209" s="458"/>
      <c r="AS209" s="459"/>
      <c r="AT209" s="459"/>
      <c r="AU209" s="459"/>
      <c r="AV209" s="459"/>
      <c r="AW209" s="459"/>
      <c r="AX209" s="460"/>
      <c r="AY209" s="458"/>
      <c r="AZ209" s="459"/>
      <c r="BA209" s="461"/>
      <c r="BB209" s="1209"/>
      <c r="BC209" s="1210"/>
      <c r="BD209" s="1211"/>
      <c r="BE209" s="1212"/>
      <c r="BF209" s="1213"/>
      <c r="BG209" s="1214"/>
      <c r="BH209" s="1214"/>
      <c r="BI209" s="1214"/>
      <c r="BJ209" s="1215"/>
    </row>
    <row r="210" spans="1:62" ht="20.25" customHeight="1">
      <c r="A210" s="410"/>
      <c r="B210" s="1171"/>
      <c r="C210" s="1216"/>
      <c r="D210" s="1217"/>
      <c r="E210" s="468"/>
      <c r="F210" s="469">
        <f>C209</f>
        <v>0</v>
      </c>
      <c r="G210" s="468"/>
      <c r="H210" s="469">
        <f>I209</f>
        <v>0</v>
      </c>
      <c r="I210" s="1218"/>
      <c r="J210" s="1219"/>
      <c r="K210" s="1220"/>
      <c r="L210" s="1221"/>
      <c r="M210" s="1221"/>
      <c r="N210" s="1217"/>
      <c r="O210" s="1187"/>
      <c r="P210" s="1188"/>
      <c r="Q210" s="1188"/>
      <c r="R210" s="1188"/>
      <c r="S210" s="1189"/>
      <c r="T210" s="462" t="s">
        <v>578</v>
      </c>
      <c r="U210" s="463"/>
      <c r="V210" s="464"/>
      <c r="W210" s="450" t="s">
        <v>885</v>
      </c>
      <c r="X210" s="451" t="s">
        <v>885</v>
      </c>
      <c r="Y210" s="451" t="s">
        <v>885</v>
      </c>
      <c r="Z210" s="451" t="s">
        <v>885</v>
      </c>
      <c r="AA210" s="451" t="s">
        <v>885</v>
      </c>
      <c r="AB210" s="451" t="s">
        <v>885</v>
      </c>
      <c r="AC210" s="452" t="s">
        <v>885</v>
      </c>
      <c r="AD210" s="450" t="s">
        <v>885</v>
      </c>
      <c r="AE210" s="451" t="s">
        <v>885</v>
      </c>
      <c r="AF210" s="451" t="s">
        <v>885</v>
      </c>
      <c r="AG210" s="451" t="s">
        <v>885</v>
      </c>
      <c r="AH210" s="451" t="s">
        <v>885</v>
      </c>
      <c r="AI210" s="451" t="s">
        <v>885</v>
      </c>
      <c r="AJ210" s="452" t="s">
        <v>885</v>
      </c>
      <c r="AK210" s="450" t="s">
        <v>885</v>
      </c>
      <c r="AL210" s="451" t="s">
        <v>885</v>
      </c>
      <c r="AM210" s="451" t="s">
        <v>885</v>
      </c>
      <c r="AN210" s="451" t="s">
        <v>885</v>
      </c>
      <c r="AO210" s="451" t="s">
        <v>885</v>
      </c>
      <c r="AP210" s="451" t="s">
        <v>885</v>
      </c>
      <c r="AQ210" s="452" t="s">
        <v>885</v>
      </c>
      <c r="AR210" s="450" t="s">
        <v>885</v>
      </c>
      <c r="AS210" s="451" t="s">
        <v>885</v>
      </c>
      <c r="AT210" s="451" t="s">
        <v>885</v>
      </c>
      <c r="AU210" s="451" t="s">
        <v>885</v>
      </c>
      <c r="AV210" s="451" t="s">
        <v>885</v>
      </c>
      <c r="AW210" s="451" t="s">
        <v>885</v>
      </c>
      <c r="AX210" s="452" t="s">
        <v>885</v>
      </c>
      <c r="AY210" s="450" t="s">
        <v>885</v>
      </c>
      <c r="AZ210" s="451" t="s">
        <v>885</v>
      </c>
      <c r="BA210" s="451" t="s">
        <v>885</v>
      </c>
      <c r="BB210" s="1225">
        <f>IF($BE$3="４週",SUM(W210:AX210),IF($BE$3="暦月",SUM(W210:BA210),""))</f>
        <v>0</v>
      </c>
      <c r="BC210" s="1226"/>
      <c r="BD210" s="1227">
        <f>IF($BE$3="４週",BB210/4,IF($BE$3="暦月",(BB210/($BE$8/7)),""))</f>
        <v>0</v>
      </c>
      <c r="BE210" s="1226"/>
      <c r="BF210" s="1222"/>
      <c r="BG210" s="1223"/>
      <c r="BH210" s="1223"/>
      <c r="BI210" s="1223"/>
      <c r="BJ210" s="1224"/>
    </row>
    <row r="211" spans="1:62" ht="20.25" customHeight="1">
      <c r="A211" s="410"/>
      <c r="B211" s="1170">
        <f>B209+1</f>
        <v>98</v>
      </c>
      <c r="C211" s="1203"/>
      <c r="D211" s="1204"/>
      <c r="E211" s="445"/>
      <c r="F211" s="446"/>
      <c r="G211" s="445"/>
      <c r="H211" s="446"/>
      <c r="I211" s="1205"/>
      <c r="J211" s="1206"/>
      <c r="K211" s="1207"/>
      <c r="L211" s="1208"/>
      <c r="M211" s="1208"/>
      <c r="N211" s="1204"/>
      <c r="O211" s="1187"/>
      <c r="P211" s="1188"/>
      <c r="Q211" s="1188"/>
      <c r="R211" s="1188"/>
      <c r="S211" s="1189"/>
      <c r="T211" s="465" t="s">
        <v>577</v>
      </c>
      <c r="U211" s="466"/>
      <c r="V211" s="467"/>
      <c r="W211" s="458"/>
      <c r="X211" s="459"/>
      <c r="Y211" s="459"/>
      <c r="Z211" s="459"/>
      <c r="AA211" s="459"/>
      <c r="AB211" s="459"/>
      <c r="AC211" s="460"/>
      <c r="AD211" s="458"/>
      <c r="AE211" s="459"/>
      <c r="AF211" s="459"/>
      <c r="AG211" s="459"/>
      <c r="AH211" s="459"/>
      <c r="AI211" s="459"/>
      <c r="AJ211" s="460"/>
      <c r="AK211" s="458"/>
      <c r="AL211" s="459"/>
      <c r="AM211" s="459"/>
      <c r="AN211" s="459"/>
      <c r="AO211" s="459"/>
      <c r="AP211" s="459"/>
      <c r="AQ211" s="460"/>
      <c r="AR211" s="458"/>
      <c r="AS211" s="459"/>
      <c r="AT211" s="459"/>
      <c r="AU211" s="459"/>
      <c r="AV211" s="459"/>
      <c r="AW211" s="459"/>
      <c r="AX211" s="460"/>
      <c r="AY211" s="458"/>
      <c r="AZ211" s="459"/>
      <c r="BA211" s="461"/>
      <c r="BB211" s="1209"/>
      <c r="BC211" s="1210"/>
      <c r="BD211" s="1211"/>
      <c r="BE211" s="1212"/>
      <c r="BF211" s="1213"/>
      <c r="BG211" s="1214"/>
      <c r="BH211" s="1214"/>
      <c r="BI211" s="1214"/>
      <c r="BJ211" s="1215"/>
    </row>
    <row r="212" spans="1:62" ht="20.25" customHeight="1">
      <c r="A212" s="410"/>
      <c r="B212" s="1171"/>
      <c r="C212" s="1216"/>
      <c r="D212" s="1217"/>
      <c r="E212" s="468"/>
      <c r="F212" s="469">
        <f>C211</f>
        <v>0</v>
      </c>
      <c r="G212" s="468"/>
      <c r="H212" s="469">
        <f>I211</f>
        <v>0</v>
      </c>
      <c r="I212" s="1218"/>
      <c r="J212" s="1219"/>
      <c r="K212" s="1220"/>
      <c r="L212" s="1221"/>
      <c r="M212" s="1221"/>
      <c r="N212" s="1217"/>
      <c r="O212" s="1187"/>
      <c r="P212" s="1188"/>
      <c r="Q212" s="1188"/>
      <c r="R212" s="1188"/>
      <c r="S212" s="1189"/>
      <c r="T212" s="462" t="s">
        <v>578</v>
      </c>
      <c r="U212" s="463"/>
      <c r="V212" s="464"/>
      <c r="W212" s="450" t="s">
        <v>885</v>
      </c>
      <c r="X212" s="451" t="s">
        <v>885</v>
      </c>
      <c r="Y212" s="451" t="s">
        <v>885</v>
      </c>
      <c r="Z212" s="451" t="s">
        <v>885</v>
      </c>
      <c r="AA212" s="451" t="s">
        <v>885</v>
      </c>
      <c r="AB212" s="451" t="s">
        <v>885</v>
      </c>
      <c r="AC212" s="452" t="s">
        <v>885</v>
      </c>
      <c r="AD212" s="450" t="s">
        <v>885</v>
      </c>
      <c r="AE212" s="451" t="s">
        <v>885</v>
      </c>
      <c r="AF212" s="451" t="s">
        <v>885</v>
      </c>
      <c r="AG212" s="451" t="s">
        <v>885</v>
      </c>
      <c r="AH212" s="451" t="s">
        <v>885</v>
      </c>
      <c r="AI212" s="451" t="s">
        <v>885</v>
      </c>
      <c r="AJ212" s="452" t="s">
        <v>885</v>
      </c>
      <c r="AK212" s="450" t="s">
        <v>885</v>
      </c>
      <c r="AL212" s="451" t="s">
        <v>885</v>
      </c>
      <c r="AM212" s="451" t="s">
        <v>885</v>
      </c>
      <c r="AN212" s="451" t="s">
        <v>885</v>
      </c>
      <c r="AO212" s="451" t="s">
        <v>885</v>
      </c>
      <c r="AP212" s="451" t="s">
        <v>885</v>
      </c>
      <c r="AQ212" s="452" t="s">
        <v>885</v>
      </c>
      <c r="AR212" s="450" t="s">
        <v>885</v>
      </c>
      <c r="AS212" s="451" t="s">
        <v>885</v>
      </c>
      <c r="AT212" s="451" t="s">
        <v>885</v>
      </c>
      <c r="AU212" s="451" t="s">
        <v>885</v>
      </c>
      <c r="AV212" s="451" t="s">
        <v>885</v>
      </c>
      <c r="AW212" s="451" t="s">
        <v>885</v>
      </c>
      <c r="AX212" s="452" t="s">
        <v>885</v>
      </c>
      <c r="AY212" s="450" t="s">
        <v>885</v>
      </c>
      <c r="AZ212" s="451" t="s">
        <v>885</v>
      </c>
      <c r="BA212" s="451" t="s">
        <v>885</v>
      </c>
      <c r="BB212" s="1225">
        <f>IF($BE$3="４週",SUM(W212:AX212),IF($BE$3="暦月",SUM(W212:BA212),""))</f>
        <v>0</v>
      </c>
      <c r="BC212" s="1226"/>
      <c r="BD212" s="1227">
        <f>IF($BE$3="４週",BB212/4,IF($BE$3="暦月",(BB212/($BE$8/7)),""))</f>
        <v>0</v>
      </c>
      <c r="BE212" s="1226"/>
      <c r="BF212" s="1222"/>
      <c r="BG212" s="1223"/>
      <c r="BH212" s="1223"/>
      <c r="BI212" s="1223"/>
      <c r="BJ212" s="1224"/>
    </row>
    <row r="213" spans="1:62" ht="20.25" customHeight="1">
      <c r="A213" s="410"/>
      <c r="B213" s="1170">
        <f>B211+1</f>
        <v>99</v>
      </c>
      <c r="C213" s="1203"/>
      <c r="D213" s="1204"/>
      <c r="E213" s="445"/>
      <c r="F213" s="446"/>
      <c r="G213" s="445"/>
      <c r="H213" s="446"/>
      <c r="I213" s="1205"/>
      <c r="J213" s="1206"/>
      <c r="K213" s="1207"/>
      <c r="L213" s="1208"/>
      <c r="M213" s="1208"/>
      <c r="N213" s="1204"/>
      <c r="O213" s="1187"/>
      <c r="P213" s="1188"/>
      <c r="Q213" s="1188"/>
      <c r="R213" s="1188"/>
      <c r="S213" s="1189"/>
      <c r="T213" s="465" t="s">
        <v>577</v>
      </c>
      <c r="U213" s="466"/>
      <c r="V213" s="467"/>
      <c r="W213" s="458"/>
      <c r="X213" s="459"/>
      <c r="Y213" s="459"/>
      <c r="Z213" s="459"/>
      <c r="AA213" s="459"/>
      <c r="AB213" s="459"/>
      <c r="AC213" s="460"/>
      <c r="AD213" s="458"/>
      <c r="AE213" s="459"/>
      <c r="AF213" s="459"/>
      <c r="AG213" s="459"/>
      <c r="AH213" s="459"/>
      <c r="AI213" s="459"/>
      <c r="AJ213" s="460"/>
      <c r="AK213" s="458"/>
      <c r="AL213" s="459"/>
      <c r="AM213" s="459"/>
      <c r="AN213" s="459"/>
      <c r="AO213" s="459"/>
      <c r="AP213" s="459"/>
      <c r="AQ213" s="460"/>
      <c r="AR213" s="458"/>
      <c r="AS213" s="459"/>
      <c r="AT213" s="459"/>
      <c r="AU213" s="459"/>
      <c r="AV213" s="459"/>
      <c r="AW213" s="459"/>
      <c r="AX213" s="460"/>
      <c r="AY213" s="458"/>
      <c r="AZ213" s="459"/>
      <c r="BA213" s="461"/>
      <c r="BB213" s="1209"/>
      <c r="BC213" s="1210"/>
      <c r="BD213" s="1211"/>
      <c r="BE213" s="1212"/>
      <c r="BF213" s="1213"/>
      <c r="BG213" s="1214"/>
      <c r="BH213" s="1214"/>
      <c r="BI213" s="1214"/>
      <c r="BJ213" s="1215"/>
    </row>
    <row r="214" spans="1:62" ht="20.25" customHeight="1">
      <c r="A214" s="410"/>
      <c r="B214" s="1171"/>
      <c r="C214" s="1216"/>
      <c r="D214" s="1217"/>
      <c r="E214" s="468"/>
      <c r="F214" s="469">
        <f>C213</f>
        <v>0</v>
      </c>
      <c r="G214" s="468"/>
      <c r="H214" s="469">
        <f>I213</f>
        <v>0</v>
      </c>
      <c r="I214" s="1218"/>
      <c r="J214" s="1219"/>
      <c r="K214" s="1220"/>
      <c r="L214" s="1221"/>
      <c r="M214" s="1221"/>
      <c r="N214" s="1217"/>
      <c r="O214" s="1187"/>
      <c r="P214" s="1188"/>
      <c r="Q214" s="1188"/>
      <c r="R214" s="1188"/>
      <c r="S214" s="1189"/>
      <c r="T214" s="462" t="s">
        <v>578</v>
      </c>
      <c r="U214" s="463"/>
      <c r="V214" s="464"/>
      <c r="W214" s="450" t="s">
        <v>885</v>
      </c>
      <c r="X214" s="451" t="s">
        <v>885</v>
      </c>
      <c r="Y214" s="451" t="s">
        <v>885</v>
      </c>
      <c r="Z214" s="451" t="s">
        <v>885</v>
      </c>
      <c r="AA214" s="451" t="s">
        <v>885</v>
      </c>
      <c r="AB214" s="451" t="s">
        <v>885</v>
      </c>
      <c r="AC214" s="452" t="s">
        <v>885</v>
      </c>
      <c r="AD214" s="450" t="s">
        <v>885</v>
      </c>
      <c r="AE214" s="451" t="s">
        <v>885</v>
      </c>
      <c r="AF214" s="451" t="s">
        <v>885</v>
      </c>
      <c r="AG214" s="451" t="s">
        <v>885</v>
      </c>
      <c r="AH214" s="451" t="s">
        <v>885</v>
      </c>
      <c r="AI214" s="451" t="s">
        <v>885</v>
      </c>
      <c r="AJ214" s="452" t="s">
        <v>885</v>
      </c>
      <c r="AK214" s="450" t="s">
        <v>885</v>
      </c>
      <c r="AL214" s="451" t="s">
        <v>885</v>
      </c>
      <c r="AM214" s="451" t="s">
        <v>885</v>
      </c>
      <c r="AN214" s="451" t="s">
        <v>885</v>
      </c>
      <c r="AO214" s="451" t="s">
        <v>885</v>
      </c>
      <c r="AP214" s="451" t="s">
        <v>885</v>
      </c>
      <c r="AQ214" s="452" t="s">
        <v>885</v>
      </c>
      <c r="AR214" s="450" t="s">
        <v>885</v>
      </c>
      <c r="AS214" s="451" t="s">
        <v>885</v>
      </c>
      <c r="AT214" s="451" t="s">
        <v>885</v>
      </c>
      <c r="AU214" s="451" t="s">
        <v>885</v>
      </c>
      <c r="AV214" s="451" t="s">
        <v>885</v>
      </c>
      <c r="AW214" s="451" t="s">
        <v>885</v>
      </c>
      <c r="AX214" s="452" t="s">
        <v>885</v>
      </c>
      <c r="AY214" s="450" t="s">
        <v>885</v>
      </c>
      <c r="AZ214" s="451" t="s">
        <v>885</v>
      </c>
      <c r="BA214" s="451" t="s">
        <v>885</v>
      </c>
      <c r="BB214" s="1225">
        <f>IF($BE$3="４週",SUM(W214:AX214),IF($BE$3="暦月",SUM(W214:BA214),""))</f>
        <v>0</v>
      </c>
      <c r="BC214" s="1226"/>
      <c r="BD214" s="1227">
        <f>IF($BE$3="４週",BB214/4,IF($BE$3="暦月",(BB214/($BE$8/7)),""))</f>
        <v>0</v>
      </c>
      <c r="BE214" s="1226"/>
      <c r="BF214" s="1222"/>
      <c r="BG214" s="1223"/>
      <c r="BH214" s="1223"/>
      <c r="BI214" s="1223"/>
      <c r="BJ214" s="1224"/>
    </row>
    <row r="215" spans="1:62" ht="20.25" customHeight="1">
      <c r="A215" s="410"/>
      <c r="B215" s="1170">
        <f>B213+1</f>
        <v>100</v>
      </c>
      <c r="C215" s="1203"/>
      <c r="D215" s="1204"/>
      <c r="E215" s="453"/>
      <c r="F215" s="454"/>
      <c r="G215" s="453"/>
      <c r="H215" s="454"/>
      <c r="I215" s="1205"/>
      <c r="J215" s="1206"/>
      <c r="K215" s="1207"/>
      <c r="L215" s="1208"/>
      <c r="M215" s="1208"/>
      <c r="N215" s="1204"/>
      <c r="O215" s="1187"/>
      <c r="P215" s="1188"/>
      <c r="Q215" s="1188"/>
      <c r="R215" s="1188"/>
      <c r="S215" s="1189"/>
      <c r="T215" s="455" t="s">
        <v>577</v>
      </c>
      <c r="U215" s="456"/>
      <c r="V215" s="457"/>
      <c r="W215" s="458"/>
      <c r="X215" s="459"/>
      <c r="Y215" s="459"/>
      <c r="Z215" s="459"/>
      <c r="AA215" s="459"/>
      <c r="AB215" s="459"/>
      <c r="AC215" s="460"/>
      <c r="AD215" s="458"/>
      <c r="AE215" s="459"/>
      <c r="AF215" s="459"/>
      <c r="AG215" s="459"/>
      <c r="AH215" s="459"/>
      <c r="AI215" s="459"/>
      <c r="AJ215" s="460"/>
      <c r="AK215" s="458"/>
      <c r="AL215" s="459"/>
      <c r="AM215" s="459"/>
      <c r="AN215" s="459"/>
      <c r="AO215" s="459"/>
      <c r="AP215" s="459"/>
      <c r="AQ215" s="460"/>
      <c r="AR215" s="458"/>
      <c r="AS215" s="459"/>
      <c r="AT215" s="459"/>
      <c r="AU215" s="459"/>
      <c r="AV215" s="459"/>
      <c r="AW215" s="459"/>
      <c r="AX215" s="460"/>
      <c r="AY215" s="458"/>
      <c r="AZ215" s="459"/>
      <c r="BA215" s="461"/>
      <c r="BB215" s="1209"/>
      <c r="BC215" s="1210"/>
      <c r="BD215" s="1211"/>
      <c r="BE215" s="1212"/>
      <c r="BF215" s="1213"/>
      <c r="BG215" s="1214"/>
      <c r="BH215" s="1214"/>
      <c r="BI215" s="1214"/>
      <c r="BJ215" s="1215"/>
    </row>
    <row r="216" spans="1:62" ht="20.25" customHeight="1" thickBot="1">
      <c r="A216" s="410"/>
      <c r="B216" s="1228"/>
      <c r="C216" s="1229"/>
      <c r="D216" s="1230"/>
      <c r="E216" s="470"/>
      <c r="F216" s="471">
        <f>C215</f>
        <v>0</v>
      </c>
      <c r="G216" s="470"/>
      <c r="H216" s="471">
        <f>I215</f>
        <v>0</v>
      </c>
      <c r="I216" s="1231"/>
      <c r="J216" s="1232"/>
      <c r="K216" s="1233"/>
      <c r="L216" s="1234"/>
      <c r="M216" s="1234"/>
      <c r="N216" s="1230"/>
      <c r="O216" s="1235"/>
      <c r="P216" s="1236"/>
      <c r="Q216" s="1236"/>
      <c r="R216" s="1236"/>
      <c r="S216" s="1237"/>
      <c r="T216" s="472" t="s">
        <v>578</v>
      </c>
      <c r="U216" s="473"/>
      <c r="V216" s="474"/>
      <c r="W216" s="475" t="s">
        <v>885</v>
      </c>
      <c r="X216" s="476" t="s">
        <v>885</v>
      </c>
      <c r="Y216" s="476" t="s">
        <v>885</v>
      </c>
      <c r="Z216" s="476" t="s">
        <v>885</v>
      </c>
      <c r="AA216" s="476" t="s">
        <v>885</v>
      </c>
      <c r="AB216" s="476" t="s">
        <v>885</v>
      </c>
      <c r="AC216" s="477" t="s">
        <v>885</v>
      </c>
      <c r="AD216" s="475" t="s">
        <v>885</v>
      </c>
      <c r="AE216" s="476" t="s">
        <v>885</v>
      </c>
      <c r="AF216" s="476" t="s">
        <v>885</v>
      </c>
      <c r="AG216" s="476" t="s">
        <v>885</v>
      </c>
      <c r="AH216" s="476" t="s">
        <v>885</v>
      </c>
      <c r="AI216" s="476" t="s">
        <v>885</v>
      </c>
      <c r="AJ216" s="477" t="s">
        <v>885</v>
      </c>
      <c r="AK216" s="475" t="s">
        <v>885</v>
      </c>
      <c r="AL216" s="476" t="s">
        <v>885</v>
      </c>
      <c r="AM216" s="476" t="s">
        <v>885</v>
      </c>
      <c r="AN216" s="476" t="s">
        <v>885</v>
      </c>
      <c r="AO216" s="476" t="s">
        <v>885</v>
      </c>
      <c r="AP216" s="476" t="s">
        <v>885</v>
      </c>
      <c r="AQ216" s="477" t="s">
        <v>885</v>
      </c>
      <c r="AR216" s="475" t="s">
        <v>885</v>
      </c>
      <c r="AS216" s="476" t="s">
        <v>885</v>
      </c>
      <c r="AT216" s="476" t="s">
        <v>885</v>
      </c>
      <c r="AU216" s="476" t="s">
        <v>885</v>
      </c>
      <c r="AV216" s="476" t="s">
        <v>885</v>
      </c>
      <c r="AW216" s="476" t="s">
        <v>885</v>
      </c>
      <c r="AX216" s="477" t="s">
        <v>885</v>
      </c>
      <c r="AY216" s="475" t="s">
        <v>885</v>
      </c>
      <c r="AZ216" s="476" t="s">
        <v>885</v>
      </c>
      <c r="BA216" s="476" t="s">
        <v>885</v>
      </c>
      <c r="BB216" s="1241">
        <f>IF($BE$3="４週",SUM(W216:AX216),IF($BE$3="暦月",SUM(W216:BA216),""))</f>
        <v>0</v>
      </c>
      <c r="BC216" s="1242"/>
      <c r="BD216" s="1243">
        <f>IF($BE$3="４週",BB216/4,IF($BE$3="暦月",(BB216/($BE$8/7)),""))</f>
        <v>0</v>
      </c>
      <c r="BE216" s="1242"/>
      <c r="BF216" s="1238"/>
      <c r="BG216" s="1239"/>
      <c r="BH216" s="1239"/>
      <c r="BI216" s="1239"/>
      <c r="BJ216" s="1240"/>
    </row>
    <row r="217" spans="1:62" ht="20.25" customHeight="1">
      <c r="A217" s="410"/>
      <c r="B217" s="478"/>
      <c r="C217" s="479"/>
      <c r="D217" s="479"/>
      <c r="E217" s="479"/>
      <c r="F217" s="479"/>
      <c r="G217" s="479"/>
      <c r="H217" s="479"/>
      <c r="I217" s="480"/>
      <c r="J217" s="480"/>
      <c r="K217" s="479"/>
      <c r="L217" s="479"/>
      <c r="M217" s="479"/>
      <c r="N217" s="479"/>
      <c r="O217" s="481"/>
      <c r="P217" s="481"/>
      <c r="Q217" s="481"/>
      <c r="R217" s="482"/>
      <c r="S217" s="482"/>
      <c r="T217" s="482"/>
      <c r="U217" s="483"/>
      <c r="V217" s="484"/>
      <c r="W217" s="485"/>
      <c r="X217" s="485"/>
      <c r="Y217" s="485"/>
      <c r="Z217" s="485"/>
      <c r="AA217" s="485"/>
      <c r="AB217" s="485"/>
      <c r="AC217" s="485"/>
      <c r="AD217" s="485"/>
      <c r="AE217" s="485"/>
      <c r="AF217" s="485"/>
      <c r="AG217" s="485"/>
      <c r="AH217" s="485"/>
      <c r="AI217" s="485"/>
      <c r="AJ217" s="485"/>
      <c r="AK217" s="485"/>
      <c r="AL217" s="485"/>
      <c r="AM217" s="485"/>
      <c r="AN217" s="485"/>
      <c r="AO217" s="485"/>
      <c r="AP217" s="485"/>
      <c r="AQ217" s="485"/>
      <c r="AR217" s="485"/>
      <c r="AS217" s="485"/>
      <c r="AT217" s="485"/>
      <c r="AU217" s="485"/>
      <c r="AV217" s="485"/>
      <c r="AW217" s="485"/>
      <c r="AX217" s="485"/>
      <c r="AY217" s="485"/>
      <c r="AZ217" s="485"/>
      <c r="BA217" s="485"/>
      <c r="BB217" s="485"/>
      <c r="BC217" s="485"/>
      <c r="BD217" s="486"/>
      <c r="BE217" s="486"/>
      <c r="BF217" s="481"/>
      <c r="BG217" s="481"/>
      <c r="BH217" s="481"/>
      <c r="BI217" s="481"/>
      <c r="BJ217" s="481"/>
    </row>
    <row r="218" spans="1:62" ht="20.25" customHeight="1">
      <c r="A218" s="410"/>
      <c r="B218" s="478"/>
      <c r="C218" s="479"/>
      <c r="D218" s="479"/>
      <c r="E218" s="479"/>
      <c r="F218" s="479"/>
      <c r="G218" s="479"/>
      <c r="H218" s="479"/>
      <c r="I218" s="487"/>
      <c r="J218" s="488" t="s">
        <v>579</v>
      </c>
      <c r="K218" s="488"/>
      <c r="L218" s="488"/>
      <c r="M218" s="488"/>
      <c r="N218" s="488"/>
      <c r="O218" s="488"/>
      <c r="P218" s="488"/>
      <c r="Q218" s="488"/>
      <c r="R218" s="488"/>
      <c r="S218" s="488"/>
      <c r="T218" s="489"/>
      <c r="U218" s="488"/>
      <c r="V218" s="488"/>
      <c r="W218" s="488"/>
      <c r="X218" s="488"/>
      <c r="Y218" s="488"/>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0"/>
      <c r="AY218" s="490"/>
      <c r="AZ218" s="490"/>
      <c r="BA218" s="490"/>
      <c r="BB218" s="490"/>
      <c r="BC218" s="490"/>
      <c r="BD218" s="491"/>
      <c r="BE218" s="486"/>
      <c r="BF218" s="481"/>
      <c r="BG218" s="481"/>
      <c r="BH218" s="481"/>
      <c r="BI218" s="481"/>
      <c r="BJ218" s="481"/>
    </row>
    <row r="219" spans="1:62" ht="20.25" customHeight="1">
      <c r="A219" s="410"/>
      <c r="B219" s="478"/>
      <c r="C219" s="479"/>
      <c r="D219" s="479"/>
      <c r="E219" s="479"/>
      <c r="F219" s="479"/>
      <c r="G219" s="479"/>
      <c r="H219" s="479"/>
      <c r="I219" s="487"/>
      <c r="J219" s="488"/>
      <c r="K219" s="488" t="s">
        <v>580</v>
      </c>
      <c r="L219" s="488"/>
      <c r="M219" s="488"/>
      <c r="N219" s="488"/>
      <c r="O219" s="488"/>
      <c r="P219" s="488"/>
      <c r="Q219" s="488"/>
      <c r="R219" s="488"/>
      <c r="S219" s="488"/>
      <c r="T219" s="489"/>
      <c r="U219" s="488"/>
      <c r="V219" s="488"/>
      <c r="W219" s="488"/>
      <c r="X219" s="488"/>
      <c r="Y219" s="488"/>
      <c r="Z219" s="490"/>
      <c r="AA219" s="488" t="s">
        <v>581</v>
      </c>
      <c r="AB219" s="488"/>
      <c r="AC219" s="488"/>
      <c r="AD219" s="488"/>
      <c r="AE219" s="488"/>
      <c r="AF219" s="488"/>
      <c r="AG219" s="488"/>
      <c r="AH219" s="488"/>
      <c r="AI219" s="488"/>
      <c r="AJ219" s="489"/>
      <c r="AK219" s="488"/>
      <c r="AL219" s="488"/>
      <c r="AM219" s="488"/>
      <c r="AN219" s="488"/>
      <c r="AO219" s="490"/>
      <c r="AP219" s="490"/>
      <c r="AQ219" s="488" t="s">
        <v>582</v>
      </c>
      <c r="AR219" s="490"/>
      <c r="AS219" s="490"/>
      <c r="AT219" s="490"/>
      <c r="AU219" s="490"/>
      <c r="AV219" s="490"/>
      <c r="AW219" s="490"/>
      <c r="AX219" s="490"/>
      <c r="AY219" s="490"/>
      <c r="AZ219" s="490"/>
      <c r="BA219" s="490"/>
      <c r="BB219" s="490"/>
      <c r="BC219" s="490"/>
      <c r="BD219" s="491"/>
      <c r="BE219" s="486"/>
      <c r="BF219" s="1244"/>
      <c r="BG219" s="1244"/>
      <c r="BH219" s="1244"/>
      <c r="BI219" s="1244"/>
      <c r="BJ219" s="481"/>
    </row>
    <row r="220" spans="1:62" ht="20.25" customHeight="1">
      <c r="A220" s="410"/>
      <c r="B220" s="478"/>
      <c r="C220" s="479"/>
      <c r="D220" s="479"/>
      <c r="E220" s="479"/>
      <c r="F220" s="479"/>
      <c r="G220" s="479"/>
      <c r="H220" s="479"/>
      <c r="I220" s="487"/>
      <c r="J220" s="488"/>
      <c r="K220" s="1245" t="s">
        <v>583</v>
      </c>
      <c r="L220" s="1245"/>
      <c r="M220" s="1245" t="s">
        <v>584</v>
      </c>
      <c r="N220" s="1245"/>
      <c r="O220" s="1245"/>
      <c r="P220" s="1245"/>
      <c r="Q220" s="488"/>
      <c r="R220" s="1247" t="s">
        <v>585</v>
      </c>
      <c r="S220" s="1247"/>
      <c r="T220" s="1247"/>
      <c r="U220" s="1247"/>
      <c r="V220" s="493"/>
      <c r="W220" s="494" t="s">
        <v>586</v>
      </c>
      <c r="X220" s="494"/>
      <c r="Y220" s="401"/>
      <c r="Z220" s="490"/>
      <c r="AA220" s="1245" t="s">
        <v>583</v>
      </c>
      <c r="AB220" s="1245"/>
      <c r="AC220" s="1245" t="s">
        <v>584</v>
      </c>
      <c r="AD220" s="1245"/>
      <c r="AE220" s="1245"/>
      <c r="AF220" s="1245"/>
      <c r="AG220" s="488"/>
      <c r="AH220" s="1247" t="s">
        <v>585</v>
      </c>
      <c r="AI220" s="1247"/>
      <c r="AJ220" s="1247"/>
      <c r="AK220" s="1247"/>
      <c r="AL220" s="493"/>
      <c r="AM220" s="494" t="s">
        <v>586</v>
      </c>
      <c r="AN220" s="494"/>
      <c r="AO220" s="490"/>
      <c r="AP220" s="490"/>
      <c r="AQ220" s="490"/>
      <c r="AR220" s="490"/>
      <c r="AS220" s="490"/>
      <c r="AT220" s="490"/>
      <c r="AU220" s="490"/>
      <c r="AV220" s="490"/>
      <c r="AW220" s="490"/>
      <c r="AX220" s="490"/>
      <c r="AY220" s="490"/>
      <c r="AZ220" s="490"/>
      <c r="BA220" s="490"/>
      <c r="BB220" s="490"/>
      <c r="BC220" s="490"/>
      <c r="BD220" s="491"/>
      <c r="BE220" s="486"/>
      <c r="BF220" s="1248"/>
      <c r="BG220" s="1248"/>
      <c r="BH220" s="1248"/>
      <c r="BI220" s="1248"/>
      <c r="BJ220" s="481"/>
    </row>
    <row r="221" spans="1:62" ht="20.25" customHeight="1">
      <c r="A221" s="410"/>
      <c r="B221" s="478"/>
      <c r="C221" s="479"/>
      <c r="D221" s="479"/>
      <c r="E221" s="479"/>
      <c r="F221" s="479"/>
      <c r="G221" s="479"/>
      <c r="H221" s="479"/>
      <c r="I221" s="487"/>
      <c r="J221" s="488"/>
      <c r="K221" s="1246"/>
      <c r="L221" s="1246"/>
      <c r="M221" s="1246" t="s">
        <v>587</v>
      </c>
      <c r="N221" s="1246"/>
      <c r="O221" s="1246" t="s">
        <v>588</v>
      </c>
      <c r="P221" s="1246"/>
      <c r="Q221" s="488"/>
      <c r="R221" s="1246" t="s">
        <v>587</v>
      </c>
      <c r="S221" s="1246"/>
      <c r="T221" s="1246" t="s">
        <v>588</v>
      </c>
      <c r="U221" s="1246"/>
      <c r="V221" s="493"/>
      <c r="W221" s="494" t="s">
        <v>589</v>
      </c>
      <c r="X221" s="494"/>
      <c r="Y221" s="401"/>
      <c r="Z221" s="490"/>
      <c r="AA221" s="1246"/>
      <c r="AB221" s="1246"/>
      <c r="AC221" s="1246" t="s">
        <v>587</v>
      </c>
      <c r="AD221" s="1246"/>
      <c r="AE221" s="1246" t="s">
        <v>588</v>
      </c>
      <c r="AF221" s="1246"/>
      <c r="AG221" s="488"/>
      <c r="AH221" s="1246" t="s">
        <v>587</v>
      </c>
      <c r="AI221" s="1246"/>
      <c r="AJ221" s="1246" t="s">
        <v>588</v>
      </c>
      <c r="AK221" s="1246"/>
      <c r="AL221" s="493"/>
      <c r="AM221" s="494" t="s">
        <v>589</v>
      </c>
      <c r="AN221" s="494"/>
      <c r="AO221" s="490"/>
      <c r="AP221" s="490"/>
      <c r="AQ221" s="495" t="s">
        <v>590</v>
      </c>
      <c r="AR221" s="495"/>
      <c r="AS221" s="495"/>
      <c r="AT221" s="495"/>
      <c r="AU221" s="493"/>
      <c r="AV221" s="494" t="s">
        <v>591</v>
      </c>
      <c r="AW221" s="495"/>
      <c r="AX221" s="495"/>
      <c r="AY221" s="495"/>
      <c r="AZ221" s="493"/>
      <c r="BA221" s="1246" t="s">
        <v>592</v>
      </c>
      <c r="BB221" s="1246"/>
      <c r="BC221" s="1246"/>
      <c r="BD221" s="1246"/>
      <c r="BE221" s="486"/>
      <c r="BF221" s="1249"/>
      <c r="BG221" s="1249"/>
      <c r="BH221" s="1249"/>
      <c r="BI221" s="1249"/>
      <c r="BJ221" s="481"/>
    </row>
    <row r="222" spans="1:62" ht="20.25" customHeight="1">
      <c r="A222" s="410"/>
      <c r="B222" s="478"/>
      <c r="C222" s="479"/>
      <c r="D222" s="479"/>
      <c r="E222" s="479"/>
      <c r="F222" s="479"/>
      <c r="G222" s="479"/>
      <c r="H222" s="479"/>
      <c r="I222" s="487"/>
      <c r="J222" s="488"/>
      <c r="K222" s="1250" t="s">
        <v>593</v>
      </c>
      <c r="L222" s="1250"/>
      <c r="M222" s="1251">
        <f>SUMIFS($BB$17:$BB$216,$F$17:$F$216,"看護職員",$H$17:$H$216,"A")</f>
        <v>0</v>
      </c>
      <c r="N222" s="1251"/>
      <c r="O222" s="1252">
        <f>SUMIFS($BD$17:$BD$216,$F$17:$F$216,"看護職員",$H$17:$H$216,"A")</f>
        <v>0</v>
      </c>
      <c r="P222" s="1252"/>
      <c r="Q222" s="496"/>
      <c r="R222" s="1253">
        <v>0</v>
      </c>
      <c r="S222" s="1253"/>
      <c r="T222" s="1253">
        <v>0</v>
      </c>
      <c r="U222" s="1253"/>
      <c r="V222" s="497"/>
      <c r="W222" s="1254">
        <v>0</v>
      </c>
      <c r="X222" s="1255"/>
      <c r="Y222" s="401"/>
      <c r="Z222" s="490"/>
      <c r="AA222" s="1250" t="s">
        <v>594</v>
      </c>
      <c r="AB222" s="1250"/>
      <c r="AC222" s="1251">
        <f>SUMIFS($BB$17:$BB$216,$F$17:$F$216,"介護職員",$H$17:$H$216,"A")</f>
        <v>0</v>
      </c>
      <c r="AD222" s="1251"/>
      <c r="AE222" s="1252">
        <f>SUMIFS($BD$17:$BD$216,$F$17:$F$216,"介護職員",$H$17:$H$216,"A")</f>
        <v>0</v>
      </c>
      <c r="AF222" s="1252"/>
      <c r="AG222" s="496"/>
      <c r="AH222" s="1253">
        <v>0</v>
      </c>
      <c r="AI222" s="1253"/>
      <c r="AJ222" s="1253">
        <v>0</v>
      </c>
      <c r="AK222" s="1253"/>
      <c r="AL222" s="497"/>
      <c r="AM222" s="1254">
        <v>0</v>
      </c>
      <c r="AN222" s="1255"/>
      <c r="AO222" s="490"/>
      <c r="AP222" s="490"/>
      <c r="AQ222" s="1256">
        <f>U236</f>
        <v>0</v>
      </c>
      <c r="AR222" s="1250"/>
      <c r="AS222" s="1250"/>
      <c r="AT222" s="1250"/>
      <c r="AU222" s="492" t="s">
        <v>595</v>
      </c>
      <c r="AV222" s="1256">
        <f>AK236</f>
        <v>0</v>
      </c>
      <c r="AW222" s="1257"/>
      <c r="AX222" s="1257"/>
      <c r="AY222" s="1257"/>
      <c r="AZ222" s="492" t="s">
        <v>596</v>
      </c>
      <c r="BA222" s="1258">
        <f>ROUNDDOWN(AQ222+AV222,1)</f>
        <v>0</v>
      </c>
      <c r="BB222" s="1258"/>
      <c r="BC222" s="1258"/>
      <c r="BD222" s="1258"/>
      <c r="BE222" s="486"/>
      <c r="BF222" s="498"/>
      <c r="BG222" s="498"/>
      <c r="BH222" s="498"/>
      <c r="BI222" s="498"/>
      <c r="BJ222" s="481"/>
    </row>
    <row r="223" spans="1:62" ht="20.25" customHeight="1">
      <c r="A223" s="410"/>
      <c r="B223" s="478"/>
      <c r="C223" s="479"/>
      <c r="D223" s="479"/>
      <c r="E223" s="479"/>
      <c r="F223" s="479"/>
      <c r="G223" s="479"/>
      <c r="H223" s="479"/>
      <c r="I223" s="487"/>
      <c r="J223" s="488"/>
      <c r="K223" s="1250" t="s">
        <v>597</v>
      </c>
      <c r="L223" s="1250"/>
      <c r="M223" s="1251">
        <f>SUMIFS($BB$17:$BB$216,$F$17:$F$216,"看護職員",$H$17:$H$216,"B")</f>
        <v>0</v>
      </c>
      <c r="N223" s="1251"/>
      <c r="O223" s="1252">
        <f>SUMIFS($BD$17:$BD$216,$F$17:$F$216,"看護職員",$H$17:$H$216,"B")</f>
        <v>0</v>
      </c>
      <c r="P223" s="1252"/>
      <c r="Q223" s="496"/>
      <c r="R223" s="1253">
        <v>0</v>
      </c>
      <c r="S223" s="1253"/>
      <c r="T223" s="1253">
        <v>0</v>
      </c>
      <c r="U223" s="1253"/>
      <c r="V223" s="497"/>
      <c r="W223" s="1254">
        <v>0</v>
      </c>
      <c r="X223" s="1255"/>
      <c r="Y223" s="401"/>
      <c r="Z223" s="490"/>
      <c r="AA223" s="1250" t="s">
        <v>597</v>
      </c>
      <c r="AB223" s="1250"/>
      <c r="AC223" s="1251">
        <f>SUMIFS($BB$17:$BB$216,$F$17:$F$216,"介護職員",$H$17:$H$216,"B")</f>
        <v>0</v>
      </c>
      <c r="AD223" s="1251"/>
      <c r="AE223" s="1252">
        <f>SUMIFS($BD$17:$BD$216,$F$17:$F$216,"介護職員",$H$17:$H$216,"B")</f>
        <v>0</v>
      </c>
      <c r="AF223" s="1252"/>
      <c r="AG223" s="496"/>
      <c r="AH223" s="1253">
        <v>0</v>
      </c>
      <c r="AI223" s="1253"/>
      <c r="AJ223" s="1253">
        <v>0</v>
      </c>
      <c r="AK223" s="1253"/>
      <c r="AL223" s="497"/>
      <c r="AM223" s="1254">
        <v>0</v>
      </c>
      <c r="AN223" s="1255"/>
      <c r="AO223" s="490"/>
      <c r="AP223" s="490"/>
      <c r="AQ223" s="490"/>
      <c r="AR223" s="490"/>
      <c r="AS223" s="490"/>
      <c r="AT223" s="490"/>
      <c r="AU223" s="490"/>
      <c r="AV223" s="490"/>
      <c r="AW223" s="490"/>
      <c r="AX223" s="490"/>
      <c r="AY223" s="490"/>
      <c r="AZ223" s="490"/>
      <c r="BA223" s="490"/>
      <c r="BB223" s="490"/>
      <c r="BC223" s="490"/>
      <c r="BD223" s="491"/>
      <c r="BE223" s="486"/>
      <c r="BF223" s="481"/>
      <c r="BG223" s="481"/>
      <c r="BH223" s="481"/>
      <c r="BI223" s="481"/>
      <c r="BJ223" s="481"/>
    </row>
    <row r="224" spans="1:62" ht="20.25" customHeight="1">
      <c r="A224" s="410"/>
      <c r="B224" s="478"/>
      <c r="C224" s="479"/>
      <c r="D224" s="479"/>
      <c r="E224" s="479"/>
      <c r="F224" s="479"/>
      <c r="G224" s="479"/>
      <c r="H224" s="479"/>
      <c r="I224" s="487"/>
      <c r="J224" s="488"/>
      <c r="K224" s="1250" t="s">
        <v>598</v>
      </c>
      <c r="L224" s="1250"/>
      <c r="M224" s="1251">
        <f>SUMIFS($BB$17:$BB$216,$F$17:$F$216,"看護職員",$H$17:$H$216,"C")</f>
        <v>0</v>
      </c>
      <c r="N224" s="1251"/>
      <c r="O224" s="1252">
        <f>SUMIFS($BD$17:$BD$216,$F$17:$F$216,"看護職員",$H$17:$H$216,"C")</f>
        <v>0</v>
      </c>
      <c r="P224" s="1252"/>
      <c r="Q224" s="496"/>
      <c r="R224" s="1253">
        <v>0</v>
      </c>
      <c r="S224" s="1253"/>
      <c r="T224" s="1259">
        <v>0</v>
      </c>
      <c r="U224" s="1259"/>
      <c r="V224" s="497"/>
      <c r="W224" s="1260" t="s">
        <v>599</v>
      </c>
      <c r="X224" s="1261"/>
      <c r="Y224" s="401"/>
      <c r="Z224" s="490"/>
      <c r="AA224" s="1250" t="s">
        <v>598</v>
      </c>
      <c r="AB224" s="1250"/>
      <c r="AC224" s="1251">
        <f>SUMIFS($BB$17:$BB$216,$F$17:$F$216,"介護職員",$H$17:$H$216,"C")</f>
        <v>0</v>
      </c>
      <c r="AD224" s="1251"/>
      <c r="AE224" s="1252">
        <f>SUMIFS($BD$17:$BD$216,$F$17:$F$216,"介護職員",$H$17:$H$216,"C")</f>
        <v>0</v>
      </c>
      <c r="AF224" s="1252"/>
      <c r="AG224" s="496"/>
      <c r="AH224" s="1253">
        <v>0</v>
      </c>
      <c r="AI224" s="1253"/>
      <c r="AJ224" s="1259">
        <v>0</v>
      </c>
      <c r="AK224" s="1259"/>
      <c r="AL224" s="497"/>
      <c r="AM224" s="1260" t="s">
        <v>600</v>
      </c>
      <c r="AN224" s="1261"/>
      <c r="AO224" s="490"/>
      <c r="AP224" s="490"/>
      <c r="AQ224" s="490"/>
      <c r="AR224" s="490"/>
      <c r="AS224" s="490"/>
      <c r="AT224" s="490"/>
      <c r="AU224" s="490"/>
      <c r="AV224" s="490"/>
      <c r="AW224" s="490"/>
      <c r="AX224" s="490"/>
      <c r="AY224" s="490"/>
      <c r="AZ224" s="490"/>
      <c r="BA224" s="490"/>
      <c r="BB224" s="490"/>
      <c r="BC224" s="490"/>
      <c r="BD224" s="491"/>
      <c r="BE224" s="486"/>
      <c r="BF224" s="481"/>
      <c r="BG224" s="481"/>
      <c r="BH224" s="481"/>
      <c r="BI224" s="481"/>
      <c r="BJ224" s="481"/>
    </row>
    <row r="225" spans="1:62" ht="20.25" customHeight="1">
      <c r="A225" s="410"/>
      <c r="B225" s="478"/>
      <c r="C225" s="479"/>
      <c r="D225" s="479"/>
      <c r="E225" s="479"/>
      <c r="F225" s="479"/>
      <c r="G225" s="479"/>
      <c r="H225" s="479"/>
      <c r="I225" s="487"/>
      <c r="J225" s="488"/>
      <c r="K225" s="1250" t="s">
        <v>601</v>
      </c>
      <c r="L225" s="1250"/>
      <c r="M225" s="1251">
        <f>SUMIFS($BB$17:$BB$216,$F$17:$F$216,"看護職員",$H$17:$H$216,"D")</f>
        <v>0</v>
      </c>
      <c r="N225" s="1251"/>
      <c r="O225" s="1252">
        <f>SUMIFS($BD$17:$BD$216,$F$17:$F$216,"看護職員",$H$17:$H$216,"D")</f>
        <v>0</v>
      </c>
      <c r="P225" s="1252"/>
      <c r="Q225" s="496"/>
      <c r="R225" s="1253">
        <v>0</v>
      </c>
      <c r="S225" s="1253"/>
      <c r="T225" s="1259">
        <v>0</v>
      </c>
      <c r="U225" s="1259"/>
      <c r="V225" s="497"/>
      <c r="W225" s="1260" t="s">
        <v>600</v>
      </c>
      <c r="X225" s="1261"/>
      <c r="Y225" s="401"/>
      <c r="Z225" s="490"/>
      <c r="AA225" s="1250" t="s">
        <v>601</v>
      </c>
      <c r="AB225" s="1250"/>
      <c r="AC225" s="1251">
        <f>SUMIFS($BB$17:$BB$216,$F$17:$F$216,"介護職員",$H$17:$H$216,"D")</f>
        <v>0</v>
      </c>
      <c r="AD225" s="1251"/>
      <c r="AE225" s="1252">
        <f>SUMIFS($BD$17:$BD$216,$F$17:$F$216,"介護職員",$H$17:$H$216,"D")</f>
        <v>0</v>
      </c>
      <c r="AF225" s="1252"/>
      <c r="AG225" s="496"/>
      <c r="AH225" s="1253">
        <v>0</v>
      </c>
      <c r="AI225" s="1253"/>
      <c r="AJ225" s="1259">
        <v>0</v>
      </c>
      <c r="AK225" s="1259"/>
      <c r="AL225" s="497"/>
      <c r="AM225" s="1260" t="s">
        <v>600</v>
      </c>
      <c r="AN225" s="1261"/>
      <c r="AO225" s="490"/>
      <c r="AP225" s="490"/>
      <c r="AQ225" s="488" t="s">
        <v>602</v>
      </c>
      <c r="AR225" s="488"/>
      <c r="AS225" s="488"/>
      <c r="AT225" s="488"/>
      <c r="AU225" s="488"/>
      <c r="AV225" s="488"/>
      <c r="AW225" s="490"/>
      <c r="AX225" s="490"/>
      <c r="AY225" s="490"/>
      <c r="AZ225" s="490"/>
      <c r="BA225" s="490"/>
      <c r="BB225" s="490"/>
      <c r="BC225" s="490"/>
      <c r="BD225" s="491"/>
      <c r="BE225" s="486"/>
      <c r="BF225" s="481"/>
      <c r="BG225" s="481"/>
      <c r="BH225" s="481"/>
      <c r="BI225" s="481"/>
      <c r="BJ225" s="481"/>
    </row>
    <row r="226" spans="1:62" ht="20.25" customHeight="1">
      <c r="A226" s="410"/>
      <c r="B226" s="478"/>
      <c r="C226" s="479"/>
      <c r="D226" s="479"/>
      <c r="E226" s="479"/>
      <c r="F226" s="479"/>
      <c r="G226" s="479"/>
      <c r="H226" s="479"/>
      <c r="I226" s="487"/>
      <c r="J226" s="488"/>
      <c r="K226" s="1250" t="s">
        <v>592</v>
      </c>
      <c r="L226" s="1250"/>
      <c r="M226" s="1251">
        <f>SUM(M222:N225)</f>
        <v>0</v>
      </c>
      <c r="N226" s="1251"/>
      <c r="O226" s="1252">
        <f>SUM(O222:P225)</f>
        <v>0</v>
      </c>
      <c r="P226" s="1252"/>
      <c r="Q226" s="496"/>
      <c r="R226" s="1251">
        <f>SUM(R222:S225)</f>
        <v>0</v>
      </c>
      <c r="S226" s="1251"/>
      <c r="T226" s="1252">
        <f>SUM(T222:U225)</f>
        <v>0</v>
      </c>
      <c r="U226" s="1252"/>
      <c r="V226" s="497"/>
      <c r="W226" s="1262">
        <f>SUM(W222:X223)</f>
        <v>0</v>
      </c>
      <c r="X226" s="1263"/>
      <c r="Y226" s="401"/>
      <c r="Z226" s="490"/>
      <c r="AA226" s="1250" t="s">
        <v>592</v>
      </c>
      <c r="AB226" s="1250"/>
      <c r="AC226" s="1251">
        <f>SUM(AC222:AD225)</f>
        <v>0</v>
      </c>
      <c r="AD226" s="1251"/>
      <c r="AE226" s="1252">
        <f>SUM(AE222:AF225)</f>
        <v>0</v>
      </c>
      <c r="AF226" s="1252"/>
      <c r="AG226" s="496"/>
      <c r="AH226" s="1251">
        <f>SUM(AH222:AI225)</f>
        <v>0</v>
      </c>
      <c r="AI226" s="1251"/>
      <c r="AJ226" s="1252">
        <f>SUM(AJ222:AK225)</f>
        <v>0</v>
      </c>
      <c r="AK226" s="1252"/>
      <c r="AL226" s="497"/>
      <c r="AM226" s="1262">
        <f>SUM(AM222:AN223)</f>
        <v>0</v>
      </c>
      <c r="AN226" s="1263"/>
      <c r="AO226" s="490"/>
      <c r="AP226" s="490"/>
      <c r="AQ226" s="1250" t="s">
        <v>603</v>
      </c>
      <c r="AR226" s="1250"/>
      <c r="AS226" s="1250" t="s">
        <v>604</v>
      </c>
      <c r="AT226" s="1250"/>
      <c r="AU226" s="1250"/>
      <c r="AV226" s="1250"/>
      <c r="AW226" s="490"/>
      <c r="AX226" s="490"/>
      <c r="AY226" s="490"/>
      <c r="AZ226" s="490"/>
      <c r="BA226" s="490"/>
      <c r="BB226" s="490"/>
      <c r="BC226" s="490"/>
      <c r="BD226" s="491"/>
      <c r="BE226" s="486"/>
      <c r="BF226" s="481"/>
      <c r="BG226" s="481"/>
      <c r="BH226" s="481"/>
      <c r="BI226" s="481"/>
      <c r="BJ226" s="481"/>
    </row>
    <row r="227" spans="1:62" ht="20.25" customHeight="1">
      <c r="A227" s="410"/>
      <c r="B227" s="478"/>
      <c r="C227" s="479"/>
      <c r="D227" s="479"/>
      <c r="E227" s="479"/>
      <c r="F227" s="479"/>
      <c r="G227" s="479"/>
      <c r="H227" s="479"/>
      <c r="I227" s="487"/>
      <c r="J227" s="487"/>
      <c r="K227" s="499"/>
      <c r="L227" s="499"/>
      <c r="M227" s="499"/>
      <c r="N227" s="499"/>
      <c r="O227" s="500"/>
      <c r="P227" s="500"/>
      <c r="Q227" s="500"/>
      <c r="R227" s="501"/>
      <c r="S227" s="501"/>
      <c r="T227" s="501"/>
      <c r="U227" s="501"/>
      <c r="V227" s="502"/>
      <c r="W227" s="490"/>
      <c r="X227" s="490"/>
      <c r="Y227" s="490"/>
      <c r="Z227" s="490"/>
      <c r="AA227" s="499"/>
      <c r="AB227" s="499"/>
      <c r="AC227" s="499"/>
      <c r="AD227" s="499"/>
      <c r="AE227" s="500"/>
      <c r="AF227" s="500"/>
      <c r="AG227" s="500"/>
      <c r="AH227" s="501"/>
      <c r="AI227" s="501"/>
      <c r="AJ227" s="501"/>
      <c r="AK227" s="501"/>
      <c r="AL227" s="502"/>
      <c r="AM227" s="490"/>
      <c r="AN227" s="490"/>
      <c r="AO227" s="490"/>
      <c r="AP227" s="490"/>
      <c r="AQ227" s="1250" t="s">
        <v>594</v>
      </c>
      <c r="AR227" s="1250"/>
      <c r="AS227" s="1250" t="s">
        <v>605</v>
      </c>
      <c r="AT227" s="1250"/>
      <c r="AU227" s="1250"/>
      <c r="AV227" s="1250"/>
      <c r="AW227" s="490"/>
      <c r="AX227" s="490"/>
      <c r="AY227" s="490"/>
      <c r="AZ227" s="490"/>
      <c r="BA227" s="490"/>
      <c r="BB227" s="490"/>
      <c r="BC227" s="490"/>
      <c r="BD227" s="491"/>
      <c r="BE227" s="486"/>
      <c r="BF227" s="481"/>
      <c r="BG227" s="481"/>
      <c r="BH227" s="481"/>
      <c r="BI227" s="481"/>
      <c r="BJ227" s="481"/>
    </row>
    <row r="228" spans="1:62" ht="20.25" customHeight="1">
      <c r="A228" s="410"/>
      <c r="B228" s="478"/>
      <c r="C228" s="479"/>
      <c r="D228" s="479"/>
      <c r="E228" s="479"/>
      <c r="F228" s="479"/>
      <c r="G228" s="479"/>
      <c r="H228" s="479"/>
      <c r="I228" s="487"/>
      <c r="J228" s="487"/>
      <c r="K228" s="489" t="s">
        <v>606</v>
      </c>
      <c r="L228" s="488"/>
      <c r="M228" s="488"/>
      <c r="N228" s="488"/>
      <c r="O228" s="488"/>
      <c r="P228" s="488"/>
      <c r="Q228" s="503" t="s">
        <v>607</v>
      </c>
      <c r="R228" s="1264" t="s">
        <v>608</v>
      </c>
      <c r="S228" s="1265"/>
      <c r="T228" s="504"/>
      <c r="U228" s="504"/>
      <c r="V228" s="488"/>
      <c r="W228" s="488"/>
      <c r="X228" s="488"/>
      <c r="Y228" s="490"/>
      <c r="Z228" s="490"/>
      <c r="AA228" s="489" t="s">
        <v>606</v>
      </c>
      <c r="AB228" s="488"/>
      <c r="AC228" s="488"/>
      <c r="AD228" s="488"/>
      <c r="AE228" s="488"/>
      <c r="AF228" s="488"/>
      <c r="AG228" s="503" t="s">
        <v>607</v>
      </c>
      <c r="AH228" s="1266" t="str">
        <f>R228</f>
        <v>週</v>
      </c>
      <c r="AI228" s="1267"/>
      <c r="AJ228" s="504"/>
      <c r="AK228" s="504"/>
      <c r="AL228" s="488"/>
      <c r="AM228" s="488"/>
      <c r="AN228" s="488"/>
      <c r="AO228" s="490"/>
      <c r="AP228" s="490"/>
      <c r="AQ228" s="1250" t="s">
        <v>597</v>
      </c>
      <c r="AR228" s="1250"/>
      <c r="AS228" s="1250" t="s">
        <v>609</v>
      </c>
      <c r="AT228" s="1250"/>
      <c r="AU228" s="1250"/>
      <c r="AV228" s="1250"/>
      <c r="AW228" s="490"/>
      <c r="AX228" s="490"/>
      <c r="AY228" s="490"/>
      <c r="AZ228" s="490"/>
      <c r="BA228" s="490"/>
      <c r="BB228" s="490"/>
      <c r="BC228" s="490"/>
      <c r="BD228" s="491"/>
      <c r="BE228" s="486"/>
      <c r="BF228" s="481"/>
      <c r="BG228" s="481"/>
      <c r="BH228" s="481"/>
      <c r="BI228" s="481"/>
      <c r="BJ228" s="481"/>
    </row>
    <row r="229" spans="1:62" ht="20.25" customHeight="1">
      <c r="A229" s="410"/>
      <c r="B229" s="478"/>
      <c r="C229" s="479"/>
      <c r="D229" s="479"/>
      <c r="E229" s="479"/>
      <c r="F229" s="479"/>
      <c r="G229" s="479"/>
      <c r="H229" s="479"/>
      <c r="I229" s="487"/>
      <c r="J229" s="487"/>
      <c r="K229" s="488" t="s">
        <v>610</v>
      </c>
      <c r="L229" s="488"/>
      <c r="M229" s="488"/>
      <c r="N229" s="488"/>
      <c r="O229" s="488"/>
      <c r="P229" s="488" t="s">
        <v>611</v>
      </c>
      <c r="Q229" s="488"/>
      <c r="R229" s="488"/>
      <c r="S229" s="488"/>
      <c r="T229" s="489"/>
      <c r="U229" s="488"/>
      <c r="V229" s="488"/>
      <c r="W229" s="488"/>
      <c r="X229" s="488"/>
      <c r="Y229" s="490"/>
      <c r="Z229" s="490"/>
      <c r="AA229" s="488" t="s">
        <v>610</v>
      </c>
      <c r="AB229" s="488"/>
      <c r="AC229" s="488"/>
      <c r="AD229" s="488"/>
      <c r="AE229" s="488"/>
      <c r="AF229" s="488" t="s">
        <v>611</v>
      </c>
      <c r="AG229" s="488"/>
      <c r="AH229" s="488"/>
      <c r="AI229" s="488"/>
      <c r="AJ229" s="489"/>
      <c r="AK229" s="488"/>
      <c r="AL229" s="488"/>
      <c r="AM229" s="488"/>
      <c r="AN229" s="488"/>
      <c r="AO229" s="490"/>
      <c r="AP229" s="490"/>
      <c r="AQ229" s="1250" t="s">
        <v>598</v>
      </c>
      <c r="AR229" s="1250"/>
      <c r="AS229" s="1250" t="s">
        <v>612</v>
      </c>
      <c r="AT229" s="1250"/>
      <c r="AU229" s="1250"/>
      <c r="AV229" s="1250"/>
      <c r="AW229" s="490"/>
      <c r="AX229" s="490"/>
      <c r="AY229" s="490"/>
      <c r="AZ229" s="490"/>
      <c r="BA229" s="490"/>
      <c r="BB229" s="490"/>
      <c r="BC229" s="490"/>
      <c r="BD229" s="491"/>
      <c r="BE229" s="486"/>
      <c r="BF229" s="481"/>
      <c r="BG229" s="481"/>
      <c r="BH229" s="481"/>
      <c r="BI229" s="481"/>
      <c r="BJ229" s="481"/>
    </row>
    <row r="230" spans="1:62" ht="20.25" customHeight="1">
      <c r="A230" s="410"/>
      <c r="B230" s="478"/>
      <c r="C230" s="479"/>
      <c r="D230" s="479"/>
      <c r="E230" s="479"/>
      <c r="F230" s="479"/>
      <c r="G230" s="479"/>
      <c r="H230" s="479"/>
      <c r="I230" s="487"/>
      <c r="J230" s="487"/>
      <c r="K230" s="488" t="str">
        <f>IF($R$228="週","対象時間数（週平均）","対象時間数（当月合計）")</f>
        <v>対象時間数（週平均）</v>
      </c>
      <c r="L230" s="488"/>
      <c r="M230" s="488"/>
      <c r="N230" s="488"/>
      <c r="O230" s="488"/>
      <c r="P230" s="488" t="str">
        <f>IF($R$228="週","週に勤務すべき時間数","当月に勤務すべき時間数")</f>
        <v>週に勤務すべき時間数</v>
      </c>
      <c r="Q230" s="488"/>
      <c r="R230" s="488"/>
      <c r="S230" s="488"/>
      <c r="T230" s="489"/>
      <c r="U230" s="488" t="s">
        <v>613</v>
      </c>
      <c r="V230" s="488"/>
      <c r="W230" s="488"/>
      <c r="X230" s="488"/>
      <c r="Y230" s="490"/>
      <c r="Z230" s="490"/>
      <c r="AA230" s="488" t="str">
        <f>IF(AH228="週","対象時間数（週平均）","対象時間数（当月合計）")</f>
        <v>対象時間数（週平均）</v>
      </c>
      <c r="AB230" s="488"/>
      <c r="AC230" s="488"/>
      <c r="AD230" s="488"/>
      <c r="AE230" s="488"/>
      <c r="AF230" s="488" t="str">
        <f>IF($AH$228="週","週に勤務すべき時間数","当月に勤務すべき時間数")</f>
        <v>週に勤務すべき時間数</v>
      </c>
      <c r="AG230" s="488"/>
      <c r="AH230" s="488"/>
      <c r="AI230" s="488"/>
      <c r="AJ230" s="489"/>
      <c r="AK230" s="488" t="s">
        <v>613</v>
      </c>
      <c r="AL230" s="488"/>
      <c r="AM230" s="488"/>
      <c r="AN230" s="488"/>
      <c r="AO230" s="490"/>
      <c r="AP230" s="490"/>
      <c r="AQ230" s="1250" t="s">
        <v>614</v>
      </c>
      <c r="AR230" s="1250"/>
      <c r="AS230" s="1250" t="s">
        <v>615</v>
      </c>
      <c r="AT230" s="1250"/>
      <c r="AU230" s="1250"/>
      <c r="AV230" s="1250"/>
      <c r="AW230" s="490"/>
      <c r="AX230" s="490"/>
      <c r="AY230" s="490"/>
      <c r="AZ230" s="490"/>
      <c r="BA230" s="490"/>
      <c r="BB230" s="490"/>
      <c r="BC230" s="490"/>
      <c r="BD230" s="491"/>
      <c r="BE230" s="486"/>
      <c r="BF230" s="481"/>
      <c r="BG230" s="481"/>
      <c r="BH230" s="481"/>
      <c r="BI230" s="481"/>
      <c r="BJ230" s="481"/>
    </row>
    <row r="231" spans="1:62" ht="20.25" customHeight="1">
      <c r="A231" s="410"/>
      <c r="B231" s="410"/>
      <c r="C231" s="410"/>
      <c r="D231" s="410"/>
      <c r="E231" s="410"/>
      <c r="F231" s="410"/>
      <c r="G231" s="410"/>
      <c r="H231" s="410"/>
      <c r="I231" s="401"/>
      <c r="J231" s="401"/>
      <c r="K231" s="1268">
        <f>IF($R$228="週",T226,R226)</f>
        <v>0</v>
      </c>
      <c r="L231" s="1268"/>
      <c r="M231" s="1268"/>
      <c r="N231" s="1268"/>
      <c r="O231" s="492" t="s">
        <v>616</v>
      </c>
      <c r="P231" s="1250">
        <f>IF($R$228="週",$BA$6,$BE$6)</f>
        <v>40</v>
      </c>
      <c r="Q231" s="1250"/>
      <c r="R231" s="1250"/>
      <c r="S231" s="1250"/>
      <c r="T231" s="492" t="s">
        <v>617</v>
      </c>
      <c r="U231" s="1269">
        <f>ROUNDDOWN(K231/P231,1)</f>
        <v>0</v>
      </c>
      <c r="V231" s="1269"/>
      <c r="W231" s="1269"/>
      <c r="X231" s="1269"/>
      <c r="Y231" s="401"/>
      <c r="Z231" s="401"/>
      <c r="AA231" s="1268">
        <f>IF($AH$228="週",AJ226,AH226)</f>
        <v>0</v>
      </c>
      <c r="AB231" s="1268"/>
      <c r="AC231" s="1268"/>
      <c r="AD231" s="1268"/>
      <c r="AE231" s="492" t="s">
        <v>616</v>
      </c>
      <c r="AF231" s="1250">
        <f>IF($AH$228="週",$BA$6,$BE$6)</f>
        <v>40</v>
      </c>
      <c r="AG231" s="1250"/>
      <c r="AH231" s="1250"/>
      <c r="AI231" s="1250"/>
      <c r="AJ231" s="492" t="s">
        <v>618</v>
      </c>
      <c r="AK231" s="1269">
        <f>ROUNDDOWN(AA231/AF231,1)</f>
        <v>0</v>
      </c>
      <c r="AL231" s="1269"/>
      <c r="AM231" s="1269"/>
      <c r="AN231" s="1269"/>
      <c r="AO231" s="401"/>
      <c r="AP231" s="401"/>
      <c r="AQ231" s="401"/>
      <c r="AR231" s="401"/>
      <c r="AS231" s="401"/>
      <c r="AT231" s="401"/>
      <c r="AU231" s="401"/>
      <c r="AV231" s="401"/>
      <c r="AW231" s="401"/>
      <c r="AX231" s="401"/>
      <c r="AY231" s="401"/>
      <c r="AZ231" s="401"/>
      <c r="BA231" s="401"/>
      <c r="BB231" s="401"/>
      <c r="BC231" s="401"/>
      <c r="BD231" s="401"/>
      <c r="BE231" s="410"/>
      <c r="BF231" s="410"/>
      <c r="BG231" s="410"/>
      <c r="BH231" s="410"/>
      <c r="BI231" s="410"/>
      <c r="BJ231" s="410"/>
    </row>
    <row r="232" spans="1:62" ht="20.25" customHeight="1">
      <c r="A232" s="410"/>
      <c r="B232" s="410"/>
      <c r="C232" s="410"/>
      <c r="D232" s="410"/>
      <c r="E232" s="410"/>
      <c r="F232" s="410"/>
      <c r="G232" s="410"/>
      <c r="H232" s="410"/>
      <c r="I232" s="401"/>
      <c r="J232" s="401"/>
      <c r="K232" s="488"/>
      <c r="L232" s="488"/>
      <c r="M232" s="488"/>
      <c r="N232" s="488"/>
      <c r="O232" s="488"/>
      <c r="P232" s="488"/>
      <c r="Q232" s="488"/>
      <c r="R232" s="488"/>
      <c r="S232" s="488"/>
      <c r="T232" s="489"/>
      <c r="U232" s="488" t="s">
        <v>619</v>
      </c>
      <c r="V232" s="488"/>
      <c r="W232" s="488"/>
      <c r="X232" s="488"/>
      <c r="Y232" s="401"/>
      <c r="Z232" s="401"/>
      <c r="AA232" s="488"/>
      <c r="AB232" s="488"/>
      <c r="AC232" s="488"/>
      <c r="AD232" s="488"/>
      <c r="AE232" s="488"/>
      <c r="AF232" s="488"/>
      <c r="AG232" s="488"/>
      <c r="AH232" s="488"/>
      <c r="AI232" s="488"/>
      <c r="AJ232" s="489"/>
      <c r="AK232" s="488" t="s">
        <v>619</v>
      </c>
      <c r="AL232" s="488"/>
      <c r="AM232" s="488"/>
      <c r="AN232" s="488"/>
      <c r="AO232" s="401"/>
      <c r="AP232" s="401"/>
      <c r="AQ232" s="401"/>
      <c r="AR232" s="401"/>
      <c r="AS232" s="401"/>
      <c r="AT232" s="401"/>
      <c r="AU232" s="401"/>
      <c r="AV232" s="401"/>
      <c r="AW232" s="401"/>
      <c r="AX232" s="401"/>
      <c r="AY232" s="401"/>
      <c r="AZ232" s="401"/>
      <c r="BA232" s="401"/>
      <c r="BB232" s="401"/>
      <c r="BC232" s="401"/>
      <c r="BD232" s="401"/>
      <c r="BE232" s="410"/>
      <c r="BF232" s="410"/>
      <c r="BG232" s="410"/>
      <c r="BH232" s="410"/>
      <c r="BI232" s="410"/>
      <c r="BJ232" s="410"/>
    </row>
    <row r="233" spans="1:62" ht="20.25" customHeight="1">
      <c r="A233" s="410"/>
      <c r="B233" s="410"/>
      <c r="C233" s="410"/>
      <c r="D233" s="410"/>
      <c r="E233" s="410"/>
      <c r="F233" s="410"/>
      <c r="G233" s="410"/>
      <c r="H233" s="410"/>
      <c r="I233" s="401"/>
      <c r="J233" s="401"/>
      <c r="K233" s="488" t="s">
        <v>620</v>
      </c>
      <c r="L233" s="488"/>
      <c r="M233" s="488"/>
      <c r="N233" s="488"/>
      <c r="O233" s="488"/>
      <c r="P233" s="488"/>
      <c r="Q233" s="488"/>
      <c r="R233" s="488"/>
      <c r="S233" s="488"/>
      <c r="T233" s="489"/>
      <c r="U233" s="488"/>
      <c r="V233" s="488"/>
      <c r="W233" s="488"/>
      <c r="X233" s="488"/>
      <c r="Y233" s="401"/>
      <c r="Z233" s="401"/>
      <c r="AA233" s="488" t="s">
        <v>621</v>
      </c>
      <c r="AB233" s="488"/>
      <c r="AC233" s="488"/>
      <c r="AD233" s="488"/>
      <c r="AE233" s="488"/>
      <c r="AF233" s="488"/>
      <c r="AG233" s="488"/>
      <c r="AH233" s="488"/>
      <c r="AI233" s="488"/>
      <c r="AJ233" s="489"/>
      <c r="AK233" s="488"/>
      <c r="AL233" s="488"/>
      <c r="AM233" s="488"/>
      <c r="AN233" s="488"/>
      <c r="AO233" s="401"/>
      <c r="AP233" s="401"/>
      <c r="AQ233" s="401"/>
      <c r="AR233" s="401"/>
      <c r="AS233" s="401"/>
      <c r="AT233" s="401"/>
      <c r="AU233" s="401"/>
      <c r="AV233" s="401"/>
      <c r="AW233" s="401"/>
      <c r="AX233" s="401"/>
      <c r="AY233" s="401"/>
      <c r="AZ233" s="401"/>
      <c r="BA233" s="401"/>
      <c r="BB233" s="401"/>
      <c r="BC233" s="401"/>
      <c r="BD233" s="401"/>
      <c r="BE233" s="410"/>
      <c r="BF233" s="410"/>
      <c r="BG233" s="410"/>
      <c r="BH233" s="410"/>
      <c r="BI233" s="410"/>
      <c r="BJ233" s="410"/>
    </row>
    <row r="234" spans="1:62" ht="20.25" customHeight="1">
      <c r="A234" s="410"/>
      <c r="B234" s="410"/>
      <c r="C234" s="410"/>
      <c r="D234" s="410"/>
      <c r="E234" s="410"/>
      <c r="F234" s="410"/>
      <c r="G234" s="410"/>
      <c r="H234" s="410"/>
      <c r="I234" s="401"/>
      <c r="J234" s="401"/>
      <c r="K234" s="488" t="s">
        <v>586</v>
      </c>
      <c r="L234" s="488"/>
      <c r="M234" s="488"/>
      <c r="N234" s="488"/>
      <c r="O234" s="488"/>
      <c r="P234" s="488"/>
      <c r="Q234" s="488"/>
      <c r="R234" s="488"/>
      <c r="S234" s="488"/>
      <c r="T234" s="489"/>
      <c r="U234" s="1245"/>
      <c r="V234" s="1245"/>
      <c r="W234" s="1245"/>
      <c r="X234" s="1245"/>
      <c r="Y234" s="401"/>
      <c r="Z234" s="401"/>
      <c r="AA234" s="488" t="s">
        <v>586</v>
      </c>
      <c r="AB234" s="488"/>
      <c r="AC234" s="488"/>
      <c r="AD234" s="488"/>
      <c r="AE234" s="488"/>
      <c r="AF234" s="488"/>
      <c r="AG234" s="488"/>
      <c r="AH234" s="488"/>
      <c r="AI234" s="488"/>
      <c r="AJ234" s="489"/>
      <c r="AK234" s="1245"/>
      <c r="AL234" s="1245"/>
      <c r="AM234" s="1245"/>
      <c r="AN234" s="1245"/>
      <c r="AO234" s="401"/>
      <c r="AP234" s="401"/>
      <c r="AQ234" s="401"/>
      <c r="AR234" s="401"/>
      <c r="AS234" s="401"/>
      <c r="AT234" s="401"/>
      <c r="AU234" s="401"/>
      <c r="AV234" s="401"/>
      <c r="AW234" s="401"/>
      <c r="AX234" s="401"/>
      <c r="AY234" s="401"/>
      <c r="AZ234" s="401"/>
      <c r="BA234" s="401"/>
      <c r="BB234" s="401"/>
      <c r="BC234" s="401"/>
      <c r="BD234" s="401"/>
      <c r="BE234" s="410"/>
      <c r="BF234" s="410"/>
      <c r="BG234" s="410"/>
      <c r="BH234" s="410"/>
      <c r="BI234" s="410"/>
      <c r="BJ234" s="410"/>
    </row>
    <row r="235" spans="1:62" ht="20.25" customHeight="1">
      <c r="A235" s="410"/>
      <c r="B235" s="410"/>
      <c r="C235" s="410"/>
      <c r="D235" s="410"/>
      <c r="E235" s="410"/>
      <c r="F235" s="410"/>
      <c r="G235" s="410"/>
      <c r="H235" s="410"/>
      <c r="I235" s="401"/>
      <c r="J235" s="401"/>
      <c r="K235" s="493" t="s">
        <v>622</v>
      </c>
      <c r="L235" s="493"/>
      <c r="M235" s="493"/>
      <c r="N235" s="493"/>
      <c r="O235" s="493"/>
      <c r="P235" s="488" t="s">
        <v>623</v>
      </c>
      <c r="Q235" s="493"/>
      <c r="R235" s="493"/>
      <c r="S235" s="493"/>
      <c r="T235" s="493"/>
      <c r="U235" s="1246" t="s">
        <v>592</v>
      </c>
      <c r="V235" s="1246"/>
      <c r="W235" s="1246"/>
      <c r="X235" s="1246"/>
      <c r="Y235" s="401"/>
      <c r="Z235" s="401"/>
      <c r="AA235" s="493" t="s">
        <v>622</v>
      </c>
      <c r="AB235" s="493"/>
      <c r="AC235" s="493"/>
      <c r="AD235" s="493"/>
      <c r="AE235" s="493"/>
      <c r="AF235" s="488" t="s">
        <v>623</v>
      </c>
      <c r="AG235" s="493"/>
      <c r="AH235" s="493"/>
      <c r="AI235" s="493"/>
      <c r="AJ235" s="493"/>
      <c r="AK235" s="1246" t="s">
        <v>592</v>
      </c>
      <c r="AL235" s="1246"/>
      <c r="AM235" s="1246"/>
      <c r="AN235" s="1246"/>
      <c r="AO235" s="401"/>
      <c r="AP235" s="401"/>
      <c r="AQ235" s="401"/>
      <c r="AR235" s="401"/>
      <c r="AS235" s="401"/>
      <c r="AT235" s="401"/>
      <c r="AU235" s="401"/>
      <c r="AV235" s="401"/>
      <c r="AW235" s="401"/>
      <c r="AX235" s="401"/>
      <c r="AY235" s="401"/>
      <c r="AZ235" s="401"/>
      <c r="BA235" s="401"/>
      <c r="BB235" s="401"/>
      <c r="BC235" s="401"/>
      <c r="BD235" s="401"/>
      <c r="BE235" s="410"/>
      <c r="BF235" s="410"/>
      <c r="BG235" s="410"/>
      <c r="BH235" s="410"/>
      <c r="BI235" s="410"/>
      <c r="BJ235" s="410"/>
    </row>
    <row r="236" spans="1:62" ht="20.25" customHeight="1">
      <c r="A236" s="410"/>
      <c r="B236" s="410"/>
      <c r="C236" s="410"/>
      <c r="D236" s="410"/>
      <c r="E236" s="410"/>
      <c r="F236" s="410"/>
      <c r="G236" s="410"/>
      <c r="H236" s="410"/>
      <c r="I236" s="401"/>
      <c r="J236" s="401"/>
      <c r="K236" s="1250">
        <f>W226</f>
        <v>0</v>
      </c>
      <c r="L236" s="1250"/>
      <c r="M236" s="1250"/>
      <c r="N236" s="1250"/>
      <c r="O236" s="492" t="s">
        <v>624</v>
      </c>
      <c r="P236" s="1269">
        <f>U231</f>
        <v>0</v>
      </c>
      <c r="Q236" s="1269"/>
      <c r="R236" s="1269"/>
      <c r="S236" s="1269"/>
      <c r="T236" s="492" t="s">
        <v>625</v>
      </c>
      <c r="U236" s="1258">
        <f>ROUNDDOWN(K236+P236,1)</f>
        <v>0</v>
      </c>
      <c r="V236" s="1258"/>
      <c r="W236" s="1258"/>
      <c r="X236" s="1258"/>
      <c r="Y236" s="505"/>
      <c r="Z236" s="505"/>
      <c r="AA236" s="1270">
        <f>AM226</f>
        <v>0</v>
      </c>
      <c r="AB236" s="1270"/>
      <c r="AC236" s="1270"/>
      <c r="AD236" s="1270"/>
      <c r="AE236" s="502" t="s">
        <v>624</v>
      </c>
      <c r="AF236" s="1271">
        <f>AK231</f>
        <v>0</v>
      </c>
      <c r="AG236" s="1271"/>
      <c r="AH236" s="1271"/>
      <c r="AI236" s="1271"/>
      <c r="AJ236" s="502" t="s">
        <v>617</v>
      </c>
      <c r="AK236" s="1258">
        <f>ROUNDDOWN(AA236+AF236,1)</f>
        <v>0</v>
      </c>
      <c r="AL236" s="1258"/>
      <c r="AM236" s="1258"/>
      <c r="AN236" s="1258"/>
      <c r="AO236" s="401"/>
      <c r="AP236" s="401"/>
      <c r="AQ236" s="401"/>
      <c r="AR236" s="401"/>
      <c r="AS236" s="401"/>
      <c r="AT236" s="401"/>
      <c r="AU236" s="401"/>
      <c r="AV236" s="401"/>
      <c r="AW236" s="401"/>
      <c r="AX236" s="401"/>
      <c r="AY236" s="401"/>
      <c r="AZ236" s="401"/>
      <c r="BA236" s="401"/>
      <c r="BB236" s="401"/>
      <c r="BC236" s="401"/>
      <c r="BD236" s="401"/>
      <c r="BE236" s="410"/>
      <c r="BF236" s="410"/>
      <c r="BG236" s="410"/>
      <c r="BH236" s="410"/>
      <c r="BI236" s="410"/>
      <c r="BJ236" s="410"/>
    </row>
    <row r="237" spans="1:62" ht="20.25" customHeight="1">
      <c r="A237" s="410"/>
      <c r="B237" s="410"/>
      <c r="C237" s="410"/>
      <c r="D237" s="410"/>
      <c r="E237" s="410"/>
      <c r="F237" s="410"/>
      <c r="G237" s="410"/>
      <c r="H237" s="410"/>
      <c r="I237" s="410"/>
      <c r="J237" s="410"/>
      <c r="K237" s="410"/>
      <c r="L237" s="410"/>
      <c r="M237" s="410"/>
      <c r="N237" s="410"/>
      <c r="O237" s="410"/>
      <c r="P237" s="410"/>
      <c r="Q237" s="410"/>
      <c r="R237" s="410"/>
      <c r="S237" s="410"/>
      <c r="T237" s="410"/>
      <c r="U237" s="410"/>
      <c r="V237" s="410"/>
      <c r="W237" s="410"/>
      <c r="X237" s="410"/>
      <c r="Y237" s="410"/>
      <c r="Z237" s="410"/>
      <c r="AA237" s="410"/>
      <c r="AB237" s="410"/>
      <c r="AC237" s="410"/>
      <c r="AD237" s="410"/>
      <c r="AE237" s="410"/>
      <c r="AF237" s="410"/>
      <c r="AG237" s="410"/>
      <c r="AH237" s="410"/>
      <c r="AI237" s="410"/>
      <c r="AJ237" s="410"/>
      <c r="AK237" s="410"/>
      <c r="AL237" s="410"/>
      <c r="AM237" s="410"/>
      <c r="AN237" s="410"/>
      <c r="AO237" s="410"/>
      <c r="AP237" s="410"/>
      <c r="AQ237" s="410"/>
      <c r="AR237" s="410"/>
      <c r="AS237" s="410"/>
      <c r="AT237" s="410"/>
      <c r="AU237" s="410"/>
      <c r="AV237" s="410"/>
      <c r="AW237" s="410"/>
      <c r="AX237" s="410"/>
      <c r="AY237" s="410"/>
      <c r="AZ237" s="410"/>
      <c r="BA237" s="410"/>
      <c r="BB237" s="410"/>
      <c r="BC237" s="410"/>
      <c r="BD237" s="410"/>
      <c r="BE237" s="410"/>
      <c r="BF237" s="410"/>
      <c r="BG237" s="410"/>
      <c r="BH237" s="410"/>
      <c r="BI237" s="410"/>
      <c r="BJ237" s="410"/>
    </row>
    <row r="439" spans="2:26">
      <c r="B439" s="586"/>
      <c r="C439" s="1"/>
      <c r="D439" s="1"/>
      <c r="E439" s="1"/>
      <c r="F439" s="1"/>
      <c r="G439" s="1"/>
      <c r="H439" s="1"/>
      <c r="I439" s="1"/>
      <c r="J439" s="1"/>
      <c r="K439" s="1"/>
      <c r="L439" s="1"/>
      <c r="M439" s="1"/>
      <c r="N439" s="1"/>
      <c r="O439" s="1"/>
      <c r="P439" s="1"/>
      <c r="Q439" s="1"/>
      <c r="R439" s="1"/>
      <c r="S439" s="1"/>
      <c r="T439" s="1"/>
      <c r="U439" s="1"/>
      <c r="V439" s="1"/>
      <c r="W439" s="1"/>
      <c r="X439" s="1"/>
      <c r="Y439" s="1"/>
      <c r="Z439" s="587"/>
    </row>
    <row r="440" spans="2:26">
      <c r="B440" s="586"/>
      <c r="C440" s="1"/>
      <c r="D440" s="1"/>
      <c r="E440" s="1"/>
      <c r="F440" s="1"/>
      <c r="G440" s="1"/>
      <c r="H440" s="1"/>
      <c r="I440" s="1"/>
      <c r="J440" s="1"/>
      <c r="K440" s="1"/>
      <c r="L440" s="1"/>
      <c r="M440" s="1"/>
      <c r="N440" s="1"/>
      <c r="O440" s="1"/>
      <c r="P440" s="1"/>
      <c r="Q440" s="1"/>
      <c r="R440" s="1"/>
      <c r="S440" s="1"/>
      <c r="T440" s="1"/>
      <c r="U440" s="1"/>
      <c r="V440" s="1"/>
      <c r="W440" s="1"/>
      <c r="X440" s="1"/>
      <c r="Y440" s="1"/>
      <c r="Z440" s="587"/>
    </row>
    <row r="441" spans="2:26">
      <c r="B441" s="586"/>
      <c r="C441" s="1"/>
      <c r="D441" s="1"/>
      <c r="E441" s="1"/>
      <c r="F441" s="1"/>
      <c r="G441" s="1"/>
      <c r="H441" s="1"/>
      <c r="I441" s="1"/>
      <c r="J441" s="1"/>
      <c r="K441" s="1"/>
      <c r="L441" s="1"/>
      <c r="M441" s="1"/>
      <c r="N441" s="1"/>
      <c r="O441" s="1"/>
      <c r="P441" s="1"/>
      <c r="Q441" s="1"/>
      <c r="R441" s="1"/>
      <c r="S441" s="1"/>
      <c r="T441" s="1"/>
      <c r="U441" s="1"/>
      <c r="V441" s="1"/>
      <c r="W441" s="1"/>
      <c r="X441" s="1"/>
      <c r="Y441" s="1"/>
      <c r="Z441" s="587"/>
    </row>
    <row r="442" spans="2:26">
      <c r="B442" s="586"/>
      <c r="C442" s="1"/>
      <c r="D442" s="1"/>
      <c r="E442" s="1"/>
      <c r="F442" s="1"/>
      <c r="G442" s="1"/>
      <c r="H442" s="1"/>
      <c r="I442" s="1"/>
      <c r="J442" s="1"/>
      <c r="K442" s="1"/>
      <c r="L442" s="1"/>
      <c r="M442" s="1"/>
      <c r="N442" s="1"/>
      <c r="O442" s="1"/>
      <c r="P442" s="1"/>
      <c r="Q442" s="1"/>
      <c r="R442" s="1"/>
      <c r="S442" s="1"/>
      <c r="T442" s="1"/>
      <c r="U442" s="1"/>
      <c r="V442" s="1"/>
      <c r="W442" s="1"/>
      <c r="X442" s="1"/>
      <c r="Y442" s="1"/>
      <c r="Z442" s="587"/>
    </row>
    <row r="443" spans="2:26">
      <c r="B443" s="588"/>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90"/>
    </row>
    <row r="485" spans="3:3" ht="409.5">
      <c r="C485" s="582" t="s">
        <v>376</v>
      </c>
    </row>
    <row r="538" ht="39.75" customHeight="1"/>
    <row r="557" ht="146.1" customHeight="1"/>
    <row r="562" spans="3:24" ht="17.45" customHeight="1"/>
    <row r="564" spans="3:24" ht="20.100000000000001" customHeight="1"/>
    <row r="566" spans="3:24" ht="21.95" customHeight="1"/>
    <row r="567" spans="3:24" ht="21.95" customHeight="1"/>
    <row r="568" spans="3:24" ht="34.5" customHeight="1"/>
    <row r="569" spans="3:24" ht="34.5" customHeight="1"/>
    <row r="572" spans="3:24">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row>
    <row r="573" spans="3:24" ht="31.5" customHeight="1">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row>
    <row r="574" spans="3:24" ht="18.95" customHeight="1"/>
    <row r="580" ht="5.0999999999999996" customHeight="1"/>
  </sheetData>
  <mergeCells count="1134">
    <mergeCell ref="U234:X234"/>
    <mergeCell ref="AK234:AN234"/>
    <mergeCell ref="U235:X235"/>
    <mergeCell ref="AK235:AN235"/>
    <mergeCell ref="K236:N236"/>
    <mergeCell ref="P236:S236"/>
    <mergeCell ref="U236:X236"/>
    <mergeCell ref="AA236:AD236"/>
    <mergeCell ref="AF236:AI236"/>
    <mergeCell ref="AK236:AN236"/>
    <mergeCell ref="AQ230:AR230"/>
    <mergeCell ref="AS230:AV230"/>
    <mergeCell ref="K231:N231"/>
    <mergeCell ref="P231:S231"/>
    <mergeCell ref="U231:X231"/>
    <mergeCell ref="AA231:AD231"/>
    <mergeCell ref="AF231:AI231"/>
    <mergeCell ref="AK231:AN231"/>
    <mergeCell ref="R228:S228"/>
    <mergeCell ref="AH228:AI228"/>
    <mergeCell ref="AQ228:AR228"/>
    <mergeCell ref="AS228:AV228"/>
    <mergeCell ref="AQ229:AR229"/>
    <mergeCell ref="AS229:AV229"/>
    <mergeCell ref="AH226:AI226"/>
    <mergeCell ref="AJ226:AK226"/>
    <mergeCell ref="AM226:AN226"/>
    <mergeCell ref="AQ226:AR226"/>
    <mergeCell ref="AS226:AV226"/>
    <mergeCell ref="AQ227:AR227"/>
    <mergeCell ref="AS227:AV227"/>
    <mergeCell ref="AM225:AN225"/>
    <mergeCell ref="K226:L226"/>
    <mergeCell ref="M226:N226"/>
    <mergeCell ref="O226:P226"/>
    <mergeCell ref="R226:S226"/>
    <mergeCell ref="T226:U226"/>
    <mergeCell ref="W226:X226"/>
    <mergeCell ref="AA226:AB226"/>
    <mergeCell ref="AC226:AD226"/>
    <mergeCell ref="AE226:AF226"/>
    <mergeCell ref="W225:X225"/>
    <mergeCell ref="AA225:AB225"/>
    <mergeCell ref="AC225:AD225"/>
    <mergeCell ref="AE225:AF225"/>
    <mergeCell ref="AH225:AI225"/>
    <mergeCell ref="AJ225:AK225"/>
    <mergeCell ref="AC224:AD224"/>
    <mergeCell ref="AE224:AF224"/>
    <mergeCell ref="AH224:AI224"/>
    <mergeCell ref="AJ224:AK224"/>
    <mergeCell ref="AM224:AN224"/>
    <mergeCell ref="K225:L225"/>
    <mergeCell ref="M225:N225"/>
    <mergeCell ref="O225:P225"/>
    <mergeCell ref="R225:S225"/>
    <mergeCell ref="T225:U225"/>
    <mergeCell ref="AH223:AI223"/>
    <mergeCell ref="AJ223:AK223"/>
    <mergeCell ref="AM223:AN223"/>
    <mergeCell ref="K224:L224"/>
    <mergeCell ref="M224:N224"/>
    <mergeCell ref="O224:P224"/>
    <mergeCell ref="R224:S224"/>
    <mergeCell ref="T224:U224"/>
    <mergeCell ref="W224:X224"/>
    <mergeCell ref="AA224:AB224"/>
    <mergeCell ref="BA222:BD222"/>
    <mergeCell ref="K223:L223"/>
    <mergeCell ref="M223:N223"/>
    <mergeCell ref="O223:P223"/>
    <mergeCell ref="R223:S223"/>
    <mergeCell ref="T223:U223"/>
    <mergeCell ref="W223:X223"/>
    <mergeCell ref="AA223:AB223"/>
    <mergeCell ref="AC223:AD223"/>
    <mergeCell ref="AE223:AF223"/>
    <mergeCell ref="AE222:AF222"/>
    <mergeCell ref="AH222:AI222"/>
    <mergeCell ref="AJ222:AK222"/>
    <mergeCell ref="AM222:AN222"/>
    <mergeCell ref="AQ222:AT222"/>
    <mergeCell ref="AV222:AY222"/>
    <mergeCell ref="BA221:BD221"/>
    <mergeCell ref="BF221:BI221"/>
    <mergeCell ref="K222:L222"/>
    <mergeCell ref="M222:N222"/>
    <mergeCell ref="O222:P222"/>
    <mergeCell ref="R222:S222"/>
    <mergeCell ref="T222:U222"/>
    <mergeCell ref="W222:X222"/>
    <mergeCell ref="AA222:AB222"/>
    <mergeCell ref="AC222:AD222"/>
    <mergeCell ref="AH220:AK220"/>
    <mergeCell ref="BF220:BI220"/>
    <mergeCell ref="M221:N221"/>
    <mergeCell ref="O221:P221"/>
    <mergeCell ref="R221:S221"/>
    <mergeCell ref="T221:U221"/>
    <mergeCell ref="AC221:AD221"/>
    <mergeCell ref="AE221:AF221"/>
    <mergeCell ref="AH221:AI221"/>
    <mergeCell ref="AJ221:AK221"/>
    <mergeCell ref="BD215:BE215"/>
    <mergeCell ref="BF215:BJ216"/>
    <mergeCell ref="BB216:BC216"/>
    <mergeCell ref="BD216:BE216"/>
    <mergeCell ref="BF219:BI219"/>
    <mergeCell ref="K220:L221"/>
    <mergeCell ref="M220:P220"/>
    <mergeCell ref="R220:U220"/>
    <mergeCell ref="AA220:AB221"/>
    <mergeCell ref="AC220:AF220"/>
    <mergeCell ref="BD213:BE213"/>
    <mergeCell ref="BF213:BJ214"/>
    <mergeCell ref="BB214:BC214"/>
    <mergeCell ref="BD214:BE214"/>
    <mergeCell ref="B215:B216"/>
    <mergeCell ref="C215:D216"/>
    <mergeCell ref="I215:J216"/>
    <mergeCell ref="K215:N216"/>
    <mergeCell ref="O215:S216"/>
    <mergeCell ref="BB215:BC215"/>
    <mergeCell ref="BD211:BE211"/>
    <mergeCell ref="BF211:BJ212"/>
    <mergeCell ref="BB212:BC212"/>
    <mergeCell ref="BD212:BE212"/>
    <mergeCell ref="B213:B214"/>
    <mergeCell ref="C213:D214"/>
    <mergeCell ref="I213:J214"/>
    <mergeCell ref="K213:N214"/>
    <mergeCell ref="O213:S214"/>
    <mergeCell ref="BB213:BC213"/>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12:B16"/>
    <mergeCell ref="C12:D16"/>
    <mergeCell ref="I12:J16"/>
    <mergeCell ref="K12:N16"/>
    <mergeCell ref="O12:S16"/>
    <mergeCell ref="AT1:BI1"/>
    <mergeCell ref="AC2:AD2"/>
    <mergeCell ref="AF2:AG2"/>
    <mergeCell ref="AJ2:AK2"/>
    <mergeCell ref="AT2:BI2"/>
    <mergeCell ref="BE3:BH3"/>
  </mergeCells>
  <phoneticPr fontId="2"/>
  <conditionalFormatting sqref="W230:Z230 AO230:BA230">
    <cfRule type="expression" dxfId="276" priority="208">
      <formula>OR(#REF!=$B217,#REF!=$B217)</formula>
    </cfRule>
  </conditionalFormatting>
  <conditionalFormatting sqref="Z220 W220:X220 W229:Z229 AO229:BA229 AO220:BA220">
    <cfRule type="expression" dxfId="275" priority="209">
      <formula>OR(#REF!=$B218,#REF!=$B218)</formula>
    </cfRule>
  </conditionalFormatting>
  <conditionalFormatting sqref="AM230:AN230">
    <cfRule type="expression" dxfId="274" priority="206">
      <formula>OR(#REF!=$B217,#REF!=$B217)</formula>
    </cfRule>
  </conditionalFormatting>
  <conditionalFormatting sqref="AM220:AN220 AM229:AN229">
    <cfRule type="expression" dxfId="273" priority="207">
      <formula>OR(#REF!=$B218,#REF!=$B218)</formula>
    </cfRule>
  </conditionalFormatting>
  <conditionalFormatting sqref="BB18:BE18">
    <cfRule type="expression" dxfId="272" priority="205">
      <formula>INDIRECT(ADDRESS(ROW(),COLUMN()))=TRUNC(INDIRECT(ADDRESS(ROW(),COLUMN())))</formula>
    </cfRule>
  </conditionalFormatting>
  <conditionalFormatting sqref="BB20:BE20">
    <cfRule type="expression" dxfId="271" priority="204">
      <formula>INDIRECT(ADDRESS(ROW(),COLUMN()))=TRUNC(INDIRECT(ADDRESS(ROW(),COLUMN())))</formula>
    </cfRule>
  </conditionalFormatting>
  <conditionalFormatting sqref="BB22:BE22">
    <cfRule type="expression" dxfId="270" priority="203">
      <formula>INDIRECT(ADDRESS(ROW(),COLUMN()))=TRUNC(INDIRECT(ADDRESS(ROW(),COLUMN())))</formula>
    </cfRule>
  </conditionalFormatting>
  <conditionalFormatting sqref="BB24:BE24">
    <cfRule type="expression" dxfId="269" priority="202">
      <formula>INDIRECT(ADDRESS(ROW(),COLUMN()))=TRUNC(INDIRECT(ADDRESS(ROW(),COLUMN())))</formula>
    </cfRule>
  </conditionalFormatting>
  <conditionalFormatting sqref="BB26:BE26">
    <cfRule type="expression" dxfId="268" priority="201">
      <formula>INDIRECT(ADDRESS(ROW(),COLUMN()))=TRUNC(INDIRECT(ADDRESS(ROW(),COLUMN())))</formula>
    </cfRule>
  </conditionalFormatting>
  <conditionalFormatting sqref="BB28:BE28">
    <cfRule type="expression" dxfId="267" priority="200">
      <formula>INDIRECT(ADDRESS(ROW(),COLUMN()))=TRUNC(INDIRECT(ADDRESS(ROW(),COLUMN())))</formula>
    </cfRule>
  </conditionalFormatting>
  <conditionalFormatting sqref="BB30:BE30">
    <cfRule type="expression" dxfId="266" priority="199">
      <formula>INDIRECT(ADDRESS(ROW(),COLUMN()))=TRUNC(INDIRECT(ADDRESS(ROW(),COLUMN())))</formula>
    </cfRule>
  </conditionalFormatting>
  <conditionalFormatting sqref="BB32:BE32">
    <cfRule type="expression" dxfId="265" priority="198">
      <formula>INDIRECT(ADDRESS(ROW(),COLUMN()))=TRUNC(INDIRECT(ADDRESS(ROW(),COLUMN())))</formula>
    </cfRule>
  </conditionalFormatting>
  <conditionalFormatting sqref="BB34:BE34">
    <cfRule type="expression" dxfId="264" priority="197">
      <formula>INDIRECT(ADDRESS(ROW(),COLUMN()))=TRUNC(INDIRECT(ADDRESS(ROW(),COLUMN())))</formula>
    </cfRule>
  </conditionalFormatting>
  <conditionalFormatting sqref="BB36:BE36">
    <cfRule type="expression" dxfId="263" priority="196">
      <formula>INDIRECT(ADDRESS(ROW(),COLUMN()))=TRUNC(INDIRECT(ADDRESS(ROW(),COLUMN())))</formula>
    </cfRule>
  </conditionalFormatting>
  <conditionalFormatting sqref="BB38:BE38">
    <cfRule type="expression" dxfId="262" priority="195">
      <formula>INDIRECT(ADDRESS(ROW(),COLUMN()))=TRUNC(INDIRECT(ADDRESS(ROW(),COLUMN())))</formula>
    </cfRule>
  </conditionalFormatting>
  <conditionalFormatting sqref="BB40:BE40">
    <cfRule type="expression" dxfId="261" priority="194">
      <formula>INDIRECT(ADDRESS(ROW(),COLUMN()))=TRUNC(INDIRECT(ADDRESS(ROW(),COLUMN())))</formula>
    </cfRule>
  </conditionalFormatting>
  <conditionalFormatting sqref="BB42:BE42">
    <cfRule type="expression" dxfId="260" priority="193">
      <formula>INDIRECT(ADDRESS(ROW(),COLUMN()))=TRUNC(INDIRECT(ADDRESS(ROW(),COLUMN())))</formula>
    </cfRule>
  </conditionalFormatting>
  <conditionalFormatting sqref="BB44:BE44">
    <cfRule type="expression" dxfId="259" priority="192">
      <formula>INDIRECT(ADDRESS(ROW(),COLUMN()))=TRUNC(INDIRECT(ADDRESS(ROW(),COLUMN())))</formula>
    </cfRule>
  </conditionalFormatting>
  <conditionalFormatting sqref="BB46:BE46">
    <cfRule type="expression" dxfId="258" priority="191">
      <formula>INDIRECT(ADDRESS(ROW(),COLUMN()))=TRUNC(INDIRECT(ADDRESS(ROW(),COLUMN())))</formula>
    </cfRule>
  </conditionalFormatting>
  <conditionalFormatting sqref="BB48:BE48">
    <cfRule type="expression" dxfId="257" priority="190">
      <formula>INDIRECT(ADDRESS(ROW(),COLUMN()))=TRUNC(INDIRECT(ADDRESS(ROW(),COLUMN())))</formula>
    </cfRule>
  </conditionalFormatting>
  <conditionalFormatting sqref="BB50:BE50">
    <cfRule type="expression" dxfId="256" priority="189">
      <formula>INDIRECT(ADDRESS(ROW(),COLUMN()))=TRUNC(INDIRECT(ADDRESS(ROW(),COLUMN())))</formula>
    </cfRule>
  </conditionalFormatting>
  <conditionalFormatting sqref="BB52:BE52">
    <cfRule type="expression" dxfId="255" priority="188">
      <formula>INDIRECT(ADDRESS(ROW(),COLUMN()))=TRUNC(INDIRECT(ADDRESS(ROW(),COLUMN())))</formula>
    </cfRule>
  </conditionalFormatting>
  <conditionalFormatting sqref="BB54:BE54">
    <cfRule type="expression" dxfId="254" priority="187">
      <formula>INDIRECT(ADDRESS(ROW(),COLUMN()))=TRUNC(INDIRECT(ADDRESS(ROW(),COLUMN())))</formula>
    </cfRule>
  </conditionalFormatting>
  <conditionalFormatting sqref="BB56:BE56">
    <cfRule type="expression" dxfId="253" priority="186">
      <formula>INDIRECT(ADDRESS(ROW(),COLUMN()))=TRUNC(INDIRECT(ADDRESS(ROW(),COLUMN())))</formula>
    </cfRule>
  </conditionalFormatting>
  <conditionalFormatting sqref="BB58:BE58">
    <cfRule type="expression" dxfId="252" priority="185">
      <formula>INDIRECT(ADDRESS(ROW(),COLUMN()))=TRUNC(INDIRECT(ADDRESS(ROW(),COLUMN())))</formula>
    </cfRule>
  </conditionalFormatting>
  <conditionalFormatting sqref="BB60:BE60">
    <cfRule type="expression" dxfId="251" priority="184">
      <formula>INDIRECT(ADDRESS(ROW(),COLUMN()))=TRUNC(INDIRECT(ADDRESS(ROW(),COLUMN())))</formula>
    </cfRule>
  </conditionalFormatting>
  <conditionalFormatting sqref="BB62:BE62">
    <cfRule type="expression" dxfId="250" priority="183">
      <formula>INDIRECT(ADDRESS(ROW(),COLUMN()))=TRUNC(INDIRECT(ADDRESS(ROW(),COLUMN())))</formula>
    </cfRule>
  </conditionalFormatting>
  <conditionalFormatting sqref="BB64:BE64">
    <cfRule type="expression" dxfId="249" priority="182">
      <formula>INDIRECT(ADDRESS(ROW(),COLUMN()))=TRUNC(INDIRECT(ADDRESS(ROW(),COLUMN())))</formula>
    </cfRule>
  </conditionalFormatting>
  <conditionalFormatting sqref="BB66:BE66">
    <cfRule type="expression" dxfId="248" priority="181">
      <formula>INDIRECT(ADDRESS(ROW(),COLUMN()))=TRUNC(INDIRECT(ADDRESS(ROW(),COLUMN())))</formula>
    </cfRule>
  </conditionalFormatting>
  <conditionalFormatting sqref="BB68:BE68">
    <cfRule type="expression" dxfId="247" priority="180">
      <formula>INDIRECT(ADDRESS(ROW(),COLUMN()))=TRUNC(INDIRECT(ADDRESS(ROW(),COLUMN())))</formula>
    </cfRule>
  </conditionalFormatting>
  <conditionalFormatting sqref="BB70:BE70">
    <cfRule type="expression" dxfId="246" priority="179">
      <formula>INDIRECT(ADDRESS(ROW(),COLUMN()))=TRUNC(INDIRECT(ADDRESS(ROW(),COLUMN())))</formula>
    </cfRule>
  </conditionalFormatting>
  <conditionalFormatting sqref="BB72:BE72">
    <cfRule type="expression" dxfId="245" priority="178">
      <formula>INDIRECT(ADDRESS(ROW(),COLUMN()))=TRUNC(INDIRECT(ADDRESS(ROW(),COLUMN())))</formula>
    </cfRule>
  </conditionalFormatting>
  <conditionalFormatting sqref="BB74:BE74">
    <cfRule type="expression" dxfId="244" priority="177">
      <formula>INDIRECT(ADDRESS(ROW(),COLUMN()))=TRUNC(INDIRECT(ADDRESS(ROW(),COLUMN())))</formula>
    </cfRule>
  </conditionalFormatting>
  <conditionalFormatting sqref="AC226:AN226 AG222:AN225">
    <cfRule type="expression" dxfId="243" priority="175">
      <formula>INDIRECT(ADDRESS(ROW(),COLUMN()))=TRUNC(INDIRECT(ADDRESS(ROW(),COLUMN())))</formula>
    </cfRule>
  </conditionalFormatting>
  <conditionalFormatting sqref="M222:X226">
    <cfRule type="expression" dxfId="242" priority="176">
      <formula>INDIRECT(ADDRESS(ROW(),COLUMN()))=TRUNC(INDIRECT(ADDRESS(ROW(),COLUMN())))</formula>
    </cfRule>
  </conditionalFormatting>
  <conditionalFormatting sqref="K231:N231">
    <cfRule type="expression" dxfId="241" priority="174">
      <formula>INDIRECT(ADDRESS(ROW(),COLUMN()))=TRUNC(INDIRECT(ADDRESS(ROW(),COLUMN())))</formula>
    </cfRule>
  </conditionalFormatting>
  <conditionalFormatting sqref="AA231:AD231">
    <cfRule type="expression" dxfId="240" priority="173">
      <formula>INDIRECT(ADDRESS(ROW(),COLUMN()))=TRUNC(INDIRECT(ADDRESS(ROW(),COLUMN())))</formula>
    </cfRule>
  </conditionalFormatting>
  <conditionalFormatting sqref="AC222:AF225">
    <cfRule type="expression" dxfId="239" priority="172">
      <formula>INDIRECT(ADDRESS(ROW(),COLUMN()))=TRUNC(INDIRECT(ADDRESS(ROW(),COLUMN())))</formula>
    </cfRule>
  </conditionalFormatting>
  <conditionalFormatting sqref="W18:BA18">
    <cfRule type="expression" dxfId="238" priority="170">
      <formula>INDIRECT(ADDRESS(ROW(),COLUMN()))=TRUNC(INDIRECT(ADDRESS(ROW(),COLUMN())))</formula>
    </cfRule>
  </conditionalFormatting>
  <conditionalFormatting sqref="W20:BA20">
    <cfRule type="expression" dxfId="237" priority="171">
      <formula>INDIRECT(ADDRESS(ROW(),COLUMN()))=TRUNC(INDIRECT(ADDRESS(ROW(),COLUMN())))</formula>
    </cfRule>
  </conditionalFormatting>
  <conditionalFormatting sqref="W188:BA188">
    <cfRule type="expression" dxfId="236" priority="29">
      <formula>INDIRECT(ADDRESS(ROW(),COLUMN()))=TRUNC(INDIRECT(ADDRESS(ROW(),COLUMN())))</formula>
    </cfRule>
  </conditionalFormatting>
  <conditionalFormatting sqref="W22:BA22">
    <cfRule type="expression" dxfId="235" priority="169">
      <formula>INDIRECT(ADDRESS(ROW(),COLUMN()))=TRUNC(INDIRECT(ADDRESS(ROW(),COLUMN())))</formula>
    </cfRule>
  </conditionalFormatting>
  <conditionalFormatting sqref="W24:BA24">
    <cfRule type="expression" dxfId="234" priority="168">
      <formula>INDIRECT(ADDRESS(ROW(),COLUMN()))=TRUNC(INDIRECT(ADDRESS(ROW(),COLUMN())))</formula>
    </cfRule>
  </conditionalFormatting>
  <conditionalFormatting sqref="W26:BA26">
    <cfRule type="expression" dxfId="233" priority="167">
      <formula>INDIRECT(ADDRESS(ROW(),COLUMN()))=TRUNC(INDIRECT(ADDRESS(ROW(),COLUMN())))</formula>
    </cfRule>
  </conditionalFormatting>
  <conditionalFormatting sqref="W28:BA28">
    <cfRule type="expression" dxfId="232" priority="166">
      <formula>INDIRECT(ADDRESS(ROW(),COLUMN()))=TRUNC(INDIRECT(ADDRESS(ROW(),COLUMN())))</formula>
    </cfRule>
  </conditionalFormatting>
  <conditionalFormatting sqref="W30:BA30">
    <cfRule type="expression" dxfId="231" priority="165">
      <formula>INDIRECT(ADDRESS(ROW(),COLUMN()))=TRUNC(INDIRECT(ADDRESS(ROW(),COLUMN())))</formula>
    </cfRule>
  </conditionalFormatting>
  <conditionalFormatting sqref="W32:BA32">
    <cfRule type="expression" dxfId="230" priority="164">
      <formula>INDIRECT(ADDRESS(ROW(),COLUMN()))=TRUNC(INDIRECT(ADDRESS(ROW(),COLUMN())))</formula>
    </cfRule>
  </conditionalFormatting>
  <conditionalFormatting sqref="W34:BA34">
    <cfRule type="expression" dxfId="229" priority="163">
      <formula>INDIRECT(ADDRESS(ROW(),COLUMN()))=TRUNC(INDIRECT(ADDRESS(ROW(),COLUMN())))</formula>
    </cfRule>
  </conditionalFormatting>
  <conditionalFormatting sqref="W36:BA36">
    <cfRule type="expression" dxfId="228" priority="162">
      <formula>INDIRECT(ADDRESS(ROW(),COLUMN()))=TRUNC(INDIRECT(ADDRESS(ROW(),COLUMN())))</formula>
    </cfRule>
  </conditionalFormatting>
  <conditionalFormatting sqref="W38:BA38">
    <cfRule type="expression" dxfId="227" priority="161">
      <formula>INDIRECT(ADDRESS(ROW(),COLUMN()))=TRUNC(INDIRECT(ADDRESS(ROW(),COLUMN())))</formula>
    </cfRule>
  </conditionalFormatting>
  <conditionalFormatting sqref="W40:BA40">
    <cfRule type="expression" dxfId="226" priority="160">
      <formula>INDIRECT(ADDRESS(ROW(),COLUMN()))=TRUNC(INDIRECT(ADDRESS(ROW(),COLUMN())))</formula>
    </cfRule>
  </conditionalFormatting>
  <conditionalFormatting sqref="W42:BA42">
    <cfRule type="expression" dxfId="225" priority="159">
      <formula>INDIRECT(ADDRESS(ROW(),COLUMN()))=TRUNC(INDIRECT(ADDRESS(ROW(),COLUMN())))</formula>
    </cfRule>
  </conditionalFormatting>
  <conditionalFormatting sqref="W44:BA44">
    <cfRule type="expression" dxfId="224" priority="158">
      <formula>INDIRECT(ADDRESS(ROW(),COLUMN()))=TRUNC(INDIRECT(ADDRESS(ROW(),COLUMN())))</formula>
    </cfRule>
  </conditionalFormatting>
  <conditionalFormatting sqref="W46:BA46">
    <cfRule type="expression" dxfId="223" priority="157">
      <formula>INDIRECT(ADDRESS(ROW(),COLUMN()))=TRUNC(INDIRECT(ADDRESS(ROW(),COLUMN())))</formula>
    </cfRule>
  </conditionalFormatting>
  <conditionalFormatting sqref="W48:BA48">
    <cfRule type="expression" dxfId="222" priority="156">
      <formula>INDIRECT(ADDRESS(ROW(),COLUMN()))=TRUNC(INDIRECT(ADDRESS(ROW(),COLUMN())))</formula>
    </cfRule>
  </conditionalFormatting>
  <conditionalFormatting sqref="W50:BA50">
    <cfRule type="expression" dxfId="221" priority="155">
      <formula>INDIRECT(ADDRESS(ROW(),COLUMN()))=TRUNC(INDIRECT(ADDRESS(ROW(),COLUMN())))</formula>
    </cfRule>
  </conditionalFormatting>
  <conditionalFormatting sqref="W52:BA52">
    <cfRule type="expression" dxfId="220" priority="154">
      <formula>INDIRECT(ADDRESS(ROW(),COLUMN()))=TRUNC(INDIRECT(ADDRESS(ROW(),COLUMN())))</formula>
    </cfRule>
  </conditionalFormatting>
  <conditionalFormatting sqref="W54:BA54">
    <cfRule type="expression" dxfId="219" priority="153">
      <formula>INDIRECT(ADDRESS(ROW(),COLUMN()))=TRUNC(INDIRECT(ADDRESS(ROW(),COLUMN())))</formula>
    </cfRule>
  </conditionalFormatting>
  <conditionalFormatting sqref="W56:BA56">
    <cfRule type="expression" dxfId="218" priority="152">
      <formula>INDIRECT(ADDRESS(ROW(),COLUMN()))=TRUNC(INDIRECT(ADDRESS(ROW(),COLUMN())))</formula>
    </cfRule>
  </conditionalFormatting>
  <conditionalFormatting sqref="W58:BA58">
    <cfRule type="expression" dxfId="217" priority="151">
      <formula>INDIRECT(ADDRESS(ROW(),COLUMN()))=TRUNC(INDIRECT(ADDRESS(ROW(),COLUMN())))</formula>
    </cfRule>
  </conditionalFormatting>
  <conditionalFormatting sqref="W60:BA60">
    <cfRule type="expression" dxfId="216" priority="150">
      <formula>INDIRECT(ADDRESS(ROW(),COLUMN()))=TRUNC(INDIRECT(ADDRESS(ROW(),COLUMN())))</formula>
    </cfRule>
  </conditionalFormatting>
  <conditionalFormatting sqref="W62:BA62">
    <cfRule type="expression" dxfId="215" priority="149">
      <formula>INDIRECT(ADDRESS(ROW(),COLUMN()))=TRUNC(INDIRECT(ADDRESS(ROW(),COLUMN())))</formula>
    </cfRule>
  </conditionalFormatting>
  <conditionalFormatting sqref="W64:BA64">
    <cfRule type="expression" dxfId="214" priority="148">
      <formula>INDIRECT(ADDRESS(ROW(),COLUMN()))=TRUNC(INDIRECT(ADDRESS(ROW(),COLUMN())))</formula>
    </cfRule>
  </conditionalFormatting>
  <conditionalFormatting sqref="W66:BA66">
    <cfRule type="expression" dxfId="213" priority="147">
      <formula>INDIRECT(ADDRESS(ROW(),COLUMN()))=TRUNC(INDIRECT(ADDRESS(ROW(),COLUMN())))</formula>
    </cfRule>
  </conditionalFormatting>
  <conditionalFormatting sqref="W68:BA68">
    <cfRule type="expression" dxfId="212" priority="146">
      <formula>INDIRECT(ADDRESS(ROW(),COLUMN()))=TRUNC(INDIRECT(ADDRESS(ROW(),COLUMN())))</formula>
    </cfRule>
  </conditionalFormatting>
  <conditionalFormatting sqref="W70:BA70">
    <cfRule type="expression" dxfId="211" priority="145">
      <formula>INDIRECT(ADDRESS(ROW(),COLUMN()))=TRUNC(INDIRECT(ADDRESS(ROW(),COLUMN())))</formula>
    </cfRule>
  </conditionalFormatting>
  <conditionalFormatting sqref="W72:BA72">
    <cfRule type="expression" dxfId="210" priority="144">
      <formula>INDIRECT(ADDRESS(ROW(),COLUMN()))=TRUNC(INDIRECT(ADDRESS(ROW(),COLUMN())))</formula>
    </cfRule>
  </conditionalFormatting>
  <conditionalFormatting sqref="W74:BA74">
    <cfRule type="expression" dxfId="209" priority="143">
      <formula>INDIRECT(ADDRESS(ROW(),COLUMN()))=TRUNC(INDIRECT(ADDRESS(ROW(),COLUMN())))</formula>
    </cfRule>
  </conditionalFormatting>
  <conditionalFormatting sqref="W76:BA76">
    <cfRule type="expression" dxfId="208" priority="141">
      <formula>INDIRECT(ADDRESS(ROW(),COLUMN()))=TRUNC(INDIRECT(ADDRESS(ROW(),COLUMN())))</formula>
    </cfRule>
  </conditionalFormatting>
  <conditionalFormatting sqref="BB76:BE76">
    <cfRule type="expression" dxfId="207" priority="142">
      <formula>INDIRECT(ADDRESS(ROW(),COLUMN()))=TRUNC(INDIRECT(ADDRESS(ROW(),COLUMN())))</formula>
    </cfRule>
  </conditionalFormatting>
  <conditionalFormatting sqref="BB78:BE78">
    <cfRule type="expression" dxfId="206" priority="140">
      <formula>INDIRECT(ADDRESS(ROW(),COLUMN()))=TRUNC(INDIRECT(ADDRESS(ROW(),COLUMN())))</formula>
    </cfRule>
  </conditionalFormatting>
  <conditionalFormatting sqref="W78:BA78">
    <cfRule type="expression" dxfId="205" priority="139">
      <formula>INDIRECT(ADDRESS(ROW(),COLUMN()))=TRUNC(INDIRECT(ADDRESS(ROW(),COLUMN())))</formula>
    </cfRule>
  </conditionalFormatting>
  <conditionalFormatting sqref="BB80:BE80">
    <cfRule type="expression" dxfId="204" priority="138">
      <formula>INDIRECT(ADDRESS(ROW(),COLUMN()))=TRUNC(INDIRECT(ADDRESS(ROW(),COLUMN())))</formula>
    </cfRule>
  </conditionalFormatting>
  <conditionalFormatting sqref="W80:BA80">
    <cfRule type="expression" dxfId="203" priority="137">
      <formula>INDIRECT(ADDRESS(ROW(),COLUMN()))=TRUNC(INDIRECT(ADDRESS(ROW(),COLUMN())))</formula>
    </cfRule>
  </conditionalFormatting>
  <conditionalFormatting sqref="BB82:BE82">
    <cfRule type="expression" dxfId="202" priority="136">
      <formula>INDIRECT(ADDRESS(ROW(),COLUMN()))=TRUNC(INDIRECT(ADDRESS(ROW(),COLUMN())))</formula>
    </cfRule>
  </conditionalFormatting>
  <conditionalFormatting sqref="W82:BA82">
    <cfRule type="expression" dxfId="201" priority="135">
      <formula>INDIRECT(ADDRESS(ROW(),COLUMN()))=TRUNC(INDIRECT(ADDRESS(ROW(),COLUMN())))</formula>
    </cfRule>
  </conditionalFormatting>
  <conditionalFormatting sqref="BB84:BE84">
    <cfRule type="expression" dxfId="200" priority="134">
      <formula>INDIRECT(ADDRESS(ROW(),COLUMN()))=TRUNC(INDIRECT(ADDRESS(ROW(),COLUMN())))</formula>
    </cfRule>
  </conditionalFormatting>
  <conditionalFormatting sqref="W84:BA84">
    <cfRule type="expression" dxfId="199" priority="133">
      <formula>INDIRECT(ADDRESS(ROW(),COLUMN()))=TRUNC(INDIRECT(ADDRESS(ROW(),COLUMN())))</formula>
    </cfRule>
  </conditionalFormatting>
  <conditionalFormatting sqref="BB86:BE86">
    <cfRule type="expression" dxfId="198" priority="132">
      <formula>INDIRECT(ADDRESS(ROW(),COLUMN()))=TRUNC(INDIRECT(ADDRESS(ROW(),COLUMN())))</formula>
    </cfRule>
  </conditionalFormatting>
  <conditionalFormatting sqref="W86:BA86">
    <cfRule type="expression" dxfId="197" priority="131">
      <formula>INDIRECT(ADDRESS(ROW(),COLUMN()))=TRUNC(INDIRECT(ADDRESS(ROW(),COLUMN())))</formula>
    </cfRule>
  </conditionalFormatting>
  <conditionalFormatting sqref="BB88:BE88">
    <cfRule type="expression" dxfId="196" priority="130">
      <formula>INDIRECT(ADDRESS(ROW(),COLUMN()))=TRUNC(INDIRECT(ADDRESS(ROW(),COLUMN())))</formula>
    </cfRule>
  </conditionalFormatting>
  <conditionalFormatting sqref="W88:BA88">
    <cfRule type="expression" dxfId="195" priority="129">
      <formula>INDIRECT(ADDRESS(ROW(),COLUMN()))=TRUNC(INDIRECT(ADDRESS(ROW(),COLUMN())))</formula>
    </cfRule>
  </conditionalFormatting>
  <conditionalFormatting sqref="BB90:BE90">
    <cfRule type="expression" dxfId="194" priority="128">
      <formula>INDIRECT(ADDRESS(ROW(),COLUMN()))=TRUNC(INDIRECT(ADDRESS(ROW(),COLUMN())))</formula>
    </cfRule>
  </conditionalFormatting>
  <conditionalFormatting sqref="W90:BA90">
    <cfRule type="expression" dxfId="193" priority="127">
      <formula>INDIRECT(ADDRESS(ROW(),COLUMN()))=TRUNC(INDIRECT(ADDRESS(ROW(),COLUMN())))</formula>
    </cfRule>
  </conditionalFormatting>
  <conditionalFormatting sqref="BB92:BE92">
    <cfRule type="expression" dxfId="192" priority="126">
      <formula>INDIRECT(ADDRESS(ROW(),COLUMN()))=TRUNC(INDIRECT(ADDRESS(ROW(),COLUMN())))</formula>
    </cfRule>
  </conditionalFormatting>
  <conditionalFormatting sqref="W92:BA92">
    <cfRule type="expression" dxfId="191" priority="125">
      <formula>INDIRECT(ADDRESS(ROW(),COLUMN()))=TRUNC(INDIRECT(ADDRESS(ROW(),COLUMN())))</formula>
    </cfRule>
  </conditionalFormatting>
  <conditionalFormatting sqref="BB94:BE94">
    <cfRule type="expression" dxfId="190" priority="124">
      <formula>INDIRECT(ADDRESS(ROW(),COLUMN()))=TRUNC(INDIRECT(ADDRESS(ROW(),COLUMN())))</formula>
    </cfRule>
  </conditionalFormatting>
  <conditionalFormatting sqref="W94:BA94">
    <cfRule type="expression" dxfId="189" priority="123">
      <formula>INDIRECT(ADDRESS(ROW(),COLUMN()))=TRUNC(INDIRECT(ADDRESS(ROW(),COLUMN())))</formula>
    </cfRule>
  </conditionalFormatting>
  <conditionalFormatting sqref="BB96:BE96">
    <cfRule type="expression" dxfId="188" priority="122">
      <formula>INDIRECT(ADDRESS(ROW(),COLUMN()))=TRUNC(INDIRECT(ADDRESS(ROW(),COLUMN())))</formula>
    </cfRule>
  </conditionalFormatting>
  <conditionalFormatting sqref="W96:BA96">
    <cfRule type="expression" dxfId="187" priority="121">
      <formula>INDIRECT(ADDRESS(ROW(),COLUMN()))=TRUNC(INDIRECT(ADDRESS(ROW(),COLUMN())))</formula>
    </cfRule>
  </conditionalFormatting>
  <conditionalFormatting sqref="BB98:BE98">
    <cfRule type="expression" dxfId="186" priority="120">
      <formula>INDIRECT(ADDRESS(ROW(),COLUMN()))=TRUNC(INDIRECT(ADDRESS(ROW(),COLUMN())))</formula>
    </cfRule>
  </conditionalFormatting>
  <conditionalFormatting sqref="W98:BA98">
    <cfRule type="expression" dxfId="185" priority="119">
      <formula>INDIRECT(ADDRESS(ROW(),COLUMN()))=TRUNC(INDIRECT(ADDRESS(ROW(),COLUMN())))</formula>
    </cfRule>
  </conditionalFormatting>
  <conditionalFormatting sqref="BB100:BE100">
    <cfRule type="expression" dxfId="184" priority="118">
      <formula>INDIRECT(ADDRESS(ROW(),COLUMN()))=TRUNC(INDIRECT(ADDRESS(ROW(),COLUMN())))</formula>
    </cfRule>
  </conditionalFormatting>
  <conditionalFormatting sqref="W100:BA100">
    <cfRule type="expression" dxfId="183" priority="117">
      <formula>INDIRECT(ADDRESS(ROW(),COLUMN()))=TRUNC(INDIRECT(ADDRESS(ROW(),COLUMN())))</formula>
    </cfRule>
  </conditionalFormatting>
  <conditionalFormatting sqref="BB102:BE102">
    <cfRule type="expression" dxfId="182" priority="116">
      <formula>INDIRECT(ADDRESS(ROW(),COLUMN()))=TRUNC(INDIRECT(ADDRESS(ROW(),COLUMN())))</formula>
    </cfRule>
  </conditionalFormatting>
  <conditionalFormatting sqref="W102:BA102">
    <cfRule type="expression" dxfId="181" priority="115">
      <formula>INDIRECT(ADDRESS(ROW(),COLUMN()))=TRUNC(INDIRECT(ADDRESS(ROW(),COLUMN())))</formula>
    </cfRule>
  </conditionalFormatting>
  <conditionalFormatting sqref="BB104:BE104">
    <cfRule type="expression" dxfId="180" priority="114">
      <formula>INDIRECT(ADDRESS(ROW(),COLUMN()))=TRUNC(INDIRECT(ADDRESS(ROW(),COLUMN())))</formula>
    </cfRule>
  </conditionalFormatting>
  <conditionalFormatting sqref="W104:BA104">
    <cfRule type="expression" dxfId="179" priority="113">
      <formula>INDIRECT(ADDRESS(ROW(),COLUMN()))=TRUNC(INDIRECT(ADDRESS(ROW(),COLUMN())))</formula>
    </cfRule>
  </conditionalFormatting>
  <conditionalFormatting sqref="BB106:BE106">
    <cfRule type="expression" dxfId="178" priority="112">
      <formula>INDIRECT(ADDRESS(ROW(),COLUMN()))=TRUNC(INDIRECT(ADDRESS(ROW(),COLUMN())))</formula>
    </cfRule>
  </conditionalFormatting>
  <conditionalFormatting sqref="W106:BA106">
    <cfRule type="expression" dxfId="177" priority="111">
      <formula>INDIRECT(ADDRESS(ROW(),COLUMN()))=TRUNC(INDIRECT(ADDRESS(ROW(),COLUMN())))</formula>
    </cfRule>
  </conditionalFormatting>
  <conditionalFormatting sqref="BB108:BE108">
    <cfRule type="expression" dxfId="176" priority="110">
      <formula>INDIRECT(ADDRESS(ROW(),COLUMN()))=TRUNC(INDIRECT(ADDRESS(ROW(),COLUMN())))</formula>
    </cfRule>
  </conditionalFormatting>
  <conditionalFormatting sqref="W108:BA108">
    <cfRule type="expression" dxfId="175" priority="109">
      <formula>INDIRECT(ADDRESS(ROW(),COLUMN()))=TRUNC(INDIRECT(ADDRESS(ROW(),COLUMN())))</formula>
    </cfRule>
  </conditionalFormatting>
  <conditionalFormatting sqref="BB110:BE110">
    <cfRule type="expression" dxfId="174" priority="108">
      <formula>INDIRECT(ADDRESS(ROW(),COLUMN()))=TRUNC(INDIRECT(ADDRESS(ROW(),COLUMN())))</formula>
    </cfRule>
  </conditionalFormatting>
  <conditionalFormatting sqref="W110:BA110">
    <cfRule type="expression" dxfId="173" priority="107">
      <formula>INDIRECT(ADDRESS(ROW(),COLUMN()))=TRUNC(INDIRECT(ADDRESS(ROW(),COLUMN())))</formula>
    </cfRule>
  </conditionalFormatting>
  <conditionalFormatting sqref="BB112:BE112">
    <cfRule type="expression" dxfId="172" priority="106">
      <formula>INDIRECT(ADDRESS(ROW(),COLUMN()))=TRUNC(INDIRECT(ADDRESS(ROW(),COLUMN())))</formula>
    </cfRule>
  </conditionalFormatting>
  <conditionalFormatting sqref="W112:BA112">
    <cfRule type="expression" dxfId="171" priority="105">
      <formula>INDIRECT(ADDRESS(ROW(),COLUMN()))=TRUNC(INDIRECT(ADDRESS(ROW(),COLUMN())))</formula>
    </cfRule>
  </conditionalFormatting>
  <conditionalFormatting sqref="BB114:BE114">
    <cfRule type="expression" dxfId="170" priority="104">
      <formula>INDIRECT(ADDRESS(ROW(),COLUMN()))=TRUNC(INDIRECT(ADDRESS(ROW(),COLUMN())))</formula>
    </cfRule>
  </conditionalFormatting>
  <conditionalFormatting sqref="W114:BA114">
    <cfRule type="expression" dxfId="169" priority="103">
      <formula>INDIRECT(ADDRESS(ROW(),COLUMN()))=TRUNC(INDIRECT(ADDRESS(ROW(),COLUMN())))</formula>
    </cfRule>
  </conditionalFormatting>
  <conditionalFormatting sqref="BB116:BE116">
    <cfRule type="expression" dxfId="168" priority="102">
      <formula>INDIRECT(ADDRESS(ROW(),COLUMN()))=TRUNC(INDIRECT(ADDRESS(ROW(),COLUMN())))</formula>
    </cfRule>
  </conditionalFormatting>
  <conditionalFormatting sqref="W116:BA116">
    <cfRule type="expression" dxfId="167" priority="101">
      <formula>INDIRECT(ADDRESS(ROW(),COLUMN()))=TRUNC(INDIRECT(ADDRESS(ROW(),COLUMN())))</formula>
    </cfRule>
  </conditionalFormatting>
  <conditionalFormatting sqref="BB118:BE118">
    <cfRule type="expression" dxfId="166" priority="100">
      <formula>INDIRECT(ADDRESS(ROW(),COLUMN()))=TRUNC(INDIRECT(ADDRESS(ROW(),COLUMN())))</formula>
    </cfRule>
  </conditionalFormatting>
  <conditionalFormatting sqref="W118:BA118">
    <cfRule type="expression" dxfId="165" priority="99">
      <formula>INDIRECT(ADDRESS(ROW(),COLUMN()))=TRUNC(INDIRECT(ADDRESS(ROW(),COLUMN())))</formula>
    </cfRule>
  </conditionalFormatting>
  <conditionalFormatting sqref="BB120:BE120">
    <cfRule type="expression" dxfId="164" priority="98">
      <formula>INDIRECT(ADDRESS(ROW(),COLUMN()))=TRUNC(INDIRECT(ADDRESS(ROW(),COLUMN())))</formula>
    </cfRule>
  </conditionalFormatting>
  <conditionalFormatting sqref="W120:BA120">
    <cfRule type="expression" dxfId="163" priority="97">
      <formula>INDIRECT(ADDRESS(ROW(),COLUMN()))=TRUNC(INDIRECT(ADDRESS(ROW(),COLUMN())))</formula>
    </cfRule>
  </conditionalFormatting>
  <conditionalFormatting sqref="BB122:BE122">
    <cfRule type="expression" dxfId="162" priority="96">
      <formula>INDIRECT(ADDRESS(ROW(),COLUMN()))=TRUNC(INDIRECT(ADDRESS(ROW(),COLUMN())))</formula>
    </cfRule>
  </conditionalFormatting>
  <conditionalFormatting sqref="W122:BA122">
    <cfRule type="expression" dxfId="161" priority="95">
      <formula>INDIRECT(ADDRESS(ROW(),COLUMN()))=TRUNC(INDIRECT(ADDRESS(ROW(),COLUMN())))</formula>
    </cfRule>
  </conditionalFormatting>
  <conditionalFormatting sqref="BB124:BE124">
    <cfRule type="expression" dxfId="160" priority="94">
      <formula>INDIRECT(ADDRESS(ROW(),COLUMN()))=TRUNC(INDIRECT(ADDRESS(ROW(),COLUMN())))</formula>
    </cfRule>
  </conditionalFormatting>
  <conditionalFormatting sqref="W124:BA124">
    <cfRule type="expression" dxfId="159" priority="93">
      <formula>INDIRECT(ADDRESS(ROW(),COLUMN()))=TRUNC(INDIRECT(ADDRESS(ROW(),COLUMN())))</formula>
    </cfRule>
  </conditionalFormatting>
  <conditionalFormatting sqref="BB126:BE126">
    <cfRule type="expression" dxfId="158" priority="92">
      <formula>INDIRECT(ADDRESS(ROW(),COLUMN()))=TRUNC(INDIRECT(ADDRESS(ROW(),COLUMN())))</formula>
    </cfRule>
  </conditionalFormatting>
  <conditionalFormatting sqref="W126:BA126">
    <cfRule type="expression" dxfId="157" priority="91">
      <formula>INDIRECT(ADDRESS(ROW(),COLUMN()))=TRUNC(INDIRECT(ADDRESS(ROW(),COLUMN())))</formula>
    </cfRule>
  </conditionalFormatting>
  <conditionalFormatting sqref="BB128:BE128">
    <cfRule type="expression" dxfId="156" priority="90">
      <formula>INDIRECT(ADDRESS(ROW(),COLUMN()))=TRUNC(INDIRECT(ADDRESS(ROW(),COLUMN())))</formula>
    </cfRule>
  </conditionalFormatting>
  <conditionalFormatting sqref="W128:BA128">
    <cfRule type="expression" dxfId="155" priority="89">
      <formula>INDIRECT(ADDRESS(ROW(),COLUMN()))=TRUNC(INDIRECT(ADDRESS(ROW(),COLUMN())))</formula>
    </cfRule>
  </conditionalFormatting>
  <conditionalFormatting sqref="BB130:BE130">
    <cfRule type="expression" dxfId="154" priority="88">
      <formula>INDIRECT(ADDRESS(ROW(),COLUMN()))=TRUNC(INDIRECT(ADDRESS(ROW(),COLUMN())))</formula>
    </cfRule>
  </conditionalFormatting>
  <conditionalFormatting sqref="W130:BA130">
    <cfRule type="expression" dxfId="153" priority="87">
      <formula>INDIRECT(ADDRESS(ROW(),COLUMN()))=TRUNC(INDIRECT(ADDRESS(ROW(),COLUMN())))</formula>
    </cfRule>
  </conditionalFormatting>
  <conditionalFormatting sqref="BB132:BE132">
    <cfRule type="expression" dxfId="152" priority="86">
      <formula>INDIRECT(ADDRESS(ROW(),COLUMN()))=TRUNC(INDIRECT(ADDRESS(ROW(),COLUMN())))</formula>
    </cfRule>
  </conditionalFormatting>
  <conditionalFormatting sqref="W132:BA132">
    <cfRule type="expression" dxfId="151" priority="85">
      <formula>INDIRECT(ADDRESS(ROW(),COLUMN()))=TRUNC(INDIRECT(ADDRESS(ROW(),COLUMN())))</formula>
    </cfRule>
  </conditionalFormatting>
  <conditionalFormatting sqref="BB134:BE134">
    <cfRule type="expression" dxfId="150" priority="84">
      <formula>INDIRECT(ADDRESS(ROW(),COLUMN()))=TRUNC(INDIRECT(ADDRESS(ROW(),COLUMN())))</formula>
    </cfRule>
  </conditionalFormatting>
  <conditionalFormatting sqref="W134:BA134">
    <cfRule type="expression" dxfId="149" priority="83">
      <formula>INDIRECT(ADDRESS(ROW(),COLUMN()))=TRUNC(INDIRECT(ADDRESS(ROW(),COLUMN())))</formula>
    </cfRule>
  </conditionalFormatting>
  <conditionalFormatting sqref="BB136:BE136">
    <cfRule type="expression" dxfId="148" priority="82">
      <formula>INDIRECT(ADDRESS(ROW(),COLUMN()))=TRUNC(INDIRECT(ADDRESS(ROW(),COLUMN())))</formula>
    </cfRule>
  </conditionalFormatting>
  <conditionalFormatting sqref="W136:BA136">
    <cfRule type="expression" dxfId="147" priority="81">
      <formula>INDIRECT(ADDRESS(ROW(),COLUMN()))=TRUNC(INDIRECT(ADDRESS(ROW(),COLUMN())))</formula>
    </cfRule>
  </conditionalFormatting>
  <conditionalFormatting sqref="BB138:BE138">
    <cfRule type="expression" dxfId="146" priority="80">
      <formula>INDIRECT(ADDRESS(ROW(),COLUMN()))=TRUNC(INDIRECT(ADDRESS(ROW(),COLUMN())))</formula>
    </cfRule>
  </conditionalFormatting>
  <conditionalFormatting sqref="W138:BA138">
    <cfRule type="expression" dxfId="145" priority="79">
      <formula>INDIRECT(ADDRESS(ROW(),COLUMN()))=TRUNC(INDIRECT(ADDRESS(ROW(),COLUMN())))</formula>
    </cfRule>
  </conditionalFormatting>
  <conditionalFormatting sqref="BB140:BE140">
    <cfRule type="expression" dxfId="144" priority="78">
      <formula>INDIRECT(ADDRESS(ROW(),COLUMN()))=TRUNC(INDIRECT(ADDRESS(ROW(),COLUMN())))</formula>
    </cfRule>
  </conditionalFormatting>
  <conditionalFormatting sqref="W140:BA140">
    <cfRule type="expression" dxfId="143" priority="77">
      <formula>INDIRECT(ADDRESS(ROW(),COLUMN()))=TRUNC(INDIRECT(ADDRESS(ROW(),COLUMN())))</formula>
    </cfRule>
  </conditionalFormatting>
  <conditionalFormatting sqref="BB142:BE142">
    <cfRule type="expression" dxfId="142" priority="76">
      <formula>INDIRECT(ADDRESS(ROW(),COLUMN()))=TRUNC(INDIRECT(ADDRESS(ROW(),COLUMN())))</formula>
    </cfRule>
  </conditionalFormatting>
  <conditionalFormatting sqref="W142:BA142">
    <cfRule type="expression" dxfId="141" priority="75">
      <formula>INDIRECT(ADDRESS(ROW(),COLUMN()))=TRUNC(INDIRECT(ADDRESS(ROW(),COLUMN())))</formula>
    </cfRule>
  </conditionalFormatting>
  <conditionalFormatting sqref="BB144:BE144">
    <cfRule type="expression" dxfId="140" priority="74">
      <formula>INDIRECT(ADDRESS(ROW(),COLUMN()))=TRUNC(INDIRECT(ADDRESS(ROW(),COLUMN())))</formula>
    </cfRule>
  </conditionalFormatting>
  <conditionalFormatting sqref="W144:BA144">
    <cfRule type="expression" dxfId="139" priority="73">
      <formula>INDIRECT(ADDRESS(ROW(),COLUMN()))=TRUNC(INDIRECT(ADDRESS(ROW(),COLUMN())))</formula>
    </cfRule>
  </conditionalFormatting>
  <conditionalFormatting sqref="BB146:BE146">
    <cfRule type="expression" dxfId="138" priority="72">
      <formula>INDIRECT(ADDRESS(ROW(),COLUMN()))=TRUNC(INDIRECT(ADDRESS(ROW(),COLUMN())))</formula>
    </cfRule>
  </conditionalFormatting>
  <conditionalFormatting sqref="W146:BA146">
    <cfRule type="expression" dxfId="137" priority="71">
      <formula>INDIRECT(ADDRESS(ROW(),COLUMN()))=TRUNC(INDIRECT(ADDRESS(ROW(),COLUMN())))</formula>
    </cfRule>
  </conditionalFormatting>
  <conditionalFormatting sqref="BB148:BE148">
    <cfRule type="expression" dxfId="136" priority="70">
      <formula>INDIRECT(ADDRESS(ROW(),COLUMN()))=TRUNC(INDIRECT(ADDRESS(ROW(),COLUMN())))</formula>
    </cfRule>
  </conditionalFormatting>
  <conditionalFormatting sqref="W148:BA148">
    <cfRule type="expression" dxfId="135" priority="69">
      <formula>INDIRECT(ADDRESS(ROW(),COLUMN()))=TRUNC(INDIRECT(ADDRESS(ROW(),COLUMN())))</formula>
    </cfRule>
  </conditionalFormatting>
  <conditionalFormatting sqref="BB150:BE150">
    <cfRule type="expression" dxfId="134" priority="68">
      <formula>INDIRECT(ADDRESS(ROW(),COLUMN()))=TRUNC(INDIRECT(ADDRESS(ROW(),COLUMN())))</formula>
    </cfRule>
  </conditionalFormatting>
  <conditionalFormatting sqref="W150:BA150">
    <cfRule type="expression" dxfId="133" priority="67">
      <formula>INDIRECT(ADDRESS(ROW(),COLUMN()))=TRUNC(INDIRECT(ADDRESS(ROW(),COLUMN())))</formula>
    </cfRule>
  </conditionalFormatting>
  <conditionalFormatting sqref="BB152:BE152">
    <cfRule type="expression" dxfId="132" priority="66">
      <formula>INDIRECT(ADDRESS(ROW(),COLUMN()))=TRUNC(INDIRECT(ADDRESS(ROW(),COLUMN())))</formula>
    </cfRule>
  </conditionalFormatting>
  <conditionalFormatting sqref="W152:BA152">
    <cfRule type="expression" dxfId="131" priority="65">
      <formula>INDIRECT(ADDRESS(ROW(),COLUMN()))=TRUNC(INDIRECT(ADDRESS(ROW(),COLUMN())))</formula>
    </cfRule>
  </conditionalFormatting>
  <conditionalFormatting sqref="BB154:BE154">
    <cfRule type="expression" dxfId="130" priority="64">
      <formula>INDIRECT(ADDRESS(ROW(),COLUMN()))=TRUNC(INDIRECT(ADDRESS(ROW(),COLUMN())))</formula>
    </cfRule>
  </conditionalFormatting>
  <conditionalFormatting sqref="W154:BA154">
    <cfRule type="expression" dxfId="129" priority="63">
      <formula>INDIRECT(ADDRESS(ROW(),COLUMN()))=TRUNC(INDIRECT(ADDRESS(ROW(),COLUMN())))</formula>
    </cfRule>
  </conditionalFormatting>
  <conditionalFormatting sqref="BB156:BE156">
    <cfRule type="expression" dxfId="128" priority="62">
      <formula>INDIRECT(ADDRESS(ROW(),COLUMN()))=TRUNC(INDIRECT(ADDRESS(ROW(),COLUMN())))</formula>
    </cfRule>
  </conditionalFormatting>
  <conditionalFormatting sqref="W156:BA156">
    <cfRule type="expression" dxfId="127" priority="61">
      <formula>INDIRECT(ADDRESS(ROW(),COLUMN()))=TRUNC(INDIRECT(ADDRESS(ROW(),COLUMN())))</formula>
    </cfRule>
  </conditionalFormatting>
  <conditionalFormatting sqref="BB158:BE158">
    <cfRule type="expression" dxfId="126" priority="60">
      <formula>INDIRECT(ADDRESS(ROW(),COLUMN()))=TRUNC(INDIRECT(ADDRESS(ROW(),COLUMN())))</formula>
    </cfRule>
  </conditionalFormatting>
  <conditionalFormatting sqref="W158:BA158">
    <cfRule type="expression" dxfId="125" priority="59">
      <formula>INDIRECT(ADDRESS(ROW(),COLUMN()))=TRUNC(INDIRECT(ADDRESS(ROW(),COLUMN())))</formula>
    </cfRule>
  </conditionalFormatting>
  <conditionalFormatting sqref="BB160:BE160">
    <cfRule type="expression" dxfId="124" priority="58">
      <formula>INDIRECT(ADDRESS(ROW(),COLUMN()))=TRUNC(INDIRECT(ADDRESS(ROW(),COLUMN())))</formula>
    </cfRule>
  </conditionalFormatting>
  <conditionalFormatting sqref="W160:BA160">
    <cfRule type="expression" dxfId="123" priority="57">
      <formula>INDIRECT(ADDRESS(ROW(),COLUMN()))=TRUNC(INDIRECT(ADDRESS(ROW(),COLUMN())))</formula>
    </cfRule>
  </conditionalFormatting>
  <conditionalFormatting sqref="BB162:BE162">
    <cfRule type="expression" dxfId="122" priority="56">
      <formula>INDIRECT(ADDRESS(ROW(),COLUMN()))=TRUNC(INDIRECT(ADDRESS(ROW(),COLUMN())))</formula>
    </cfRule>
  </conditionalFormatting>
  <conditionalFormatting sqref="W162:BA162">
    <cfRule type="expression" dxfId="121" priority="55">
      <formula>INDIRECT(ADDRESS(ROW(),COLUMN()))=TRUNC(INDIRECT(ADDRESS(ROW(),COLUMN())))</formula>
    </cfRule>
  </conditionalFormatting>
  <conditionalFormatting sqref="BB164:BE164">
    <cfRule type="expression" dxfId="120" priority="54">
      <formula>INDIRECT(ADDRESS(ROW(),COLUMN()))=TRUNC(INDIRECT(ADDRESS(ROW(),COLUMN())))</formula>
    </cfRule>
  </conditionalFormatting>
  <conditionalFormatting sqref="W164:BA164">
    <cfRule type="expression" dxfId="119" priority="53">
      <formula>INDIRECT(ADDRESS(ROW(),COLUMN()))=TRUNC(INDIRECT(ADDRESS(ROW(),COLUMN())))</formula>
    </cfRule>
  </conditionalFormatting>
  <conditionalFormatting sqref="BB166:BE166">
    <cfRule type="expression" dxfId="118" priority="52">
      <formula>INDIRECT(ADDRESS(ROW(),COLUMN()))=TRUNC(INDIRECT(ADDRESS(ROW(),COLUMN())))</formula>
    </cfRule>
  </conditionalFormatting>
  <conditionalFormatting sqref="W166:BA166">
    <cfRule type="expression" dxfId="117" priority="51">
      <formula>INDIRECT(ADDRESS(ROW(),COLUMN()))=TRUNC(INDIRECT(ADDRESS(ROW(),COLUMN())))</formula>
    </cfRule>
  </conditionalFormatting>
  <conditionalFormatting sqref="BB168:BE168">
    <cfRule type="expression" dxfId="116" priority="50">
      <formula>INDIRECT(ADDRESS(ROW(),COLUMN()))=TRUNC(INDIRECT(ADDRESS(ROW(),COLUMN())))</formula>
    </cfRule>
  </conditionalFormatting>
  <conditionalFormatting sqref="W168:BA168">
    <cfRule type="expression" dxfId="115" priority="49">
      <formula>INDIRECT(ADDRESS(ROW(),COLUMN()))=TRUNC(INDIRECT(ADDRESS(ROW(),COLUMN())))</formula>
    </cfRule>
  </conditionalFormatting>
  <conditionalFormatting sqref="BB170:BE170">
    <cfRule type="expression" dxfId="114" priority="48">
      <formula>INDIRECT(ADDRESS(ROW(),COLUMN()))=TRUNC(INDIRECT(ADDRESS(ROW(),COLUMN())))</formula>
    </cfRule>
  </conditionalFormatting>
  <conditionalFormatting sqref="W170:BA170">
    <cfRule type="expression" dxfId="113" priority="47">
      <formula>INDIRECT(ADDRESS(ROW(),COLUMN()))=TRUNC(INDIRECT(ADDRESS(ROW(),COLUMN())))</formula>
    </cfRule>
  </conditionalFormatting>
  <conditionalFormatting sqref="BB172:BE172">
    <cfRule type="expression" dxfId="112" priority="46">
      <formula>INDIRECT(ADDRESS(ROW(),COLUMN()))=TRUNC(INDIRECT(ADDRESS(ROW(),COLUMN())))</formula>
    </cfRule>
  </conditionalFormatting>
  <conditionalFormatting sqref="W172:BA172">
    <cfRule type="expression" dxfId="111" priority="45">
      <formula>INDIRECT(ADDRESS(ROW(),COLUMN()))=TRUNC(INDIRECT(ADDRESS(ROW(),COLUMN())))</formula>
    </cfRule>
  </conditionalFormatting>
  <conditionalFormatting sqref="BB174:BE174">
    <cfRule type="expression" dxfId="110" priority="44">
      <formula>INDIRECT(ADDRESS(ROW(),COLUMN()))=TRUNC(INDIRECT(ADDRESS(ROW(),COLUMN())))</formula>
    </cfRule>
  </conditionalFormatting>
  <conditionalFormatting sqref="W174:BA174">
    <cfRule type="expression" dxfId="109" priority="43">
      <formula>INDIRECT(ADDRESS(ROW(),COLUMN()))=TRUNC(INDIRECT(ADDRESS(ROW(),COLUMN())))</formula>
    </cfRule>
  </conditionalFormatting>
  <conditionalFormatting sqref="BB176:BE176">
    <cfRule type="expression" dxfId="108" priority="42">
      <formula>INDIRECT(ADDRESS(ROW(),COLUMN()))=TRUNC(INDIRECT(ADDRESS(ROW(),COLUMN())))</formula>
    </cfRule>
  </conditionalFormatting>
  <conditionalFormatting sqref="W176:BA176">
    <cfRule type="expression" dxfId="107" priority="41">
      <formula>INDIRECT(ADDRESS(ROW(),COLUMN()))=TRUNC(INDIRECT(ADDRESS(ROW(),COLUMN())))</formula>
    </cfRule>
  </conditionalFormatting>
  <conditionalFormatting sqref="BB178:BE178">
    <cfRule type="expression" dxfId="106" priority="40">
      <formula>INDIRECT(ADDRESS(ROW(),COLUMN()))=TRUNC(INDIRECT(ADDRESS(ROW(),COLUMN())))</formula>
    </cfRule>
  </conditionalFormatting>
  <conditionalFormatting sqref="W178:BA178">
    <cfRule type="expression" dxfId="105" priority="39">
      <formula>INDIRECT(ADDRESS(ROW(),COLUMN()))=TRUNC(INDIRECT(ADDRESS(ROW(),COLUMN())))</formula>
    </cfRule>
  </conditionalFormatting>
  <conditionalFormatting sqref="BB180:BE180">
    <cfRule type="expression" dxfId="104" priority="38">
      <formula>INDIRECT(ADDRESS(ROW(),COLUMN()))=TRUNC(INDIRECT(ADDRESS(ROW(),COLUMN())))</formula>
    </cfRule>
  </conditionalFormatting>
  <conditionalFormatting sqref="W180:BA180">
    <cfRule type="expression" dxfId="103" priority="37">
      <formula>INDIRECT(ADDRESS(ROW(),COLUMN()))=TRUNC(INDIRECT(ADDRESS(ROW(),COLUMN())))</formula>
    </cfRule>
  </conditionalFormatting>
  <conditionalFormatting sqref="BB182:BE182">
    <cfRule type="expression" dxfId="102" priority="36">
      <formula>INDIRECT(ADDRESS(ROW(),COLUMN()))=TRUNC(INDIRECT(ADDRESS(ROW(),COLUMN())))</formula>
    </cfRule>
  </conditionalFormatting>
  <conditionalFormatting sqref="W182:BA182">
    <cfRule type="expression" dxfId="101" priority="35">
      <formula>INDIRECT(ADDRESS(ROW(),COLUMN()))=TRUNC(INDIRECT(ADDRESS(ROW(),COLUMN())))</formula>
    </cfRule>
  </conditionalFormatting>
  <conditionalFormatting sqref="BB184:BE184">
    <cfRule type="expression" dxfId="100" priority="34">
      <formula>INDIRECT(ADDRESS(ROW(),COLUMN()))=TRUNC(INDIRECT(ADDRESS(ROW(),COLUMN())))</formula>
    </cfRule>
  </conditionalFormatting>
  <conditionalFormatting sqref="W184:BA184">
    <cfRule type="expression" dxfId="99" priority="33">
      <formula>INDIRECT(ADDRESS(ROW(),COLUMN()))=TRUNC(INDIRECT(ADDRESS(ROW(),COLUMN())))</formula>
    </cfRule>
  </conditionalFormatting>
  <conditionalFormatting sqref="BB186:BE186">
    <cfRule type="expression" dxfId="98" priority="32">
      <formula>INDIRECT(ADDRESS(ROW(),COLUMN()))=TRUNC(INDIRECT(ADDRESS(ROW(),COLUMN())))</formula>
    </cfRule>
  </conditionalFormatting>
  <conditionalFormatting sqref="W186:BA186">
    <cfRule type="expression" dxfId="97" priority="31">
      <formula>INDIRECT(ADDRESS(ROW(),COLUMN()))=TRUNC(INDIRECT(ADDRESS(ROW(),COLUMN())))</formula>
    </cfRule>
  </conditionalFormatting>
  <conditionalFormatting sqref="BB188:BE188">
    <cfRule type="expression" dxfId="96" priority="30">
      <formula>INDIRECT(ADDRESS(ROW(),COLUMN()))=TRUNC(INDIRECT(ADDRESS(ROW(),COLUMN())))</formula>
    </cfRule>
  </conditionalFormatting>
  <conditionalFormatting sqref="BB190:BE190">
    <cfRule type="expression" dxfId="95" priority="28">
      <formula>INDIRECT(ADDRESS(ROW(),COLUMN()))=TRUNC(INDIRECT(ADDRESS(ROW(),COLUMN())))</formula>
    </cfRule>
  </conditionalFormatting>
  <conditionalFormatting sqref="W190:BA190">
    <cfRule type="expression" dxfId="94" priority="27">
      <formula>INDIRECT(ADDRESS(ROW(),COLUMN()))=TRUNC(INDIRECT(ADDRESS(ROW(),COLUMN())))</formula>
    </cfRule>
  </conditionalFormatting>
  <conditionalFormatting sqref="BB192:BE192">
    <cfRule type="expression" dxfId="93" priority="26">
      <formula>INDIRECT(ADDRESS(ROW(),COLUMN()))=TRUNC(INDIRECT(ADDRESS(ROW(),COLUMN())))</formula>
    </cfRule>
  </conditionalFormatting>
  <conditionalFormatting sqref="W192:BA192">
    <cfRule type="expression" dxfId="92" priority="25">
      <formula>INDIRECT(ADDRESS(ROW(),COLUMN()))=TRUNC(INDIRECT(ADDRESS(ROW(),COLUMN())))</formula>
    </cfRule>
  </conditionalFormatting>
  <conditionalFormatting sqref="BB194:BE194">
    <cfRule type="expression" dxfId="91" priority="24">
      <formula>INDIRECT(ADDRESS(ROW(),COLUMN()))=TRUNC(INDIRECT(ADDRESS(ROW(),COLUMN())))</formula>
    </cfRule>
  </conditionalFormatting>
  <conditionalFormatting sqref="W194:BA194">
    <cfRule type="expression" dxfId="90" priority="23">
      <formula>INDIRECT(ADDRESS(ROW(),COLUMN()))=TRUNC(INDIRECT(ADDRESS(ROW(),COLUMN())))</formula>
    </cfRule>
  </conditionalFormatting>
  <conditionalFormatting sqref="BB196:BE196">
    <cfRule type="expression" dxfId="89" priority="22">
      <formula>INDIRECT(ADDRESS(ROW(),COLUMN()))=TRUNC(INDIRECT(ADDRESS(ROW(),COLUMN())))</formula>
    </cfRule>
  </conditionalFormatting>
  <conditionalFormatting sqref="W196:BA196">
    <cfRule type="expression" dxfId="88" priority="21">
      <formula>INDIRECT(ADDRESS(ROW(),COLUMN()))=TRUNC(INDIRECT(ADDRESS(ROW(),COLUMN())))</formula>
    </cfRule>
  </conditionalFormatting>
  <conditionalFormatting sqref="BB198:BE198">
    <cfRule type="expression" dxfId="87" priority="20">
      <formula>INDIRECT(ADDRESS(ROW(),COLUMN()))=TRUNC(INDIRECT(ADDRESS(ROW(),COLUMN())))</formula>
    </cfRule>
  </conditionalFormatting>
  <conditionalFormatting sqref="W198:BA198">
    <cfRule type="expression" dxfId="86" priority="19">
      <formula>INDIRECT(ADDRESS(ROW(),COLUMN()))=TRUNC(INDIRECT(ADDRESS(ROW(),COLUMN())))</formula>
    </cfRule>
  </conditionalFormatting>
  <conditionalFormatting sqref="BB200:BE200">
    <cfRule type="expression" dxfId="85" priority="18">
      <formula>INDIRECT(ADDRESS(ROW(),COLUMN()))=TRUNC(INDIRECT(ADDRESS(ROW(),COLUMN())))</formula>
    </cfRule>
  </conditionalFormatting>
  <conditionalFormatting sqref="W200:BA200">
    <cfRule type="expression" dxfId="84" priority="17">
      <formula>INDIRECT(ADDRESS(ROW(),COLUMN()))=TRUNC(INDIRECT(ADDRESS(ROW(),COLUMN())))</formula>
    </cfRule>
  </conditionalFormatting>
  <conditionalFormatting sqref="BB202:BE202">
    <cfRule type="expression" dxfId="83" priority="16">
      <formula>INDIRECT(ADDRESS(ROW(),COLUMN()))=TRUNC(INDIRECT(ADDRESS(ROW(),COLUMN())))</formula>
    </cfRule>
  </conditionalFormatting>
  <conditionalFormatting sqref="W202:BA202">
    <cfRule type="expression" dxfId="82" priority="15">
      <formula>INDIRECT(ADDRESS(ROW(),COLUMN()))=TRUNC(INDIRECT(ADDRESS(ROW(),COLUMN())))</formula>
    </cfRule>
  </conditionalFormatting>
  <conditionalFormatting sqref="BB204:BE204">
    <cfRule type="expression" dxfId="81" priority="14">
      <formula>INDIRECT(ADDRESS(ROW(),COLUMN()))=TRUNC(INDIRECT(ADDRESS(ROW(),COLUMN())))</formula>
    </cfRule>
  </conditionalFormatting>
  <conditionalFormatting sqref="W204:BA204">
    <cfRule type="expression" dxfId="80" priority="13">
      <formula>INDIRECT(ADDRESS(ROW(),COLUMN()))=TRUNC(INDIRECT(ADDRESS(ROW(),COLUMN())))</formula>
    </cfRule>
  </conditionalFormatting>
  <conditionalFormatting sqref="BB206:BE206">
    <cfRule type="expression" dxfId="79" priority="12">
      <formula>INDIRECT(ADDRESS(ROW(),COLUMN()))=TRUNC(INDIRECT(ADDRESS(ROW(),COLUMN())))</formula>
    </cfRule>
  </conditionalFormatting>
  <conditionalFormatting sqref="W206:BA206">
    <cfRule type="expression" dxfId="78" priority="11">
      <formula>INDIRECT(ADDRESS(ROW(),COLUMN()))=TRUNC(INDIRECT(ADDRESS(ROW(),COLUMN())))</formula>
    </cfRule>
  </conditionalFormatting>
  <conditionalFormatting sqref="BB208:BE208">
    <cfRule type="expression" dxfId="77" priority="10">
      <formula>INDIRECT(ADDRESS(ROW(),COLUMN()))=TRUNC(INDIRECT(ADDRESS(ROW(),COLUMN())))</formula>
    </cfRule>
  </conditionalFormatting>
  <conditionalFormatting sqref="W208:BA208">
    <cfRule type="expression" dxfId="76" priority="9">
      <formula>INDIRECT(ADDRESS(ROW(),COLUMN()))=TRUNC(INDIRECT(ADDRESS(ROW(),COLUMN())))</formula>
    </cfRule>
  </conditionalFormatting>
  <conditionalFormatting sqref="BB210:BE210">
    <cfRule type="expression" dxfId="75" priority="8">
      <formula>INDIRECT(ADDRESS(ROW(),COLUMN()))=TRUNC(INDIRECT(ADDRESS(ROW(),COLUMN())))</formula>
    </cfRule>
  </conditionalFormatting>
  <conditionalFormatting sqref="W210:BA210">
    <cfRule type="expression" dxfId="74" priority="7">
      <formula>INDIRECT(ADDRESS(ROW(),COLUMN()))=TRUNC(INDIRECT(ADDRESS(ROW(),COLUMN())))</formula>
    </cfRule>
  </conditionalFormatting>
  <conditionalFormatting sqref="BB212:BE212">
    <cfRule type="expression" dxfId="73" priority="6">
      <formula>INDIRECT(ADDRESS(ROW(),COLUMN()))=TRUNC(INDIRECT(ADDRESS(ROW(),COLUMN())))</formula>
    </cfRule>
  </conditionalFormatting>
  <conditionalFormatting sqref="W212:BA212">
    <cfRule type="expression" dxfId="72" priority="5">
      <formula>INDIRECT(ADDRESS(ROW(),COLUMN()))=TRUNC(INDIRECT(ADDRESS(ROW(),COLUMN())))</formula>
    </cfRule>
  </conditionalFormatting>
  <conditionalFormatting sqref="BB214:BE214">
    <cfRule type="expression" dxfId="71" priority="4">
      <formula>INDIRECT(ADDRESS(ROW(),COLUMN()))=TRUNC(INDIRECT(ADDRESS(ROW(),COLUMN())))</formula>
    </cfRule>
  </conditionalFormatting>
  <conditionalFormatting sqref="W214:BA214">
    <cfRule type="expression" dxfId="70" priority="3">
      <formula>INDIRECT(ADDRESS(ROW(),COLUMN()))=TRUNC(INDIRECT(ADDRESS(ROW(),COLUMN())))</formula>
    </cfRule>
  </conditionalFormatting>
  <conditionalFormatting sqref="BB216:BE216">
    <cfRule type="expression" dxfId="69" priority="2">
      <formula>INDIRECT(ADDRESS(ROW(),COLUMN()))=TRUNC(INDIRECT(ADDRESS(ROW(),COLUMN())))</formula>
    </cfRule>
  </conditionalFormatting>
  <conditionalFormatting sqref="W216:BA216">
    <cfRule type="expression" dxfId="68" priority="1">
      <formula>INDIRECT(ADDRESS(ROW(),COLUMN()))=TRUNC(INDIRECT(ADDRESS(ROW(),COLUMN())))</formula>
    </cfRule>
  </conditionalFormatting>
  <dataValidations count="8">
    <dataValidation allowBlank="1" showInputMessage="1" showErrorMessage="1" error="入力可能範囲　32～40" sqref="BE10"/>
    <dataValidation type="list" allowBlank="1" showInputMessage="1" showErrorMessage="1" sqref="R228:S228">
      <formula1>"週,暦月"</formula1>
    </dataValidation>
    <dataValidation type="list" allowBlank="1" showInputMessage="1" showErrorMessage="1" sqref="BE3:BH3">
      <formula1>"４週,暦月"</formula1>
    </dataValidation>
    <dataValidation type="list" allowBlank="1" showInputMessage="1" showErrorMessage="1" sqref="AF3:AF4">
      <formula1>#REF!</formula1>
    </dataValidation>
    <dataValidation type="decimal" allowBlank="1" showInputMessage="1" showErrorMessage="1" error="入力可能範囲　32～40" sqref="BA6:BB6">
      <formula1>32</formula1>
      <formula2>40</formula2>
    </dataValidation>
    <dataValidation type="list" allowBlank="1" showInputMessage="1" showErrorMessage="1" sqref="BE4:BH4">
      <formula1>"予定,実績,予定・実績"</formula1>
    </dataValidation>
    <dataValidation type="list" errorStyle="warning" allowBlank="1" showInputMessage="1" error="リストにない場合のみ、入力してください。" sqref="K17:N216">
      <formula1>INDIRECT(C17)</formula1>
    </dataValidation>
    <dataValidation type="list" allowBlank="1" showInputMessage="1" sqref="I17:J216">
      <formula1>"A, B, C, D"</formula1>
    </dataValidation>
  </dataValidations>
  <printOptions horizontalCentered="1"/>
  <pageMargins left="0.59055118110236227" right="0.39370078740157483" top="0.70866141732283472" bottom="0.70866141732283472" header="0" footer="0"/>
  <pageSetup paperSize="9" scale="95" fitToHeight="0" orientation="portrait" r:id="rId1"/>
  <headerFooter alignWithMargins="0">
    <oddHeader>&amp;R&amp;9運営状況点検書（特定施設）</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5"/>
  <sheetViews>
    <sheetView workbookViewId="0"/>
  </sheetViews>
  <sheetFormatPr defaultRowHeight="13.5"/>
  <cols>
    <col min="1" max="1" width="1.625" customWidth="1"/>
    <col min="2" max="2" width="5.625" customWidth="1"/>
    <col min="3" max="3" width="10.625" customWidth="1"/>
    <col min="4" max="4" width="0" hidden="1" customWidth="1"/>
    <col min="5" max="5" width="3.625" customWidth="1"/>
    <col min="6" max="6" width="15.625" customWidth="1"/>
    <col min="7" max="7" width="3.375" customWidth="1"/>
    <col min="8" max="8" width="15.625" customWidth="1"/>
    <col min="9" max="9" width="3.375" customWidth="1"/>
    <col min="10" max="10" width="15.625" customWidth="1"/>
    <col min="11" max="11" width="3.375" customWidth="1"/>
    <col min="12" max="12" width="15.625" customWidth="1"/>
    <col min="13" max="13" width="3.375" customWidth="1"/>
    <col min="14" max="14" width="50.625" customWidth="1"/>
  </cols>
  <sheetData>
    <row r="1" spans="1:15" ht="25.5">
      <c r="A1" s="506"/>
      <c r="B1" s="507" t="s">
        <v>626</v>
      </c>
      <c r="C1" s="508"/>
      <c r="D1" s="508"/>
      <c r="E1" s="508"/>
      <c r="F1" s="506"/>
      <c r="G1" s="506"/>
      <c r="H1" s="506"/>
      <c r="I1" s="506"/>
      <c r="J1" s="508"/>
      <c r="K1" s="506"/>
      <c r="L1" s="506"/>
      <c r="M1" s="506"/>
      <c r="N1" s="506"/>
      <c r="O1" s="509"/>
    </row>
    <row r="2" spans="1:15" ht="25.5">
      <c r="A2" s="506"/>
      <c r="B2" s="510" t="s">
        <v>627</v>
      </c>
      <c r="C2" s="508"/>
      <c r="D2" s="508"/>
      <c r="E2" s="508"/>
      <c r="F2" s="511"/>
      <c r="G2" s="512"/>
      <c r="H2" s="512"/>
      <c r="I2" s="512"/>
      <c r="J2" s="513"/>
      <c r="K2" s="512"/>
      <c r="L2" s="512"/>
      <c r="M2" s="506"/>
      <c r="N2" s="506"/>
      <c r="O2" s="509"/>
    </row>
    <row r="3" spans="1:15" ht="25.5">
      <c r="A3" s="506"/>
      <c r="B3" s="511" t="s">
        <v>628</v>
      </c>
      <c r="C3" s="508"/>
      <c r="D3" s="508"/>
      <c r="E3" s="508"/>
      <c r="F3" s="513" t="s">
        <v>629</v>
      </c>
      <c r="G3" s="512"/>
      <c r="H3" s="512"/>
      <c r="I3" s="512"/>
      <c r="J3" s="513"/>
      <c r="K3" s="512"/>
      <c r="L3" s="512"/>
      <c r="M3" s="506"/>
      <c r="N3" s="506"/>
      <c r="O3" s="509"/>
    </row>
    <row r="4" spans="1:15" ht="25.5">
      <c r="A4" s="506"/>
      <c r="B4" s="510"/>
      <c r="C4" s="508"/>
      <c r="D4" s="508"/>
      <c r="E4" s="508"/>
      <c r="F4" s="1272" t="s">
        <v>630</v>
      </c>
      <c r="G4" s="1272"/>
      <c r="H4" s="1272"/>
      <c r="I4" s="1272"/>
      <c r="J4" s="1272"/>
      <c r="K4" s="1272"/>
      <c r="L4" s="1272"/>
      <c r="M4" s="506"/>
      <c r="N4" s="1272" t="s">
        <v>631</v>
      </c>
      <c r="O4" s="509"/>
    </row>
    <row r="5" spans="1:15" ht="25.5">
      <c r="A5" s="506"/>
      <c r="B5" s="508" t="s">
        <v>632</v>
      </c>
      <c r="C5" s="508" t="s">
        <v>603</v>
      </c>
      <c r="D5" s="508"/>
      <c r="E5" s="508"/>
      <c r="F5" s="508" t="s">
        <v>633</v>
      </c>
      <c r="G5" s="508"/>
      <c r="H5" s="508" t="s">
        <v>634</v>
      </c>
      <c r="I5" s="506"/>
      <c r="J5" s="508" t="s">
        <v>635</v>
      </c>
      <c r="K5" s="506"/>
      <c r="L5" s="508" t="s">
        <v>630</v>
      </c>
      <c r="M5" s="506"/>
      <c r="N5" s="1272"/>
      <c r="O5" s="509"/>
    </row>
    <row r="6" spans="1:15" ht="25.5" customHeight="1">
      <c r="A6" s="506"/>
      <c r="B6" s="514">
        <v>1</v>
      </c>
      <c r="C6" s="515" t="s">
        <v>636</v>
      </c>
      <c r="D6" s="516" t="str">
        <f>C6</f>
        <v>a</v>
      </c>
      <c r="E6" s="514" t="s">
        <v>637</v>
      </c>
      <c r="F6" s="517">
        <v>0.29166666666666669</v>
      </c>
      <c r="G6" s="514" t="s">
        <v>638</v>
      </c>
      <c r="H6" s="517">
        <v>0.66666666666666663</v>
      </c>
      <c r="I6" s="518" t="s">
        <v>639</v>
      </c>
      <c r="J6" s="517">
        <v>4.1666666666666664E-2</v>
      </c>
      <c r="K6" s="519" t="s">
        <v>640</v>
      </c>
      <c r="L6" s="520">
        <f>IF(OR(F6="",H6=""),"",(H6+IF(F6&gt;H6,1,0)-F6-J6)*24)</f>
        <v>7.9999999999999982</v>
      </c>
      <c r="M6" s="506"/>
      <c r="N6" s="521"/>
      <c r="O6" s="509"/>
    </row>
    <row r="7" spans="1:15" ht="25.5" customHeight="1">
      <c r="A7" s="506"/>
      <c r="B7" s="514">
        <v>2</v>
      </c>
      <c r="C7" s="515" t="s">
        <v>641</v>
      </c>
      <c r="D7" s="516" t="str">
        <f t="shared" ref="D7:D38" si="0">C7</f>
        <v>b</v>
      </c>
      <c r="E7" s="514" t="s">
        <v>642</v>
      </c>
      <c r="F7" s="517">
        <v>0.375</v>
      </c>
      <c r="G7" s="514" t="s">
        <v>643</v>
      </c>
      <c r="H7" s="517">
        <v>0.75</v>
      </c>
      <c r="I7" s="518" t="s">
        <v>644</v>
      </c>
      <c r="J7" s="517">
        <v>4.1666666666666664E-2</v>
      </c>
      <c r="K7" s="519" t="s">
        <v>640</v>
      </c>
      <c r="L7" s="520">
        <f>IF(OR(F7="",H7=""),"",(H7+IF(F7&gt;H7,1,0)-F7-J7)*24)</f>
        <v>8</v>
      </c>
      <c r="M7" s="506"/>
      <c r="N7" s="521"/>
      <c r="O7" s="509"/>
    </row>
    <row r="8" spans="1:15" ht="25.5" customHeight="1">
      <c r="A8" s="506"/>
      <c r="B8" s="514">
        <v>3</v>
      </c>
      <c r="C8" s="515" t="s">
        <v>645</v>
      </c>
      <c r="D8" s="516" t="str">
        <f t="shared" si="0"/>
        <v>c</v>
      </c>
      <c r="E8" s="514" t="s">
        <v>646</v>
      </c>
      <c r="F8" s="517">
        <v>0.41666666666666669</v>
      </c>
      <c r="G8" s="514" t="s">
        <v>638</v>
      </c>
      <c r="H8" s="517">
        <v>0.79166666666666663</v>
      </c>
      <c r="I8" s="518" t="s">
        <v>639</v>
      </c>
      <c r="J8" s="517">
        <v>4.1666666666666664E-2</v>
      </c>
      <c r="K8" s="519" t="s">
        <v>647</v>
      </c>
      <c r="L8" s="520">
        <f>IF(OR(F8="",H8=""),"",(H8+IF(F8&gt;H8,1,0)-F8-J8)*24)</f>
        <v>7.9999999999999982</v>
      </c>
      <c r="M8" s="506"/>
      <c r="N8" s="521"/>
      <c r="O8" s="509"/>
    </row>
    <row r="9" spans="1:15" ht="25.5" customHeight="1">
      <c r="A9" s="506"/>
      <c r="B9" s="514">
        <v>4</v>
      </c>
      <c r="C9" s="515" t="s">
        <v>648</v>
      </c>
      <c r="D9" s="516" t="str">
        <f t="shared" si="0"/>
        <v>d</v>
      </c>
      <c r="E9" s="514" t="s">
        <v>637</v>
      </c>
      <c r="F9" s="517">
        <v>0.5</v>
      </c>
      <c r="G9" s="514" t="s">
        <v>638</v>
      </c>
      <c r="H9" s="517">
        <v>0.875</v>
      </c>
      <c r="I9" s="518" t="s">
        <v>644</v>
      </c>
      <c r="J9" s="517">
        <v>4.1666666666666664E-2</v>
      </c>
      <c r="K9" s="519" t="s">
        <v>640</v>
      </c>
      <c r="L9" s="520">
        <f>IF(OR(F9="",H9=""),"",(H9+IF(F9&gt;H9,1,0)-F9-J9)*24)</f>
        <v>8</v>
      </c>
      <c r="M9" s="506"/>
      <c r="N9" s="521"/>
      <c r="O9" s="509"/>
    </row>
    <row r="10" spans="1:15" ht="25.5" customHeight="1">
      <c r="A10" s="506"/>
      <c r="B10" s="514">
        <v>5</v>
      </c>
      <c r="C10" s="515" t="s">
        <v>649</v>
      </c>
      <c r="D10" s="516" t="str">
        <f t="shared" si="0"/>
        <v>e</v>
      </c>
      <c r="E10" s="514" t="s">
        <v>642</v>
      </c>
      <c r="F10" s="517">
        <v>0.375</v>
      </c>
      <c r="G10" s="514" t="s">
        <v>643</v>
      </c>
      <c r="H10" s="517">
        <v>0.54166666666666663</v>
      </c>
      <c r="I10" s="518" t="s">
        <v>644</v>
      </c>
      <c r="J10" s="517">
        <v>0</v>
      </c>
      <c r="K10" s="519" t="s">
        <v>545</v>
      </c>
      <c r="L10" s="520">
        <f t="shared" ref="L10:L22" si="1">IF(OR(F10="",H10=""),"",(H10+IF(F10&gt;H10,1,0)-F10-J10)*24)</f>
        <v>3.9999999999999991</v>
      </c>
      <c r="M10" s="506"/>
      <c r="N10" s="521"/>
      <c r="O10" s="509"/>
    </row>
    <row r="11" spans="1:15" ht="25.5" customHeight="1">
      <c r="A11" s="506"/>
      <c r="B11" s="514">
        <v>6</v>
      </c>
      <c r="C11" s="515" t="s">
        <v>650</v>
      </c>
      <c r="D11" s="516" t="str">
        <f t="shared" si="0"/>
        <v>f</v>
      </c>
      <c r="E11" s="514" t="s">
        <v>651</v>
      </c>
      <c r="F11" s="517">
        <v>0.54166666666666663</v>
      </c>
      <c r="G11" s="514" t="s">
        <v>652</v>
      </c>
      <c r="H11" s="517">
        <v>0.77083333333333337</v>
      </c>
      <c r="I11" s="518" t="s">
        <v>644</v>
      </c>
      <c r="J11" s="517">
        <v>0</v>
      </c>
      <c r="K11" s="519" t="s">
        <v>640</v>
      </c>
      <c r="L11" s="520">
        <f>IF(OR(F11="",H11=""),"",(H11+IF(F11&gt;H11,1,0)-F11-J11)*24)</f>
        <v>5.5000000000000018</v>
      </c>
      <c r="M11" s="506"/>
      <c r="N11" s="521"/>
      <c r="O11" s="509"/>
    </row>
    <row r="12" spans="1:15" ht="25.5" customHeight="1">
      <c r="A12" s="506"/>
      <c r="B12" s="514">
        <v>7</v>
      </c>
      <c r="C12" s="515" t="s">
        <v>653</v>
      </c>
      <c r="D12" s="516" t="str">
        <f t="shared" si="0"/>
        <v>g</v>
      </c>
      <c r="E12" s="514" t="s">
        <v>642</v>
      </c>
      <c r="F12" s="517">
        <v>0.58333333333333337</v>
      </c>
      <c r="G12" s="514" t="s">
        <v>654</v>
      </c>
      <c r="H12" s="517">
        <v>0.83333333333333337</v>
      </c>
      <c r="I12" s="518" t="s">
        <v>644</v>
      </c>
      <c r="J12" s="517">
        <v>0</v>
      </c>
      <c r="K12" s="519" t="s">
        <v>545</v>
      </c>
      <c r="L12" s="520">
        <f t="shared" si="1"/>
        <v>6</v>
      </c>
      <c r="M12" s="506"/>
      <c r="N12" s="521"/>
      <c r="O12" s="509"/>
    </row>
    <row r="13" spans="1:15" ht="25.5" customHeight="1">
      <c r="A13" s="506"/>
      <c r="B13" s="514">
        <v>8</v>
      </c>
      <c r="C13" s="515" t="s">
        <v>655</v>
      </c>
      <c r="D13" s="516" t="str">
        <f t="shared" si="0"/>
        <v>h</v>
      </c>
      <c r="E13" s="514" t="s">
        <v>642</v>
      </c>
      <c r="F13" s="517">
        <v>0.66666666666666663</v>
      </c>
      <c r="G13" s="514" t="s">
        <v>638</v>
      </c>
      <c r="H13" s="517">
        <v>0</v>
      </c>
      <c r="I13" s="518" t="s">
        <v>644</v>
      </c>
      <c r="J13" s="517">
        <v>2.0833333333333332E-2</v>
      </c>
      <c r="K13" s="519" t="s">
        <v>545</v>
      </c>
      <c r="L13" s="520">
        <f t="shared" si="1"/>
        <v>7.5000000000000018</v>
      </c>
      <c r="M13" s="506"/>
      <c r="N13" s="521" t="s">
        <v>656</v>
      </c>
      <c r="O13" s="509"/>
    </row>
    <row r="14" spans="1:15" ht="25.5" customHeight="1">
      <c r="A14" s="506"/>
      <c r="B14" s="514">
        <v>9</v>
      </c>
      <c r="C14" s="515" t="s">
        <v>657</v>
      </c>
      <c r="D14" s="516" t="str">
        <f t="shared" si="0"/>
        <v>i</v>
      </c>
      <c r="E14" s="514" t="s">
        <v>646</v>
      </c>
      <c r="F14" s="517">
        <v>0</v>
      </c>
      <c r="G14" s="514" t="s">
        <v>658</v>
      </c>
      <c r="H14" s="517">
        <v>0.375</v>
      </c>
      <c r="I14" s="518" t="s">
        <v>659</v>
      </c>
      <c r="J14" s="517">
        <v>2.0833333333333332E-2</v>
      </c>
      <c r="K14" s="519" t="s">
        <v>660</v>
      </c>
      <c r="L14" s="520">
        <f t="shared" si="1"/>
        <v>8.5</v>
      </c>
      <c r="M14" s="506"/>
      <c r="N14" s="521" t="s">
        <v>661</v>
      </c>
      <c r="O14" s="509"/>
    </row>
    <row r="15" spans="1:15" ht="25.5" customHeight="1">
      <c r="A15" s="506"/>
      <c r="B15" s="514">
        <v>10</v>
      </c>
      <c r="C15" s="515" t="s">
        <v>662</v>
      </c>
      <c r="D15" s="516" t="str">
        <f t="shared" si="0"/>
        <v>j</v>
      </c>
      <c r="E15" s="514" t="s">
        <v>646</v>
      </c>
      <c r="F15" s="517"/>
      <c r="G15" s="514" t="s">
        <v>638</v>
      </c>
      <c r="H15" s="517"/>
      <c r="I15" s="518" t="s">
        <v>663</v>
      </c>
      <c r="J15" s="517">
        <v>0</v>
      </c>
      <c r="K15" s="519" t="s">
        <v>545</v>
      </c>
      <c r="L15" s="520" t="str">
        <f t="shared" si="1"/>
        <v/>
      </c>
      <c r="M15" s="506"/>
      <c r="N15" s="521"/>
      <c r="O15" s="509"/>
    </row>
    <row r="16" spans="1:15" ht="25.5" customHeight="1">
      <c r="A16" s="506"/>
      <c r="B16" s="514">
        <v>11</v>
      </c>
      <c r="C16" s="515" t="s">
        <v>664</v>
      </c>
      <c r="D16" s="516" t="str">
        <f t="shared" si="0"/>
        <v>k</v>
      </c>
      <c r="E16" s="514" t="s">
        <v>646</v>
      </c>
      <c r="F16" s="517"/>
      <c r="G16" s="514" t="s">
        <v>654</v>
      </c>
      <c r="H16" s="517"/>
      <c r="I16" s="518" t="s">
        <v>659</v>
      </c>
      <c r="J16" s="517">
        <v>0</v>
      </c>
      <c r="K16" s="519" t="s">
        <v>660</v>
      </c>
      <c r="L16" s="520" t="str">
        <f t="shared" si="1"/>
        <v/>
      </c>
      <c r="M16" s="506"/>
      <c r="N16" s="521"/>
      <c r="O16" s="509"/>
    </row>
    <row r="17" spans="1:15" ht="25.5" customHeight="1">
      <c r="A17" s="506"/>
      <c r="B17" s="514">
        <v>12</v>
      </c>
      <c r="C17" s="515" t="s">
        <v>665</v>
      </c>
      <c r="D17" s="516" t="str">
        <f t="shared" si="0"/>
        <v>l</v>
      </c>
      <c r="E17" s="514" t="s">
        <v>642</v>
      </c>
      <c r="F17" s="517"/>
      <c r="G17" s="514" t="s">
        <v>638</v>
      </c>
      <c r="H17" s="517"/>
      <c r="I17" s="518" t="s">
        <v>644</v>
      </c>
      <c r="J17" s="517">
        <v>0</v>
      </c>
      <c r="K17" s="519" t="s">
        <v>640</v>
      </c>
      <c r="L17" s="520" t="str">
        <f t="shared" si="1"/>
        <v/>
      </c>
      <c r="M17" s="506"/>
      <c r="N17" s="521"/>
      <c r="O17" s="509"/>
    </row>
    <row r="18" spans="1:15" ht="25.5" customHeight="1">
      <c r="A18" s="506"/>
      <c r="B18" s="514">
        <v>13</v>
      </c>
      <c r="C18" s="515" t="s">
        <v>666</v>
      </c>
      <c r="D18" s="516" t="str">
        <f t="shared" si="0"/>
        <v>m</v>
      </c>
      <c r="E18" s="514" t="s">
        <v>667</v>
      </c>
      <c r="F18" s="517"/>
      <c r="G18" s="514" t="s">
        <v>638</v>
      </c>
      <c r="H18" s="517"/>
      <c r="I18" s="518" t="s">
        <v>659</v>
      </c>
      <c r="J18" s="517">
        <v>0</v>
      </c>
      <c r="K18" s="519" t="s">
        <v>640</v>
      </c>
      <c r="L18" s="520" t="str">
        <f t="shared" si="1"/>
        <v/>
      </c>
      <c r="M18" s="506"/>
      <c r="N18" s="521"/>
      <c r="O18" s="509"/>
    </row>
    <row r="19" spans="1:15" ht="25.5" customHeight="1">
      <c r="A19" s="506"/>
      <c r="B19" s="514">
        <v>14</v>
      </c>
      <c r="C19" s="515" t="s">
        <v>668</v>
      </c>
      <c r="D19" s="516" t="str">
        <f t="shared" si="0"/>
        <v>n</v>
      </c>
      <c r="E19" s="514" t="s">
        <v>642</v>
      </c>
      <c r="F19" s="517"/>
      <c r="G19" s="514" t="s">
        <v>652</v>
      </c>
      <c r="H19" s="517"/>
      <c r="I19" s="518" t="s">
        <v>644</v>
      </c>
      <c r="J19" s="517">
        <v>0</v>
      </c>
      <c r="K19" s="519" t="s">
        <v>545</v>
      </c>
      <c r="L19" s="520" t="str">
        <f t="shared" si="1"/>
        <v/>
      </c>
      <c r="M19" s="506"/>
      <c r="N19" s="521"/>
      <c r="O19" s="509"/>
    </row>
    <row r="20" spans="1:15" ht="25.5" customHeight="1">
      <c r="A20" s="506"/>
      <c r="B20" s="514">
        <v>15</v>
      </c>
      <c r="C20" s="515" t="s">
        <v>669</v>
      </c>
      <c r="D20" s="516" t="str">
        <f t="shared" si="0"/>
        <v>o</v>
      </c>
      <c r="E20" s="514" t="s">
        <v>637</v>
      </c>
      <c r="F20" s="517"/>
      <c r="G20" s="514" t="s">
        <v>638</v>
      </c>
      <c r="H20" s="517"/>
      <c r="I20" s="518" t="s">
        <v>644</v>
      </c>
      <c r="J20" s="517">
        <v>0</v>
      </c>
      <c r="K20" s="519" t="s">
        <v>647</v>
      </c>
      <c r="L20" s="520" t="str">
        <f t="shared" si="1"/>
        <v/>
      </c>
      <c r="M20" s="506"/>
      <c r="N20" s="521"/>
      <c r="O20" s="509"/>
    </row>
    <row r="21" spans="1:15" ht="25.5" customHeight="1">
      <c r="A21" s="506"/>
      <c r="B21" s="514">
        <v>16</v>
      </c>
      <c r="C21" s="515" t="s">
        <v>670</v>
      </c>
      <c r="D21" s="516" t="str">
        <f t="shared" si="0"/>
        <v>p</v>
      </c>
      <c r="E21" s="514" t="s">
        <v>637</v>
      </c>
      <c r="F21" s="517"/>
      <c r="G21" s="514" t="s">
        <v>652</v>
      </c>
      <c r="H21" s="517"/>
      <c r="I21" s="518" t="s">
        <v>671</v>
      </c>
      <c r="J21" s="517">
        <v>0</v>
      </c>
      <c r="K21" s="519" t="s">
        <v>640</v>
      </c>
      <c r="L21" s="520" t="str">
        <f t="shared" si="1"/>
        <v/>
      </c>
      <c r="M21" s="506"/>
      <c r="N21" s="521"/>
      <c r="O21" s="509"/>
    </row>
    <row r="22" spans="1:15" ht="25.5" customHeight="1">
      <c r="A22" s="506"/>
      <c r="B22" s="514">
        <v>17</v>
      </c>
      <c r="C22" s="515" t="s">
        <v>672</v>
      </c>
      <c r="D22" s="516" t="str">
        <f t="shared" si="0"/>
        <v>q</v>
      </c>
      <c r="E22" s="514" t="s">
        <v>642</v>
      </c>
      <c r="F22" s="517"/>
      <c r="G22" s="514" t="s">
        <v>638</v>
      </c>
      <c r="H22" s="517"/>
      <c r="I22" s="518" t="s">
        <v>644</v>
      </c>
      <c r="J22" s="517">
        <v>0</v>
      </c>
      <c r="K22" s="519" t="s">
        <v>660</v>
      </c>
      <c r="L22" s="520" t="str">
        <f t="shared" si="1"/>
        <v/>
      </c>
      <c r="M22" s="506"/>
      <c r="N22" s="521"/>
      <c r="O22" s="509"/>
    </row>
    <row r="23" spans="1:15" ht="25.5" customHeight="1">
      <c r="A23" s="506"/>
      <c r="B23" s="514">
        <v>18</v>
      </c>
      <c r="C23" s="515" t="s">
        <v>673</v>
      </c>
      <c r="D23" s="516" t="str">
        <f t="shared" si="0"/>
        <v>r</v>
      </c>
      <c r="E23" s="514" t="s">
        <v>642</v>
      </c>
      <c r="F23" s="522"/>
      <c r="G23" s="514" t="s">
        <v>643</v>
      </c>
      <c r="H23" s="522"/>
      <c r="I23" s="518" t="s">
        <v>639</v>
      </c>
      <c r="J23" s="522"/>
      <c r="K23" s="519" t="s">
        <v>545</v>
      </c>
      <c r="L23" s="515">
        <v>1</v>
      </c>
      <c r="M23" s="506"/>
      <c r="N23" s="521"/>
      <c r="O23" s="509"/>
    </row>
    <row r="24" spans="1:15" ht="25.5" customHeight="1">
      <c r="A24" s="506"/>
      <c r="B24" s="514">
        <v>19</v>
      </c>
      <c r="C24" s="515" t="s">
        <v>674</v>
      </c>
      <c r="D24" s="516" t="str">
        <f t="shared" si="0"/>
        <v>s</v>
      </c>
      <c r="E24" s="514" t="s">
        <v>646</v>
      </c>
      <c r="F24" s="522"/>
      <c r="G24" s="514" t="s">
        <v>643</v>
      </c>
      <c r="H24" s="522"/>
      <c r="I24" s="518" t="s">
        <v>644</v>
      </c>
      <c r="J24" s="522"/>
      <c r="K24" s="519" t="s">
        <v>660</v>
      </c>
      <c r="L24" s="515">
        <v>2</v>
      </c>
      <c r="M24" s="506"/>
      <c r="N24" s="521"/>
      <c r="O24" s="509"/>
    </row>
    <row r="25" spans="1:15" ht="25.5" customHeight="1">
      <c r="A25" s="506"/>
      <c r="B25" s="514">
        <v>20</v>
      </c>
      <c r="C25" s="515" t="s">
        <v>675</v>
      </c>
      <c r="D25" s="516" t="str">
        <f t="shared" si="0"/>
        <v>t</v>
      </c>
      <c r="E25" s="514" t="s">
        <v>637</v>
      </c>
      <c r="F25" s="522"/>
      <c r="G25" s="514" t="s">
        <v>643</v>
      </c>
      <c r="H25" s="522"/>
      <c r="I25" s="518" t="s">
        <v>644</v>
      </c>
      <c r="J25" s="522"/>
      <c r="K25" s="519" t="s">
        <v>676</v>
      </c>
      <c r="L25" s="515">
        <v>3</v>
      </c>
      <c r="M25" s="506"/>
      <c r="N25" s="521"/>
      <c r="O25" s="509"/>
    </row>
    <row r="26" spans="1:15" ht="25.5" customHeight="1">
      <c r="A26" s="506"/>
      <c r="B26" s="514">
        <v>21</v>
      </c>
      <c r="C26" s="515" t="s">
        <v>677</v>
      </c>
      <c r="D26" s="516" t="str">
        <f t="shared" si="0"/>
        <v>u</v>
      </c>
      <c r="E26" s="514" t="s">
        <v>646</v>
      </c>
      <c r="F26" s="522"/>
      <c r="G26" s="514" t="s">
        <v>643</v>
      </c>
      <c r="H26" s="522"/>
      <c r="I26" s="518" t="s">
        <v>644</v>
      </c>
      <c r="J26" s="522"/>
      <c r="K26" s="519" t="s">
        <v>640</v>
      </c>
      <c r="L26" s="515">
        <v>4</v>
      </c>
      <c r="M26" s="506"/>
      <c r="N26" s="521"/>
      <c r="O26" s="509"/>
    </row>
    <row r="27" spans="1:15" ht="25.5" customHeight="1">
      <c r="A27" s="506"/>
      <c r="B27" s="514">
        <v>22</v>
      </c>
      <c r="C27" s="515" t="s">
        <v>678</v>
      </c>
      <c r="D27" s="516" t="str">
        <f t="shared" si="0"/>
        <v>v</v>
      </c>
      <c r="E27" s="514" t="s">
        <v>637</v>
      </c>
      <c r="F27" s="522"/>
      <c r="G27" s="514" t="s">
        <v>638</v>
      </c>
      <c r="H27" s="522"/>
      <c r="I27" s="518" t="s">
        <v>639</v>
      </c>
      <c r="J27" s="522"/>
      <c r="K27" s="519" t="s">
        <v>545</v>
      </c>
      <c r="L27" s="515">
        <v>5</v>
      </c>
      <c r="M27" s="506"/>
      <c r="N27" s="521"/>
      <c r="O27" s="509"/>
    </row>
    <row r="28" spans="1:15" ht="25.5" customHeight="1">
      <c r="A28" s="506"/>
      <c r="B28" s="514">
        <v>23</v>
      </c>
      <c r="C28" s="515" t="s">
        <v>679</v>
      </c>
      <c r="D28" s="516" t="str">
        <f t="shared" si="0"/>
        <v>w</v>
      </c>
      <c r="E28" s="514" t="s">
        <v>651</v>
      </c>
      <c r="F28" s="522"/>
      <c r="G28" s="514" t="s">
        <v>643</v>
      </c>
      <c r="H28" s="522"/>
      <c r="I28" s="518" t="s">
        <v>644</v>
      </c>
      <c r="J28" s="522"/>
      <c r="K28" s="519" t="s">
        <v>647</v>
      </c>
      <c r="L28" s="515">
        <v>6</v>
      </c>
      <c r="M28" s="506"/>
      <c r="N28" s="521"/>
      <c r="O28" s="509"/>
    </row>
    <row r="29" spans="1:15" ht="25.5" customHeight="1">
      <c r="A29" s="506"/>
      <c r="B29" s="514">
        <v>24</v>
      </c>
      <c r="C29" s="515" t="s">
        <v>680</v>
      </c>
      <c r="D29" s="516" t="str">
        <f t="shared" si="0"/>
        <v>x</v>
      </c>
      <c r="E29" s="514" t="s">
        <v>646</v>
      </c>
      <c r="F29" s="522"/>
      <c r="G29" s="514" t="s">
        <v>638</v>
      </c>
      <c r="H29" s="522"/>
      <c r="I29" s="518" t="s">
        <v>639</v>
      </c>
      <c r="J29" s="522"/>
      <c r="K29" s="519" t="s">
        <v>660</v>
      </c>
      <c r="L29" s="515">
        <v>7</v>
      </c>
      <c r="M29" s="506"/>
      <c r="N29" s="521"/>
      <c r="O29" s="509"/>
    </row>
    <row r="30" spans="1:15" ht="25.5" customHeight="1">
      <c r="A30" s="506"/>
      <c r="B30" s="514">
        <v>25</v>
      </c>
      <c r="C30" s="515" t="s">
        <v>681</v>
      </c>
      <c r="D30" s="516" t="str">
        <f t="shared" si="0"/>
        <v>y</v>
      </c>
      <c r="E30" s="514" t="s">
        <v>642</v>
      </c>
      <c r="F30" s="522"/>
      <c r="G30" s="514" t="s">
        <v>654</v>
      </c>
      <c r="H30" s="522"/>
      <c r="I30" s="518" t="s">
        <v>639</v>
      </c>
      <c r="J30" s="522"/>
      <c r="K30" s="519" t="s">
        <v>545</v>
      </c>
      <c r="L30" s="515">
        <v>8</v>
      </c>
      <c r="M30" s="506"/>
      <c r="N30" s="521"/>
      <c r="O30" s="509"/>
    </row>
    <row r="31" spans="1:15" ht="25.5" customHeight="1">
      <c r="A31" s="506"/>
      <c r="B31" s="514">
        <v>26</v>
      </c>
      <c r="C31" s="515" t="s">
        <v>682</v>
      </c>
      <c r="D31" s="516" t="str">
        <f t="shared" si="0"/>
        <v>z</v>
      </c>
      <c r="E31" s="514" t="s">
        <v>637</v>
      </c>
      <c r="F31" s="522"/>
      <c r="G31" s="514" t="s">
        <v>652</v>
      </c>
      <c r="H31" s="522"/>
      <c r="I31" s="518" t="s">
        <v>644</v>
      </c>
      <c r="J31" s="522"/>
      <c r="K31" s="519" t="s">
        <v>545</v>
      </c>
      <c r="L31" s="515">
        <v>1</v>
      </c>
      <c r="M31" s="506"/>
      <c r="N31" s="521"/>
      <c r="O31" s="509"/>
    </row>
    <row r="32" spans="1:15" ht="25.5" customHeight="1">
      <c r="A32" s="506"/>
      <c r="B32" s="514">
        <v>27</v>
      </c>
      <c r="C32" s="515" t="s">
        <v>683</v>
      </c>
      <c r="D32" s="516" t="str">
        <f t="shared" si="0"/>
        <v>x</v>
      </c>
      <c r="E32" s="514" t="s">
        <v>642</v>
      </c>
      <c r="F32" s="522"/>
      <c r="G32" s="514" t="s">
        <v>643</v>
      </c>
      <c r="H32" s="522"/>
      <c r="I32" s="518" t="s">
        <v>671</v>
      </c>
      <c r="J32" s="522"/>
      <c r="K32" s="519" t="s">
        <v>676</v>
      </c>
      <c r="L32" s="515">
        <v>2</v>
      </c>
      <c r="M32" s="506"/>
      <c r="N32" s="521"/>
      <c r="O32" s="509"/>
    </row>
    <row r="33" spans="1:15" ht="25.5" customHeight="1">
      <c r="A33" s="506"/>
      <c r="B33" s="514">
        <v>28</v>
      </c>
      <c r="C33" s="515" t="s">
        <v>684</v>
      </c>
      <c r="D33" s="516" t="str">
        <f t="shared" si="0"/>
        <v>aa</v>
      </c>
      <c r="E33" s="514" t="s">
        <v>646</v>
      </c>
      <c r="F33" s="522"/>
      <c r="G33" s="514" t="s">
        <v>638</v>
      </c>
      <c r="H33" s="522"/>
      <c r="I33" s="518" t="s">
        <v>644</v>
      </c>
      <c r="J33" s="522"/>
      <c r="K33" s="519" t="s">
        <v>640</v>
      </c>
      <c r="L33" s="515">
        <v>3</v>
      </c>
      <c r="M33" s="506"/>
      <c r="N33" s="521"/>
      <c r="O33" s="509"/>
    </row>
    <row r="34" spans="1:15" ht="25.5" customHeight="1">
      <c r="A34" s="506"/>
      <c r="B34" s="514">
        <v>29</v>
      </c>
      <c r="C34" s="515" t="s">
        <v>685</v>
      </c>
      <c r="D34" s="516" t="str">
        <f t="shared" si="0"/>
        <v>ab</v>
      </c>
      <c r="E34" s="514" t="s">
        <v>637</v>
      </c>
      <c r="F34" s="522"/>
      <c r="G34" s="514" t="s">
        <v>638</v>
      </c>
      <c r="H34" s="522"/>
      <c r="I34" s="518" t="s">
        <v>686</v>
      </c>
      <c r="J34" s="522"/>
      <c r="K34" s="519" t="s">
        <v>640</v>
      </c>
      <c r="L34" s="515">
        <v>4</v>
      </c>
      <c r="M34" s="506"/>
      <c r="N34" s="521"/>
      <c r="O34" s="509"/>
    </row>
    <row r="35" spans="1:15" ht="25.5" customHeight="1">
      <c r="A35" s="506"/>
      <c r="B35" s="514">
        <v>30</v>
      </c>
      <c r="C35" s="515" t="s">
        <v>687</v>
      </c>
      <c r="D35" s="516" t="str">
        <f t="shared" si="0"/>
        <v>ac</v>
      </c>
      <c r="E35" s="514" t="s">
        <v>688</v>
      </c>
      <c r="F35" s="522"/>
      <c r="G35" s="514" t="s">
        <v>643</v>
      </c>
      <c r="H35" s="522"/>
      <c r="I35" s="518" t="s">
        <v>686</v>
      </c>
      <c r="J35" s="522"/>
      <c r="K35" s="519" t="s">
        <v>660</v>
      </c>
      <c r="L35" s="515">
        <v>5</v>
      </c>
      <c r="M35" s="506"/>
      <c r="N35" s="521"/>
      <c r="O35" s="509"/>
    </row>
    <row r="36" spans="1:15" ht="25.5" customHeight="1">
      <c r="A36" s="506"/>
      <c r="B36" s="514">
        <v>31</v>
      </c>
      <c r="C36" s="515" t="s">
        <v>689</v>
      </c>
      <c r="D36" s="516" t="str">
        <f t="shared" si="0"/>
        <v>ad</v>
      </c>
      <c r="E36" s="514" t="s">
        <v>642</v>
      </c>
      <c r="F36" s="522"/>
      <c r="G36" s="514" t="s">
        <v>643</v>
      </c>
      <c r="H36" s="522"/>
      <c r="I36" s="518" t="s">
        <v>644</v>
      </c>
      <c r="J36" s="522"/>
      <c r="K36" s="519" t="s">
        <v>545</v>
      </c>
      <c r="L36" s="515">
        <v>6</v>
      </c>
      <c r="M36" s="506"/>
      <c r="N36" s="521"/>
      <c r="O36" s="509"/>
    </row>
    <row r="37" spans="1:15" ht="25.5" customHeight="1">
      <c r="A37" s="506"/>
      <c r="B37" s="514">
        <v>32</v>
      </c>
      <c r="C37" s="515" t="s">
        <v>690</v>
      </c>
      <c r="D37" s="516" t="str">
        <f t="shared" si="0"/>
        <v>ae</v>
      </c>
      <c r="E37" s="514" t="s">
        <v>642</v>
      </c>
      <c r="F37" s="522"/>
      <c r="G37" s="514" t="s">
        <v>638</v>
      </c>
      <c r="H37" s="522"/>
      <c r="I37" s="518" t="s">
        <v>644</v>
      </c>
      <c r="J37" s="522"/>
      <c r="K37" s="519" t="s">
        <v>660</v>
      </c>
      <c r="L37" s="515">
        <v>7</v>
      </c>
      <c r="M37" s="506"/>
      <c r="N37" s="521"/>
      <c r="O37" s="509"/>
    </row>
    <row r="38" spans="1:15" ht="25.5" customHeight="1">
      <c r="A38" s="506"/>
      <c r="B38" s="514">
        <v>33</v>
      </c>
      <c r="C38" s="515" t="s">
        <v>691</v>
      </c>
      <c r="D38" s="516" t="str">
        <f t="shared" si="0"/>
        <v>af</v>
      </c>
      <c r="E38" s="514" t="s">
        <v>637</v>
      </c>
      <c r="F38" s="522"/>
      <c r="G38" s="514" t="s">
        <v>652</v>
      </c>
      <c r="H38" s="522"/>
      <c r="I38" s="518" t="s">
        <v>659</v>
      </c>
      <c r="J38" s="522"/>
      <c r="K38" s="519" t="s">
        <v>647</v>
      </c>
      <c r="L38" s="515">
        <v>8</v>
      </c>
      <c r="M38" s="506"/>
      <c r="N38" s="521"/>
      <c r="O38" s="509"/>
    </row>
    <row r="39" spans="1:15" ht="25.5" customHeight="1">
      <c r="A39" s="506"/>
      <c r="B39" s="514">
        <v>34</v>
      </c>
      <c r="C39" s="523" t="s">
        <v>692</v>
      </c>
      <c r="D39" s="516"/>
      <c r="E39" s="514" t="s">
        <v>651</v>
      </c>
      <c r="F39" s="517">
        <v>0.29166666666666669</v>
      </c>
      <c r="G39" s="514" t="s">
        <v>693</v>
      </c>
      <c r="H39" s="517">
        <v>0.39583333333333331</v>
      </c>
      <c r="I39" s="518" t="s">
        <v>639</v>
      </c>
      <c r="J39" s="517">
        <v>0</v>
      </c>
      <c r="K39" s="519" t="s">
        <v>660</v>
      </c>
      <c r="L39" s="520">
        <f>IF(OR(F39="",H39=""),"",(H39+IF(F39&gt;H39,1,0)-F39-J39)*24)</f>
        <v>2.4999999999999991</v>
      </c>
      <c r="M39" s="506"/>
      <c r="N39" s="521"/>
      <c r="O39" s="509"/>
    </row>
    <row r="40" spans="1:15" ht="25.5" customHeight="1">
      <c r="A40" s="506"/>
      <c r="B40" s="514"/>
      <c r="C40" s="524" t="s">
        <v>694</v>
      </c>
      <c r="D40" s="516"/>
      <c r="E40" s="514" t="s">
        <v>642</v>
      </c>
      <c r="F40" s="517">
        <v>0.6875</v>
      </c>
      <c r="G40" s="514" t="s">
        <v>643</v>
      </c>
      <c r="H40" s="517">
        <v>0.83333333333333337</v>
      </c>
      <c r="I40" s="518" t="s">
        <v>639</v>
      </c>
      <c r="J40" s="517">
        <v>0</v>
      </c>
      <c r="K40" s="519" t="s">
        <v>676</v>
      </c>
      <c r="L40" s="520">
        <f>IF(OR(F40="",H40=""),"",(H40+IF(F40&gt;H40,1,0)-F40-J40)*24)</f>
        <v>3.5000000000000009</v>
      </c>
      <c r="M40" s="506"/>
      <c r="N40" s="521"/>
      <c r="O40" s="509"/>
    </row>
    <row r="41" spans="1:15" ht="25.5" customHeight="1">
      <c r="A41" s="506"/>
      <c r="B41" s="514"/>
      <c r="C41" s="525" t="s">
        <v>694</v>
      </c>
      <c r="D41" s="516" t="str">
        <f>C39</f>
        <v>ag</v>
      </c>
      <c r="E41" s="514" t="s">
        <v>637</v>
      </c>
      <c r="F41" s="517" t="s">
        <v>600</v>
      </c>
      <c r="G41" s="514" t="s">
        <v>638</v>
      </c>
      <c r="H41" s="517" t="s">
        <v>600</v>
      </c>
      <c r="I41" s="518" t="s">
        <v>644</v>
      </c>
      <c r="J41" s="517" t="s">
        <v>599</v>
      </c>
      <c r="K41" s="519" t="s">
        <v>640</v>
      </c>
      <c r="L41" s="520">
        <f>IF(OR(L39="",L40=""),"",L39+L40)</f>
        <v>6</v>
      </c>
      <c r="M41" s="506"/>
      <c r="N41" s="521" t="s">
        <v>695</v>
      </c>
      <c r="O41" s="509"/>
    </row>
    <row r="42" spans="1:15" ht="25.5" customHeight="1">
      <c r="A42" s="506"/>
      <c r="B42" s="514"/>
      <c r="C42" s="523" t="s">
        <v>696</v>
      </c>
      <c r="D42" s="516"/>
      <c r="E42" s="514" t="s">
        <v>642</v>
      </c>
      <c r="F42" s="517"/>
      <c r="G42" s="514" t="s">
        <v>654</v>
      </c>
      <c r="H42" s="517"/>
      <c r="I42" s="518" t="s">
        <v>639</v>
      </c>
      <c r="J42" s="517">
        <v>0</v>
      </c>
      <c r="K42" s="519" t="s">
        <v>660</v>
      </c>
      <c r="L42" s="520" t="str">
        <f>IF(OR(F42="",H42=""),"",(H42+IF(F42&gt;H42,1,0)-F42-J42)*24)</f>
        <v/>
      </c>
      <c r="M42" s="506"/>
      <c r="N42" s="521"/>
      <c r="O42" s="509"/>
    </row>
    <row r="43" spans="1:15" ht="25.5" customHeight="1">
      <c r="A43" s="506"/>
      <c r="B43" s="514">
        <v>35</v>
      </c>
      <c r="C43" s="524" t="s">
        <v>694</v>
      </c>
      <c r="D43" s="516"/>
      <c r="E43" s="514" t="s">
        <v>646</v>
      </c>
      <c r="F43" s="517"/>
      <c r="G43" s="514" t="s">
        <v>638</v>
      </c>
      <c r="H43" s="517"/>
      <c r="I43" s="518" t="s">
        <v>639</v>
      </c>
      <c r="J43" s="517">
        <v>0</v>
      </c>
      <c r="K43" s="519" t="s">
        <v>676</v>
      </c>
      <c r="L43" s="520" t="str">
        <f>IF(OR(F43="",H43=""),"",(H43+IF(F43&gt;H43,1,0)-F43-J43)*24)</f>
        <v/>
      </c>
      <c r="M43" s="506"/>
      <c r="N43" s="521"/>
      <c r="O43" s="509"/>
    </row>
    <row r="44" spans="1:15" ht="25.5" customHeight="1">
      <c r="A44" s="506"/>
      <c r="B44" s="514"/>
      <c r="C44" s="525" t="s">
        <v>694</v>
      </c>
      <c r="D44" s="516" t="str">
        <f>C42</f>
        <v>ah</v>
      </c>
      <c r="E44" s="514" t="s">
        <v>642</v>
      </c>
      <c r="F44" s="517" t="s">
        <v>697</v>
      </c>
      <c r="G44" s="514" t="s">
        <v>638</v>
      </c>
      <c r="H44" s="517" t="s">
        <v>600</v>
      </c>
      <c r="I44" s="518" t="s">
        <v>659</v>
      </c>
      <c r="J44" s="517" t="s">
        <v>694</v>
      </c>
      <c r="K44" s="519" t="s">
        <v>640</v>
      </c>
      <c r="L44" s="520" t="str">
        <f>IF(OR(L42="",L43=""),"",L42+L43)</f>
        <v/>
      </c>
      <c r="M44" s="506"/>
      <c r="N44" s="521" t="s">
        <v>698</v>
      </c>
      <c r="O44" s="509"/>
    </row>
    <row r="45" spans="1:15" ht="25.5" customHeight="1">
      <c r="A45" s="506"/>
      <c r="B45" s="514"/>
      <c r="C45" s="523" t="s">
        <v>699</v>
      </c>
      <c r="D45" s="516"/>
      <c r="E45" s="514" t="s">
        <v>637</v>
      </c>
      <c r="F45" s="517"/>
      <c r="G45" s="514" t="s">
        <v>638</v>
      </c>
      <c r="H45" s="517"/>
      <c r="I45" s="518" t="s">
        <v>639</v>
      </c>
      <c r="J45" s="517">
        <v>0</v>
      </c>
      <c r="K45" s="519" t="s">
        <v>700</v>
      </c>
      <c r="L45" s="520" t="str">
        <f>IF(OR(F45="",H45=""),"",(H45+IF(F45&gt;H45,1,0)-F45-J45)*24)</f>
        <v/>
      </c>
      <c r="M45" s="506"/>
      <c r="N45" s="521"/>
      <c r="O45" s="509"/>
    </row>
    <row r="46" spans="1:15" ht="25.5" customHeight="1">
      <c r="A46" s="506"/>
      <c r="B46" s="514">
        <v>36</v>
      </c>
      <c r="C46" s="524" t="s">
        <v>599</v>
      </c>
      <c r="D46" s="516"/>
      <c r="E46" s="514" t="s">
        <v>701</v>
      </c>
      <c r="F46" s="517"/>
      <c r="G46" s="514" t="s">
        <v>638</v>
      </c>
      <c r="H46" s="517"/>
      <c r="I46" s="518" t="s">
        <v>671</v>
      </c>
      <c r="J46" s="517">
        <v>0</v>
      </c>
      <c r="K46" s="519" t="s">
        <v>545</v>
      </c>
      <c r="L46" s="520" t="str">
        <f>IF(OR(F46="",H46=""),"",(H46+IF(F46&gt;H46,1,0)-F46-J46)*24)</f>
        <v/>
      </c>
      <c r="M46" s="506"/>
      <c r="N46" s="521"/>
      <c r="O46" s="509"/>
    </row>
    <row r="47" spans="1:15" ht="25.5" customHeight="1">
      <c r="A47" s="506"/>
      <c r="B47" s="514"/>
      <c r="C47" s="525" t="s">
        <v>694</v>
      </c>
      <c r="D47" s="516" t="str">
        <f>C45</f>
        <v>ai</v>
      </c>
      <c r="E47" s="514" t="s">
        <v>667</v>
      </c>
      <c r="F47" s="517" t="s">
        <v>600</v>
      </c>
      <c r="G47" s="514" t="s">
        <v>693</v>
      </c>
      <c r="H47" s="517" t="s">
        <v>697</v>
      </c>
      <c r="I47" s="518" t="s">
        <v>644</v>
      </c>
      <c r="J47" s="517" t="s">
        <v>694</v>
      </c>
      <c r="K47" s="519" t="s">
        <v>640</v>
      </c>
      <c r="L47" s="520" t="str">
        <f>IF(OR(L45="",L46=""),"",L45+L46)</f>
        <v/>
      </c>
      <c r="M47" s="506"/>
      <c r="N47" s="521" t="s">
        <v>698</v>
      </c>
      <c r="O47" s="509"/>
    </row>
    <row r="48" spans="1:15" ht="25.5">
      <c r="A48" s="506"/>
      <c r="B48" s="508"/>
      <c r="C48" s="508"/>
      <c r="D48" s="508"/>
      <c r="E48" s="508"/>
      <c r="F48" s="506"/>
      <c r="G48" s="506"/>
      <c r="H48" s="506"/>
      <c r="I48" s="506"/>
      <c r="J48" s="508"/>
      <c r="K48" s="506"/>
      <c r="L48" s="506"/>
      <c r="M48" s="506"/>
      <c r="N48" s="506"/>
      <c r="O48" s="509"/>
    </row>
    <row r="49" spans="1:15" ht="25.5">
      <c r="A49" s="506"/>
      <c r="B49" s="508"/>
      <c r="C49" s="510" t="s">
        <v>702</v>
      </c>
      <c r="D49" s="510"/>
      <c r="E49" s="508"/>
      <c r="F49" s="506"/>
      <c r="G49" s="506"/>
      <c r="H49" s="506"/>
      <c r="I49" s="506"/>
      <c r="J49" s="508"/>
      <c r="K49" s="506"/>
      <c r="L49" s="506"/>
      <c r="M49" s="506"/>
      <c r="N49" s="506"/>
      <c r="O49" s="509"/>
    </row>
    <row r="50" spans="1:15" ht="25.5">
      <c r="A50" s="506"/>
      <c r="B50" s="508"/>
      <c r="C50" s="510" t="s">
        <v>703</v>
      </c>
      <c r="D50" s="510"/>
      <c r="E50" s="508"/>
      <c r="F50" s="506"/>
      <c r="G50" s="506"/>
      <c r="H50" s="506"/>
      <c r="I50" s="506"/>
      <c r="J50" s="508"/>
      <c r="K50" s="506"/>
      <c r="L50" s="506"/>
      <c r="M50" s="506"/>
      <c r="N50" s="506"/>
      <c r="O50" s="509"/>
    </row>
    <row r="51" spans="1:15" ht="25.5">
      <c r="A51" s="506"/>
      <c r="B51" s="508"/>
      <c r="C51" s="510" t="s">
        <v>704</v>
      </c>
      <c r="D51" s="510"/>
      <c r="E51" s="508"/>
      <c r="F51" s="506"/>
      <c r="G51" s="506"/>
      <c r="H51" s="506"/>
      <c r="I51" s="506"/>
      <c r="J51" s="508"/>
      <c r="K51" s="506"/>
      <c r="L51" s="506"/>
      <c r="M51" s="506"/>
      <c r="N51" s="506"/>
      <c r="O51" s="509"/>
    </row>
    <row r="52" spans="1:15" ht="25.5">
      <c r="A52" s="506"/>
      <c r="B52" s="508"/>
      <c r="C52" s="510" t="s">
        <v>705</v>
      </c>
      <c r="D52" s="510"/>
      <c r="E52" s="508"/>
      <c r="F52" s="506"/>
      <c r="G52" s="506"/>
      <c r="H52" s="506"/>
      <c r="I52" s="506"/>
      <c r="J52" s="508"/>
      <c r="K52" s="506"/>
      <c r="L52" s="506"/>
      <c r="M52" s="506"/>
      <c r="N52" s="506"/>
      <c r="O52" s="509"/>
    </row>
    <row r="53" spans="1:15" ht="25.5">
      <c r="A53" s="506"/>
      <c r="B53" s="508"/>
      <c r="C53" s="508"/>
      <c r="D53" s="508"/>
      <c r="E53" s="508"/>
      <c r="F53" s="506"/>
      <c r="G53" s="506"/>
      <c r="H53" s="506"/>
      <c r="I53" s="506"/>
      <c r="J53" s="508"/>
      <c r="K53" s="506"/>
      <c r="L53" s="506"/>
      <c r="M53" s="506"/>
      <c r="N53" s="506"/>
      <c r="O53" s="509"/>
    </row>
    <row r="54" spans="1:15" ht="18.75">
      <c r="A54" s="509"/>
      <c r="B54" s="509"/>
      <c r="C54" s="509"/>
      <c r="D54" s="509"/>
      <c r="E54" s="509"/>
      <c r="F54" s="509"/>
      <c r="G54" s="509"/>
      <c r="H54" s="509"/>
      <c r="I54" s="509"/>
      <c r="J54" s="509"/>
      <c r="K54" s="509"/>
      <c r="L54" s="509"/>
      <c r="M54" s="509"/>
      <c r="N54" s="509"/>
      <c r="O54" s="509"/>
    </row>
    <row r="55" spans="1:15" ht="18.75">
      <c r="A55" s="509"/>
      <c r="B55" s="509"/>
      <c r="C55" s="509"/>
      <c r="D55" s="509"/>
      <c r="E55" s="509"/>
      <c r="F55" s="509"/>
      <c r="G55" s="509"/>
      <c r="H55" s="509"/>
      <c r="I55" s="509"/>
      <c r="J55" s="509"/>
      <c r="K55" s="509"/>
      <c r="L55" s="509"/>
      <c r="M55" s="509"/>
      <c r="N55" s="509"/>
      <c r="O55" s="509"/>
    </row>
  </sheetData>
  <mergeCells count="2">
    <mergeCell ref="F4:L4"/>
    <mergeCell ref="N4:N5"/>
  </mergeCells>
  <phoneticPr fontId="2"/>
  <pageMargins left="0.7" right="0.7" top="0.75" bottom="0.75" header="0.3" footer="0.3"/>
  <pageSetup paperSize="9" scale="3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0"/>
  <sheetViews>
    <sheetView zoomScale="50" zoomScaleNormal="50" workbookViewId="0">
      <selection activeCell="S6" sqref="S6"/>
    </sheetView>
  </sheetViews>
  <sheetFormatPr defaultRowHeight="13.5"/>
  <cols>
    <col min="1" max="1" width="1.375" customWidth="1"/>
    <col min="4" max="4" width="40.625" customWidth="1"/>
  </cols>
  <sheetData>
    <row r="1" spans="1:17" ht="20.25" customHeight="1">
      <c r="A1" s="526"/>
      <c r="B1" s="526" t="s">
        <v>707</v>
      </c>
      <c r="C1" s="526"/>
      <c r="D1" s="527"/>
      <c r="E1" s="527"/>
      <c r="F1" s="527"/>
      <c r="G1" s="526"/>
      <c r="H1" s="526"/>
      <c r="I1" s="526"/>
      <c r="J1" s="526"/>
      <c r="K1" s="526"/>
      <c r="L1" s="526"/>
      <c r="M1" s="526"/>
      <c r="N1" s="526"/>
      <c r="O1" s="526"/>
      <c r="P1" s="526"/>
      <c r="Q1" s="526"/>
    </row>
    <row r="2" spans="1:17" ht="20.25" customHeight="1">
      <c r="A2" s="528"/>
      <c r="B2" s="529" t="s">
        <v>708</v>
      </c>
      <c r="C2" s="529"/>
      <c r="D2" s="527"/>
      <c r="E2" s="527"/>
      <c r="F2" s="527"/>
      <c r="G2" s="528"/>
      <c r="H2" s="528"/>
      <c r="I2" s="528"/>
      <c r="J2" s="528"/>
      <c r="K2" s="528"/>
      <c r="L2" s="528"/>
      <c r="M2" s="528"/>
      <c r="N2" s="528"/>
      <c r="O2" s="528"/>
      <c r="P2" s="528"/>
      <c r="Q2" s="528"/>
    </row>
    <row r="3" spans="1:17" ht="20.25" customHeight="1">
      <c r="A3" s="528"/>
      <c r="B3" s="529"/>
      <c r="C3" s="529"/>
      <c r="D3" s="527"/>
      <c r="E3" s="527"/>
      <c r="F3" s="527"/>
      <c r="G3" s="528"/>
      <c r="H3" s="528"/>
      <c r="I3" s="528"/>
      <c r="J3" s="528"/>
      <c r="K3" s="528"/>
      <c r="L3" s="528"/>
      <c r="M3" s="528"/>
      <c r="N3" s="528"/>
      <c r="O3" s="528"/>
      <c r="P3" s="528"/>
      <c r="Q3" s="528"/>
    </row>
    <row r="4" spans="1:17" ht="20.25" customHeight="1">
      <c r="A4" s="528"/>
      <c r="B4" s="530"/>
      <c r="C4" s="527" t="s">
        <v>709</v>
      </c>
      <c r="D4" s="527"/>
      <c r="E4" s="528"/>
      <c r="F4" s="1273" t="s">
        <v>710</v>
      </c>
      <c r="G4" s="1273"/>
      <c r="H4" s="1273"/>
      <c r="I4" s="1273"/>
      <c r="J4" s="1273"/>
      <c r="K4" s="1273"/>
      <c r="L4" s="528"/>
      <c r="M4" s="528"/>
      <c r="N4" s="528"/>
      <c r="O4" s="528"/>
      <c r="P4" s="528"/>
      <c r="Q4" s="528"/>
    </row>
    <row r="5" spans="1:17" ht="20.25" customHeight="1">
      <c r="A5" s="528"/>
      <c r="B5" s="531"/>
      <c r="C5" s="527" t="s">
        <v>711</v>
      </c>
      <c r="D5" s="527"/>
      <c r="E5" s="528"/>
      <c r="F5" s="1273"/>
      <c r="G5" s="1273"/>
      <c r="H5" s="1273"/>
      <c r="I5" s="1273"/>
      <c r="J5" s="1273"/>
      <c r="K5" s="1273"/>
      <c r="L5" s="528"/>
      <c r="M5" s="528"/>
      <c r="N5" s="528"/>
      <c r="O5" s="528"/>
      <c r="P5" s="528"/>
      <c r="Q5" s="528"/>
    </row>
    <row r="6" spans="1:17" ht="20.25" customHeight="1">
      <c r="A6" s="528"/>
      <c r="B6" s="532" t="s">
        <v>712</v>
      </c>
      <c r="C6" s="527"/>
      <c r="D6" s="527"/>
      <c r="E6" s="478"/>
      <c r="F6" s="533"/>
      <c r="G6" s="528"/>
      <c r="H6" s="528"/>
      <c r="I6" s="528"/>
      <c r="J6" s="528"/>
      <c r="K6" s="528"/>
      <c r="L6" s="528"/>
      <c r="M6" s="528"/>
      <c r="N6" s="528"/>
      <c r="O6" s="528"/>
      <c r="P6" s="528"/>
      <c r="Q6" s="528"/>
    </row>
    <row r="7" spans="1:17" ht="20.25" customHeight="1">
      <c r="A7" s="528"/>
      <c r="B7" s="529"/>
      <c r="C7" s="529"/>
      <c r="D7" s="527"/>
      <c r="E7" s="478"/>
      <c r="F7" s="533"/>
      <c r="G7" s="528"/>
      <c r="H7" s="528"/>
      <c r="I7" s="528"/>
      <c r="J7" s="528"/>
      <c r="K7" s="528"/>
      <c r="L7" s="528"/>
      <c r="M7" s="528"/>
      <c r="N7" s="528"/>
      <c r="O7" s="528"/>
      <c r="P7" s="528"/>
      <c r="Q7" s="528"/>
    </row>
    <row r="8" spans="1:17" ht="20.25" customHeight="1">
      <c r="A8" s="528"/>
      <c r="B8" s="527" t="s">
        <v>713</v>
      </c>
      <c r="C8" s="529"/>
      <c r="D8" s="527"/>
      <c r="E8" s="478"/>
      <c r="F8" s="533"/>
      <c r="G8" s="528"/>
      <c r="H8" s="528"/>
      <c r="I8" s="528"/>
      <c r="J8" s="528"/>
      <c r="K8" s="528"/>
      <c r="L8" s="528"/>
      <c r="M8" s="528"/>
      <c r="N8" s="528"/>
      <c r="O8" s="528"/>
      <c r="P8" s="528"/>
      <c r="Q8" s="528"/>
    </row>
    <row r="9" spans="1:17" ht="20.25" customHeight="1">
      <c r="A9" s="528"/>
      <c r="B9" s="529"/>
      <c r="C9" s="529"/>
      <c r="D9" s="527"/>
      <c r="E9" s="527"/>
      <c r="F9" s="527"/>
      <c r="G9" s="528"/>
      <c r="H9" s="528"/>
      <c r="I9" s="528"/>
      <c r="J9" s="528"/>
      <c r="K9" s="528"/>
      <c r="L9" s="528"/>
      <c r="M9" s="528"/>
      <c r="N9" s="528"/>
      <c r="O9" s="528"/>
      <c r="P9" s="528"/>
      <c r="Q9" s="528"/>
    </row>
    <row r="10" spans="1:17" ht="20.25" customHeight="1">
      <c r="A10" s="528"/>
      <c r="B10" s="527" t="s">
        <v>714</v>
      </c>
      <c r="C10" s="529"/>
      <c r="D10" s="527"/>
      <c r="E10" s="527"/>
      <c r="F10" s="527"/>
      <c r="G10" s="528"/>
      <c r="H10" s="528"/>
      <c r="I10" s="528"/>
      <c r="J10" s="528"/>
      <c r="K10" s="528"/>
      <c r="L10" s="528"/>
      <c r="M10" s="528"/>
      <c r="N10" s="528"/>
      <c r="O10" s="528"/>
      <c r="P10" s="528"/>
      <c r="Q10" s="528"/>
    </row>
    <row r="11" spans="1:17" ht="20.25" customHeight="1">
      <c r="A11" s="528"/>
      <c r="B11" s="527"/>
      <c r="C11" s="529"/>
      <c r="D11" s="527"/>
      <c r="E11" s="528"/>
      <c r="F11" s="528"/>
      <c r="G11" s="528"/>
      <c r="H11" s="528"/>
      <c r="I11" s="528"/>
      <c r="J11" s="528"/>
      <c r="K11" s="528"/>
      <c r="L11" s="528"/>
      <c r="M11" s="528"/>
      <c r="N11" s="528"/>
      <c r="O11" s="528"/>
      <c r="P11" s="528"/>
      <c r="Q11" s="528"/>
    </row>
    <row r="12" spans="1:17" ht="20.25" customHeight="1">
      <c r="A12" s="528"/>
      <c r="B12" s="527" t="s">
        <v>715</v>
      </c>
      <c r="C12" s="529"/>
      <c r="D12" s="527"/>
      <c r="E12" s="528"/>
      <c r="F12" s="528"/>
      <c r="G12" s="528"/>
      <c r="H12" s="528"/>
      <c r="I12" s="528"/>
      <c r="J12" s="528"/>
      <c r="K12" s="528"/>
      <c r="L12" s="528"/>
      <c r="M12" s="528"/>
      <c r="N12" s="528"/>
      <c r="O12" s="528"/>
      <c r="P12" s="528"/>
      <c r="Q12" s="528"/>
    </row>
    <row r="13" spans="1:17" ht="20.25" customHeight="1">
      <c r="A13" s="528"/>
      <c r="B13" s="527"/>
      <c r="C13" s="529"/>
      <c r="D13" s="527"/>
      <c r="E13" s="528"/>
      <c r="F13" s="528"/>
      <c r="G13" s="528"/>
      <c r="H13" s="528"/>
      <c r="I13" s="528"/>
      <c r="J13" s="528"/>
      <c r="K13" s="528"/>
      <c r="L13" s="528"/>
      <c r="M13" s="528"/>
      <c r="N13" s="528"/>
      <c r="O13" s="528"/>
      <c r="P13" s="528"/>
      <c r="Q13" s="528"/>
    </row>
    <row r="14" spans="1:17" ht="20.25" customHeight="1">
      <c r="A14" s="528"/>
      <c r="B14" s="527" t="s">
        <v>716</v>
      </c>
      <c r="C14" s="529"/>
      <c r="D14" s="527"/>
      <c r="E14" s="528"/>
      <c r="F14" s="528"/>
      <c r="G14" s="528"/>
      <c r="H14" s="528"/>
      <c r="I14" s="528"/>
      <c r="J14" s="528"/>
      <c r="K14" s="528"/>
      <c r="L14" s="528"/>
      <c r="M14" s="528"/>
      <c r="N14" s="528"/>
      <c r="O14" s="528"/>
      <c r="P14" s="528"/>
      <c r="Q14" s="528"/>
    </row>
    <row r="15" spans="1:17" ht="20.25" customHeight="1">
      <c r="A15" s="528"/>
      <c r="B15" s="527"/>
      <c r="C15" s="529"/>
      <c r="D15" s="527"/>
      <c r="E15" s="528"/>
      <c r="F15" s="528"/>
      <c r="G15" s="528"/>
      <c r="H15" s="528"/>
      <c r="I15" s="528"/>
      <c r="J15" s="528"/>
      <c r="K15" s="528"/>
      <c r="L15" s="528"/>
      <c r="M15" s="528"/>
      <c r="N15" s="528"/>
      <c r="O15" s="528"/>
      <c r="P15" s="528"/>
      <c r="Q15" s="528"/>
    </row>
    <row r="16" spans="1:17" ht="20.25" customHeight="1">
      <c r="A16" s="528"/>
      <c r="B16" s="527" t="s">
        <v>717</v>
      </c>
      <c r="C16" s="529"/>
      <c r="D16" s="527"/>
      <c r="E16" s="528"/>
      <c r="F16" s="528"/>
      <c r="G16" s="528"/>
      <c r="H16" s="528"/>
      <c r="I16" s="528"/>
      <c r="J16" s="528"/>
      <c r="K16" s="528"/>
      <c r="L16" s="528"/>
      <c r="M16" s="528"/>
      <c r="N16" s="528"/>
      <c r="O16" s="528"/>
      <c r="P16" s="528"/>
      <c r="Q16" s="528"/>
    </row>
    <row r="17" spans="1:17" ht="20.25" customHeight="1">
      <c r="A17" s="528"/>
      <c r="B17" s="527" t="s">
        <v>718</v>
      </c>
      <c r="C17" s="529"/>
      <c r="D17" s="527"/>
      <c r="E17" s="528"/>
      <c r="F17" s="528"/>
      <c r="G17" s="528"/>
      <c r="H17" s="528"/>
      <c r="I17" s="528"/>
      <c r="J17" s="528"/>
      <c r="K17" s="528"/>
      <c r="L17" s="528"/>
      <c r="M17" s="528"/>
      <c r="N17" s="528"/>
      <c r="O17" s="528"/>
      <c r="P17" s="528"/>
      <c r="Q17" s="528"/>
    </row>
    <row r="18" spans="1:17" ht="20.25" customHeight="1">
      <c r="A18" s="528"/>
      <c r="B18" s="527"/>
      <c r="C18" s="529"/>
      <c r="D18" s="527"/>
      <c r="E18" s="528"/>
      <c r="F18" s="528"/>
      <c r="G18" s="528"/>
      <c r="H18" s="528"/>
      <c r="I18" s="528"/>
      <c r="J18" s="528"/>
      <c r="K18" s="528"/>
      <c r="L18" s="528"/>
      <c r="M18" s="528"/>
      <c r="N18" s="528"/>
      <c r="O18" s="528"/>
      <c r="P18" s="528"/>
      <c r="Q18" s="528"/>
    </row>
    <row r="19" spans="1:17" ht="20.25" customHeight="1">
      <c r="A19" s="528"/>
      <c r="B19" s="527" t="s">
        <v>719</v>
      </c>
      <c r="C19" s="527"/>
      <c r="D19" s="527"/>
      <c r="E19" s="528"/>
      <c r="F19" s="528"/>
      <c r="G19" s="528"/>
      <c r="H19" s="528"/>
      <c r="I19" s="528"/>
      <c r="J19" s="528"/>
      <c r="K19" s="528"/>
      <c r="L19" s="528"/>
      <c r="M19" s="528"/>
      <c r="N19" s="528"/>
      <c r="O19" s="528"/>
      <c r="P19" s="528"/>
      <c r="Q19" s="528"/>
    </row>
    <row r="20" spans="1:17" ht="20.25" customHeight="1">
      <c r="A20" s="528"/>
      <c r="B20" s="527" t="s">
        <v>720</v>
      </c>
      <c r="C20" s="527"/>
      <c r="D20" s="527"/>
      <c r="E20" s="528"/>
      <c r="F20" s="528"/>
      <c r="G20" s="528"/>
      <c r="H20" s="528"/>
      <c r="I20" s="528"/>
      <c r="J20" s="528"/>
      <c r="K20" s="528"/>
      <c r="L20" s="528"/>
      <c r="M20" s="528"/>
      <c r="N20" s="528"/>
      <c r="O20" s="528"/>
      <c r="P20" s="528"/>
      <c r="Q20" s="528"/>
    </row>
    <row r="21" spans="1:17" ht="20.25" customHeight="1">
      <c r="A21" s="528"/>
      <c r="B21" s="527"/>
      <c r="C21" s="527"/>
      <c r="D21" s="527"/>
      <c r="E21" s="528"/>
      <c r="F21" s="528"/>
      <c r="G21" s="528"/>
      <c r="H21" s="528"/>
      <c r="I21" s="528"/>
      <c r="J21" s="528"/>
      <c r="K21" s="528"/>
      <c r="L21" s="528"/>
      <c r="M21" s="528"/>
      <c r="N21" s="528"/>
      <c r="O21" s="528"/>
      <c r="P21" s="528"/>
      <c r="Q21" s="528"/>
    </row>
    <row r="22" spans="1:17" ht="20.25" customHeight="1">
      <c r="A22" s="528"/>
      <c r="B22" s="527"/>
      <c r="C22" s="534" t="s">
        <v>721</v>
      </c>
      <c r="D22" s="534" t="s">
        <v>722</v>
      </c>
      <c r="E22" s="528"/>
      <c r="F22" s="528"/>
      <c r="G22" s="528"/>
      <c r="H22" s="528"/>
      <c r="I22" s="528"/>
      <c r="J22" s="528"/>
      <c r="K22" s="528"/>
      <c r="L22" s="528"/>
      <c r="M22" s="528"/>
      <c r="N22" s="528"/>
      <c r="O22" s="528"/>
      <c r="P22" s="528"/>
      <c r="Q22" s="528"/>
    </row>
    <row r="23" spans="1:17" ht="20.25" customHeight="1">
      <c r="A23" s="528"/>
      <c r="B23" s="527"/>
      <c r="C23" s="534">
        <v>1</v>
      </c>
      <c r="D23" s="535" t="s">
        <v>723</v>
      </c>
      <c r="E23" s="528"/>
      <c r="F23" s="528"/>
      <c r="G23" s="528"/>
      <c r="H23" s="528"/>
      <c r="I23" s="528"/>
      <c r="J23" s="528"/>
      <c r="K23" s="528"/>
      <c r="L23" s="528"/>
      <c r="M23" s="528"/>
      <c r="N23" s="528"/>
      <c r="O23" s="528"/>
      <c r="P23" s="528"/>
      <c r="Q23" s="528"/>
    </row>
    <row r="24" spans="1:17" ht="20.25" customHeight="1">
      <c r="A24" s="528"/>
      <c r="B24" s="527"/>
      <c r="C24" s="534">
        <v>2</v>
      </c>
      <c r="D24" s="535" t="s">
        <v>724</v>
      </c>
      <c r="E24" s="528"/>
      <c r="F24" s="528"/>
      <c r="G24" s="528"/>
      <c r="H24" s="528"/>
      <c r="I24" s="528"/>
      <c r="J24" s="528"/>
      <c r="K24" s="528"/>
      <c r="L24" s="528"/>
      <c r="M24" s="528"/>
      <c r="N24" s="528"/>
      <c r="O24" s="528"/>
      <c r="P24" s="528"/>
      <c r="Q24" s="528"/>
    </row>
    <row r="25" spans="1:17" ht="20.25" customHeight="1">
      <c r="A25" s="528"/>
      <c r="B25" s="527"/>
      <c r="C25" s="534">
        <v>3</v>
      </c>
      <c r="D25" s="535" t="s">
        <v>590</v>
      </c>
      <c r="E25" s="528"/>
      <c r="F25" s="528"/>
      <c r="G25" s="528"/>
      <c r="H25" s="528"/>
      <c r="I25" s="528"/>
      <c r="J25" s="528"/>
      <c r="K25" s="528"/>
      <c r="L25" s="528"/>
      <c r="M25" s="528"/>
      <c r="N25" s="528"/>
      <c r="O25" s="528"/>
      <c r="P25" s="528"/>
      <c r="Q25" s="528"/>
    </row>
    <row r="26" spans="1:17" ht="20.25" customHeight="1">
      <c r="A26" s="528"/>
      <c r="B26" s="527"/>
      <c r="C26" s="534">
        <v>4</v>
      </c>
      <c r="D26" s="535" t="s">
        <v>591</v>
      </c>
      <c r="E26" s="528"/>
      <c r="F26" s="528"/>
      <c r="G26" s="528"/>
      <c r="H26" s="528"/>
      <c r="I26" s="528"/>
      <c r="J26" s="528"/>
      <c r="K26" s="528"/>
      <c r="L26" s="528"/>
      <c r="M26" s="528"/>
      <c r="N26" s="528"/>
      <c r="O26" s="528"/>
      <c r="P26" s="528"/>
      <c r="Q26" s="528"/>
    </row>
    <row r="27" spans="1:17" ht="20.25" customHeight="1">
      <c r="A27" s="528"/>
      <c r="B27" s="527"/>
      <c r="C27" s="534">
        <v>5</v>
      </c>
      <c r="D27" s="535" t="s">
        <v>725</v>
      </c>
      <c r="E27" s="528"/>
      <c r="F27" s="528"/>
      <c r="G27" s="528"/>
      <c r="H27" s="528"/>
      <c r="I27" s="528"/>
      <c r="J27" s="528"/>
      <c r="K27" s="528"/>
      <c r="L27" s="528"/>
      <c r="M27" s="528"/>
      <c r="N27" s="528"/>
      <c r="O27" s="528"/>
      <c r="P27" s="528"/>
      <c r="Q27" s="528"/>
    </row>
    <row r="28" spans="1:17" ht="20.25" customHeight="1">
      <c r="A28" s="528"/>
      <c r="B28" s="527"/>
      <c r="C28" s="534">
        <v>6</v>
      </c>
      <c r="D28" s="535" t="s">
        <v>726</v>
      </c>
      <c r="E28" s="528"/>
      <c r="F28" s="528"/>
      <c r="G28" s="528"/>
      <c r="H28" s="528"/>
      <c r="I28" s="528"/>
      <c r="J28" s="528"/>
      <c r="K28" s="528"/>
      <c r="L28" s="528"/>
      <c r="M28" s="528"/>
      <c r="N28" s="528"/>
      <c r="O28" s="528"/>
      <c r="P28" s="528"/>
      <c r="Q28" s="528"/>
    </row>
    <row r="29" spans="1:17" ht="20.25" customHeight="1">
      <c r="A29" s="528"/>
      <c r="B29" s="527"/>
      <c r="C29" s="478"/>
      <c r="D29" s="533"/>
      <c r="E29" s="528"/>
      <c r="F29" s="528"/>
      <c r="G29" s="528"/>
      <c r="H29" s="528"/>
      <c r="I29" s="528"/>
      <c r="J29" s="528"/>
      <c r="K29" s="528"/>
      <c r="L29" s="528"/>
      <c r="M29" s="528"/>
      <c r="N29" s="528"/>
      <c r="O29" s="528"/>
      <c r="P29" s="528"/>
      <c r="Q29" s="528"/>
    </row>
    <row r="30" spans="1:17" ht="20.25" customHeight="1">
      <c r="A30" s="528"/>
      <c r="B30" s="527" t="s">
        <v>727</v>
      </c>
      <c r="C30" s="527"/>
      <c r="D30" s="527"/>
      <c r="E30" s="528"/>
      <c r="F30" s="528"/>
      <c r="G30" s="528"/>
      <c r="H30" s="528"/>
      <c r="I30" s="528"/>
      <c r="J30" s="528"/>
      <c r="K30" s="528"/>
      <c r="L30" s="528"/>
      <c r="M30" s="528"/>
      <c r="N30" s="528"/>
      <c r="O30" s="528"/>
      <c r="P30" s="528"/>
      <c r="Q30" s="528"/>
    </row>
    <row r="31" spans="1:17" ht="20.25" customHeight="1">
      <c r="A31" s="528"/>
      <c r="B31" s="527" t="s">
        <v>728</v>
      </c>
      <c r="C31" s="527"/>
      <c r="D31" s="527"/>
      <c r="E31" s="528"/>
      <c r="F31" s="528"/>
      <c r="G31" s="528"/>
      <c r="H31" s="528"/>
      <c r="I31" s="528"/>
      <c r="J31" s="528"/>
      <c r="K31" s="528"/>
      <c r="L31" s="528"/>
      <c r="M31" s="528"/>
      <c r="N31" s="528"/>
      <c r="O31" s="528"/>
      <c r="P31" s="528"/>
      <c r="Q31" s="528"/>
    </row>
    <row r="32" spans="1:17" ht="20.25" customHeight="1">
      <c r="A32" s="528"/>
      <c r="B32" s="527"/>
      <c r="C32" s="527"/>
      <c r="D32" s="527"/>
      <c r="E32" s="528"/>
      <c r="F32" s="528"/>
      <c r="G32" s="536"/>
      <c r="H32" s="536"/>
      <c r="I32" s="528"/>
      <c r="J32" s="536"/>
      <c r="K32" s="536"/>
      <c r="L32" s="536"/>
      <c r="M32" s="536"/>
      <c r="N32" s="536"/>
      <c r="O32" s="536"/>
      <c r="P32" s="528"/>
      <c r="Q32" s="528"/>
    </row>
    <row r="33" spans="1:17" ht="20.25" customHeight="1">
      <c r="A33" s="528"/>
      <c r="B33" s="527"/>
      <c r="C33" s="534" t="s">
        <v>603</v>
      </c>
      <c r="D33" s="534" t="s">
        <v>604</v>
      </c>
      <c r="E33" s="528"/>
      <c r="F33" s="528"/>
      <c r="G33" s="536"/>
      <c r="H33" s="536"/>
      <c r="I33" s="528"/>
      <c r="J33" s="536"/>
      <c r="K33" s="536"/>
      <c r="L33" s="536"/>
      <c r="M33" s="536"/>
      <c r="N33" s="536"/>
      <c r="O33" s="536"/>
      <c r="P33" s="528"/>
      <c r="Q33" s="528"/>
    </row>
    <row r="34" spans="1:17" ht="20.25" customHeight="1">
      <c r="A34" s="528"/>
      <c r="B34" s="527"/>
      <c r="C34" s="534" t="s">
        <v>594</v>
      </c>
      <c r="D34" s="535" t="s">
        <v>605</v>
      </c>
      <c r="E34" s="528"/>
      <c r="F34" s="528"/>
      <c r="G34" s="536"/>
      <c r="H34" s="536"/>
      <c r="I34" s="528"/>
      <c r="J34" s="536"/>
      <c r="K34" s="536"/>
      <c r="L34" s="536"/>
      <c r="M34" s="536"/>
      <c r="N34" s="536"/>
      <c r="O34" s="536"/>
      <c r="P34" s="528"/>
      <c r="Q34" s="528"/>
    </row>
    <row r="35" spans="1:17" ht="20.25" customHeight="1">
      <c r="A35" s="528"/>
      <c r="B35" s="527"/>
      <c r="C35" s="534" t="s">
        <v>597</v>
      </c>
      <c r="D35" s="535" t="s">
        <v>609</v>
      </c>
      <c r="E35" s="528"/>
      <c r="F35" s="528"/>
      <c r="G35" s="536"/>
      <c r="H35" s="536"/>
      <c r="I35" s="528"/>
      <c r="J35" s="536"/>
      <c r="K35" s="536"/>
      <c r="L35" s="536"/>
      <c r="M35" s="536"/>
      <c r="N35" s="536"/>
      <c r="O35" s="536"/>
      <c r="P35" s="528"/>
      <c r="Q35" s="528"/>
    </row>
    <row r="36" spans="1:17" ht="20.25" customHeight="1">
      <c r="A36" s="528"/>
      <c r="B36" s="527"/>
      <c r="C36" s="534" t="s">
        <v>729</v>
      </c>
      <c r="D36" s="535" t="s">
        <v>612</v>
      </c>
      <c r="E36" s="528"/>
      <c r="F36" s="528"/>
      <c r="G36" s="536"/>
      <c r="H36" s="536"/>
      <c r="I36" s="528"/>
      <c r="J36" s="536"/>
      <c r="K36" s="536"/>
      <c r="L36" s="536"/>
      <c r="M36" s="536"/>
      <c r="N36" s="536"/>
      <c r="O36" s="536"/>
      <c r="P36" s="528"/>
      <c r="Q36" s="528"/>
    </row>
    <row r="37" spans="1:17" ht="20.25" customHeight="1">
      <c r="A37" s="528"/>
      <c r="B37" s="527"/>
      <c r="C37" s="534" t="s">
        <v>601</v>
      </c>
      <c r="D37" s="535" t="s">
        <v>730</v>
      </c>
      <c r="E37" s="528"/>
      <c r="F37" s="528"/>
      <c r="G37" s="536"/>
      <c r="H37" s="536"/>
      <c r="I37" s="528"/>
      <c r="J37" s="536"/>
      <c r="K37" s="536"/>
      <c r="L37" s="536"/>
      <c r="M37" s="536"/>
      <c r="N37" s="536"/>
      <c r="O37" s="536"/>
      <c r="P37" s="528"/>
      <c r="Q37" s="528"/>
    </row>
    <row r="38" spans="1:17" ht="20.25" customHeight="1">
      <c r="A38" s="528"/>
      <c r="B38" s="527"/>
      <c r="C38" s="527"/>
      <c r="D38" s="527"/>
      <c r="E38" s="528"/>
      <c r="F38" s="528"/>
      <c r="G38" s="536"/>
      <c r="H38" s="536"/>
      <c r="I38" s="528"/>
      <c r="J38" s="536"/>
      <c r="K38" s="536"/>
      <c r="L38" s="536"/>
      <c r="M38" s="536"/>
      <c r="N38" s="536"/>
      <c r="O38" s="536"/>
      <c r="P38" s="528"/>
      <c r="Q38" s="528"/>
    </row>
    <row r="39" spans="1:17" ht="20.25" customHeight="1">
      <c r="A39" s="528"/>
      <c r="B39" s="527"/>
      <c r="C39" s="537" t="s">
        <v>731</v>
      </c>
      <c r="D39" s="527"/>
      <c r="E39" s="528"/>
      <c r="F39" s="528"/>
      <c r="G39" s="536"/>
      <c r="H39" s="536"/>
      <c r="I39" s="528"/>
      <c r="J39" s="536"/>
      <c r="K39" s="536"/>
      <c r="L39" s="536"/>
      <c r="M39" s="536"/>
      <c r="N39" s="536"/>
      <c r="O39" s="536"/>
      <c r="P39" s="528"/>
      <c r="Q39" s="528"/>
    </row>
    <row r="40" spans="1:17" ht="20.25" customHeight="1">
      <c r="A40" s="528"/>
      <c r="B40" s="528"/>
      <c r="C40" s="527" t="s">
        <v>732</v>
      </c>
      <c r="D40" s="528"/>
      <c r="E40" s="528"/>
      <c r="F40" s="537"/>
      <c r="G40" s="536"/>
      <c r="H40" s="536"/>
      <c r="I40" s="528"/>
      <c r="J40" s="536"/>
      <c r="K40" s="536"/>
      <c r="L40" s="536"/>
      <c r="M40" s="536"/>
      <c r="N40" s="536"/>
      <c r="O40" s="536"/>
      <c r="P40" s="528"/>
      <c r="Q40" s="528"/>
    </row>
    <row r="41" spans="1:17" ht="20.25" customHeight="1">
      <c r="A41" s="528"/>
      <c r="B41" s="528"/>
      <c r="C41" s="527" t="s">
        <v>733</v>
      </c>
      <c r="D41" s="528"/>
      <c r="E41" s="528"/>
      <c r="F41" s="527"/>
      <c r="G41" s="536"/>
      <c r="H41" s="536"/>
      <c r="I41" s="528"/>
      <c r="J41" s="536"/>
      <c r="K41" s="536"/>
      <c r="L41" s="536"/>
      <c r="M41" s="536"/>
      <c r="N41" s="536"/>
      <c r="O41" s="536"/>
      <c r="P41" s="528"/>
      <c r="Q41" s="528"/>
    </row>
    <row r="42" spans="1:17" ht="20.25" customHeight="1">
      <c r="A42" s="528"/>
      <c r="B42" s="527"/>
      <c r="C42" s="527"/>
      <c r="D42" s="527"/>
      <c r="E42" s="537"/>
      <c r="F42" s="536"/>
      <c r="G42" s="536"/>
      <c r="H42" s="536"/>
      <c r="I42" s="528"/>
      <c r="J42" s="536"/>
      <c r="K42" s="536"/>
      <c r="L42" s="536"/>
      <c r="M42" s="536"/>
      <c r="N42" s="536"/>
      <c r="O42" s="536"/>
      <c r="P42" s="528"/>
      <c r="Q42" s="528"/>
    </row>
    <row r="43" spans="1:17" ht="20.25" customHeight="1">
      <c r="A43" s="528"/>
      <c r="B43" s="527" t="s">
        <v>734</v>
      </c>
      <c r="C43" s="527"/>
      <c r="D43" s="527"/>
      <c r="E43" s="528"/>
      <c r="F43" s="528"/>
      <c r="G43" s="528"/>
      <c r="H43" s="528"/>
      <c r="I43" s="528"/>
      <c r="J43" s="528"/>
      <c r="K43" s="528"/>
      <c r="L43" s="528"/>
      <c r="M43" s="528"/>
      <c r="N43" s="528"/>
      <c r="O43" s="528"/>
      <c r="P43" s="528"/>
      <c r="Q43" s="528"/>
    </row>
    <row r="44" spans="1:17" ht="20.25" customHeight="1">
      <c r="A44" s="528"/>
      <c r="B44" s="527" t="s">
        <v>735</v>
      </c>
      <c r="C44" s="527"/>
      <c r="D44" s="527"/>
      <c r="E44" s="528"/>
      <c r="F44" s="528"/>
      <c r="G44" s="528"/>
      <c r="H44" s="528"/>
      <c r="I44" s="528"/>
      <c r="J44" s="528"/>
      <c r="K44" s="528"/>
      <c r="L44" s="528"/>
      <c r="M44" s="528"/>
      <c r="N44" s="528"/>
      <c r="O44" s="528"/>
      <c r="P44" s="528"/>
      <c r="Q44" s="528"/>
    </row>
    <row r="45" spans="1:17" ht="20.25" customHeight="1">
      <c r="A45" s="528"/>
      <c r="B45" s="538" t="s">
        <v>736</v>
      </c>
      <c r="C45" s="528"/>
      <c r="D45" s="528"/>
      <c r="E45" s="539"/>
      <c r="F45" s="539"/>
      <c r="G45" s="539"/>
      <c r="H45" s="539"/>
      <c r="I45" s="539"/>
      <c r="J45" s="539"/>
      <c r="K45" s="539"/>
      <c r="L45" s="539"/>
      <c r="M45" s="539"/>
      <c r="N45" s="539"/>
      <c r="O45" s="539"/>
      <c r="P45" s="539"/>
      <c r="Q45" s="539"/>
    </row>
    <row r="46" spans="1:17" ht="20.25" customHeight="1">
      <c r="A46" s="528"/>
      <c r="B46" s="528"/>
      <c r="C46" s="528"/>
      <c r="D46" s="528"/>
      <c r="E46" s="528"/>
      <c r="F46" s="540"/>
      <c r="G46" s="528"/>
      <c r="H46" s="528"/>
      <c r="I46" s="528"/>
      <c r="J46" s="528"/>
      <c r="K46" s="528"/>
      <c r="L46" s="528"/>
      <c r="M46" s="528"/>
      <c r="N46" s="528"/>
      <c r="O46" s="528"/>
      <c r="P46" s="528"/>
      <c r="Q46" s="528"/>
    </row>
    <row r="47" spans="1:17" ht="20.25" customHeight="1">
      <c r="A47" s="528"/>
      <c r="B47" s="527" t="s">
        <v>737</v>
      </c>
      <c r="C47" s="527"/>
      <c r="D47" s="528"/>
      <c r="E47" s="528"/>
      <c r="F47" s="528"/>
      <c r="G47" s="528"/>
      <c r="H47" s="528"/>
      <c r="I47" s="528"/>
      <c r="J47" s="528"/>
      <c r="K47" s="528"/>
      <c r="L47" s="528"/>
      <c r="M47" s="528"/>
      <c r="N47" s="528"/>
      <c r="O47" s="528"/>
      <c r="P47" s="528"/>
      <c r="Q47" s="528"/>
    </row>
    <row r="48" spans="1:17" ht="20.25" customHeight="1">
      <c r="A48" s="528"/>
      <c r="B48" s="527"/>
      <c r="C48" s="527"/>
      <c r="D48" s="528"/>
      <c r="E48" s="528"/>
      <c r="F48" s="528"/>
      <c r="G48" s="528"/>
      <c r="H48" s="528"/>
      <c r="I48" s="528"/>
      <c r="J48" s="528"/>
      <c r="K48" s="528"/>
      <c r="L48" s="528"/>
      <c r="M48" s="528"/>
      <c r="N48" s="528"/>
      <c r="O48" s="528"/>
      <c r="P48" s="528"/>
      <c r="Q48" s="528"/>
    </row>
    <row r="49" spans="1:17" ht="20.25" customHeight="1">
      <c r="A49" s="528"/>
      <c r="B49" s="527" t="s">
        <v>738</v>
      </c>
      <c r="C49" s="527"/>
      <c r="D49" s="528"/>
      <c r="E49" s="528"/>
      <c r="F49" s="528"/>
      <c r="G49" s="528"/>
      <c r="H49" s="528"/>
      <c r="I49" s="528"/>
      <c r="J49" s="528"/>
      <c r="K49" s="528"/>
      <c r="L49" s="528"/>
      <c r="M49" s="528"/>
      <c r="N49" s="528"/>
      <c r="O49" s="528"/>
      <c r="P49" s="528"/>
      <c r="Q49" s="528"/>
    </row>
    <row r="50" spans="1:17" ht="20.25" customHeight="1">
      <c r="A50" s="528"/>
      <c r="B50" s="527" t="s">
        <v>739</v>
      </c>
      <c r="C50" s="527"/>
      <c r="D50" s="528"/>
      <c r="E50" s="528"/>
      <c r="F50" s="528"/>
      <c r="G50" s="528"/>
      <c r="H50" s="528"/>
      <c r="I50" s="528"/>
      <c r="J50" s="528"/>
      <c r="K50" s="528"/>
      <c r="L50" s="528"/>
      <c r="M50" s="528"/>
      <c r="N50" s="528"/>
      <c r="O50" s="528"/>
      <c r="P50" s="528"/>
      <c r="Q50" s="528"/>
    </row>
    <row r="51" spans="1:17" ht="20.25" customHeight="1">
      <c r="A51" s="528"/>
      <c r="B51" s="527"/>
      <c r="C51" s="527"/>
      <c r="D51" s="528"/>
      <c r="E51" s="528"/>
      <c r="F51" s="528"/>
      <c r="G51" s="528"/>
      <c r="H51" s="528"/>
      <c r="I51" s="528"/>
      <c r="J51" s="528"/>
      <c r="K51" s="528"/>
      <c r="L51" s="528"/>
      <c r="M51" s="528"/>
      <c r="N51" s="528"/>
      <c r="O51" s="528"/>
      <c r="P51" s="528"/>
      <c r="Q51" s="528"/>
    </row>
    <row r="52" spans="1:17" ht="20.25" customHeight="1">
      <c r="A52" s="528"/>
      <c r="B52" s="527" t="s">
        <v>740</v>
      </c>
      <c r="C52" s="527"/>
      <c r="D52" s="528"/>
      <c r="E52" s="528"/>
      <c r="F52" s="528"/>
      <c r="G52" s="528"/>
      <c r="H52" s="528"/>
      <c r="I52" s="528"/>
      <c r="J52" s="528"/>
      <c r="K52" s="528"/>
      <c r="L52" s="528"/>
      <c r="M52" s="528"/>
      <c r="N52" s="528"/>
      <c r="O52" s="528"/>
      <c r="P52" s="528"/>
      <c r="Q52" s="528"/>
    </row>
    <row r="53" spans="1:17" ht="20.25" customHeight="1">
      <c r="A53" s="528"/>
      <c r="B53" s="527" t="s">
        <v>741</v>
      </c>
      <c r="C53" s="527"/>
      <c r="D53" s="528"/>
      <c r="E53" s="528"/>
      <c r="F53" s="528"/>
      <c r="G53" s="528"/>
      <c r="H53" s="528"/>
      <c r="I53" s="528"/>
      <c r="J53" s="528"/>
      <c r="K53" s="528"/>
      <c r="L53" s="528"/>
      <c r="M53" s="528"/>
      <c r="N53" s="528"/>
      <c r="O53" s="528"/>
      <c r="P53" s="528"/>
      <c r="Q53" s="528"/>
    </row>
    <row r="54" spans="1:17" ht="20.25" customHeight="1">
      <c r="A54" s="528"/>
      <c r="B54" s="527"/>
      <c r="C54" s="527"/>
      <c r="D54" s="528"/>
      <c r="E54" s="528"/>
      <c r="F54" s="528"/>
      <c r="G54" s="528"/>
      <c r="H54" s="528"/>
      <c r="I54" s="528"/>
      <c r="J54" s="528"/>
      <c r="K54" s="528"/>
      <c r="L54" s="528"/>
      <c r="M54" s="528"/>
      <c r="N54" s="528"/>
      <c r="O54" s="528"/>
      <c r="P54" s="528"/>
      <c r="Q54" s="528"/>
    </row>
    <row r="55" spans="1:17" ht="20.25" customHeight="1">
      <c r="A55" s="528"/>
      <c r="B55" s="527" t="s">
        <v>742</v>
      </c>
      <c r="C55" s="527"/>
      <c r="D55" s="527"/>
      <c r="E55" s="528"/>
      <c r="F55" s="528"/>
      <c r="G55" s="528"/>
      <c r="H55" s="528"/>
      <c r="I55" s="528"/>
      <c r="J55" s="528"/>
      <c r="K55" s="528"/>
      <c r="L55" s="528"/>
      <c r="M55" s="528"/>
      <c r="N55" s="528"/>
      <c r="O55" s="528"/>
      <c r="P55" s="528"/>
      <c r="Q55" s="528"/>
    </row>
    <row r="56" spans="1:17" ht="20.25" customHeight="1">
      <c r="A56" s="528"/>
      <c r="B56" s="527"/>
      <c r="C56" s="527"/>
      <c r="D56" s="527"/>
      <c r="E56" s="528"/>
      <c r="F56" s="528"/>
      <c r="G56" s="528"/>
      <c r="H56" s="528"/>
      <c r="I56" s="528"/>
      <c r="J56" s="528"/>
      <c r="K56" s="528"/>
      <c r="L56" s="528"/>
      <c r="M56" s="528"/>
      <c r="N56" s="528"/>
      <c r="O56" s="528"/>
      <c r="P56" s="528"/>
      <c r="Q56" s="528"/>
    </row>
    <row r="57" spans="1:17" ht="20.25" customHeight="1">
      <c r="A57" s="528"/>
      <c r="B57" s="528" t="s">
        <v>743</v>
      </c>
      <c r="C57" s="528"/>
      <c r="D57" s="527"/>
      <c r="E57" s="528"/>
      <c r="F57" s="528"/>
      <c r="G57" s="528"/>
      <c r="H57" s="528"/>
      <c r="I57" s="528"/>
      <c r="J57" s="528"/>
      <c r="K57" s="528"/>
      <c r="L57" s="528"/>
      <c r="M57" s="528"/>
      <c r="N57" s="528"/>
      <c r="O57" s="528"/>
      <c r="P57" s="528"/>
      <c r="Q57" s="528"/>
    </row>
    <row r="58" spans="1:17" ht="20.25" customHeight="1">
      <c r="A58" s="528"/>
      <c r="B58" s="528" t="s">
        <v>744</v>
      </c>
      <c r="C58" s="528"/>
      <c r="D58" s="527"/>
      <c r="E58" s="528"/>
      <c r="F58" s="528"/>
      <c r="G58" s="528"/>
      <c r="H58" s="528"/>
      <c r="I58" s="528"/>
      <c r="J58" s="528"/>
      <c r="K58" s="528"/>
      <c r="L58" s="528"/>
      <c r="M58" s="528"/>
      <c r="N58" s="528"/>
      <c r="O58" s="528"/>
      <c r="P58" s="528"/>
      <c r="Q58" s="528"/>
    </row>
    <row r="59" spans="1:17" ht="20.25" customHeight="1">
      <c r="A59" s="528"/>
      <c r="B59" s="528" t="s">
        <v>745</v>
      </c>
      <c r="C59" s="528"/>
      <c r="D59" s="528"/>
      <c r="E59" s="528"/>
      <c r="F59" s="528"/>
      <c r="G59" s="528"/>
      <c r="H59" s="528"/>
      <c r="I59" s="528"/>
      <c r="J59" s="528"/>
      <c r="K59" s="528"/>
      <c r="L59" s="528"/>
      <c r="M59" s="528"/>
      <c r="N59" s="528"/>
      <c r="O59" s="528"/>
      <c r="P59" s="528"/>
      <c r="Q59" s="528"/>
    </row>
    <row r="60" spans="1:17" ht="20.25" customHeight="1">
      <c r="A60" s="528"/>
      <c r="B60" s="528"/>
      <c r="C60" s="528"/>
      <c r="D60" s="528"/>
      <c r="E60" s="528"/>
      <c r="F60" s="528"/>
      <c r="G60" s="528"/>
      <c r="H60" s="528"/>
      <c r="I60" s="528"/>
      <c r="J60" s="528"/>
      <c r="K60" s="528"/>
      <c r="L60" s="528"/>
      <c r="M60" s="528"/>
      <c r="N60" s="528"/>
      <c r="O60" s="528"/>
      <c r="P60" s="528"/>
      <c r="Q60" s="528"/>
    </row>
    <row r="61" spans="1:17" ht="20.25" customHeight="1">
      <c r="A61" s="528"/>
      <c r="B61" s="528" t="s">
        <v>746</v>
      </c>
      <c r="C61" s="528"/>
      <c r="D61" s="528"/>
      <c r="E61" s="541"/>
      <c r="F61" s="541"/>
      <c r="G61" s="541"/>
      <c r="H61" s="541"/>
      <c r="I61" s="541"/>
      <c r="J61" s="541"/>
      <c r="K61" s="541"/>
      <c r="L61" s="541"/>
      <c r="M61" s="541"/>
      <c r="N61" s="541"/>
      <c r="O61" s="541"/>
      <c r="P61" s="541"/>
      <c r="Q61" s="541"/>
    </row>
    <row r="62" spans="1:17" ht="20.25" customHeight="1">
      <c r="A62" s="528"/>
      <c r="B62" s="542" t="s">
        <v>747</v>
      </c>
      <c r="C62" s="528"/>
      <c r="D62" s="528"/>
      <c r="E62" s="541"/>
      <c r="F62" s="541"/>
      <c r="G62" s="541"/>
      <c r="H62" s="541"/>
      <c r="I62" s="541"/>
      <c r="J62" s="541"/>
      <c r="K62" s="541"/>
      <c r="L62" s="541"/>
      <c r="M62" s="541"/>
      <c r="N62" s="541"/>
      <c r="O62" s="541"/>
      <c r="P62" s="541"/>
      <c r="Q62" s="541"/>
    </row>
    <row r="63" spans="1:17" ht="20.25" customHeight="1">
      <c r="A63" s="526"/>
      <c r="B63" s="543" t="s">
        <v>748</v>
      </c>
      <c r="C63" s="526"/>
      <c r="D63" s="526"/>
      <c r="E63" s="526"/>
      <c r="F63" s="526"/>
      <c r="G63" s="526"/>
      <c r="H63" s="526"/>
      <c r="I63" s="526"/>
      <c r="J63" s="526"/>
      <c r="K63" s="526"/>
      <c r="L63" s="526"/>
      <c r="M63" s="526"/>
      <c r="N63" s="526"/>
      <c r="O63" s="526"/>
      <c r="P63" s="526"/>
      <c r="Q63" s="526"/>
    </row>
    <row r="64" spans="1:17" ht="20.25" customHeight="1">
      <c r="A64" s="526"/>
      <c r="B64" s="542" t="s">
        <v>749</v>
      </c>
      <c r="C64" s="526"/>
      <c r="D64" s="526"/>
      <c r="E64" s="526"/>
      <c r="F64" s="526"/>
      <c r="G64" s="526"/>
      <c r="H64" s="526"/>
      <c r="I64" s="526"/>
      <c r="J64" s="526"/>
      <c r="K64" s="526"/>
      <c r="L64" s="526"/>
      <c r="M64" s="526"/>
      <c r="N64" s="526"/>
      <c r="O64" s="526"/>
      <c r="P64" s="526"/>
      <c r="Q64" s="526"/>
    </row>
    <row r="65" spans="1:17" ht="20.25" customHeight="1">
      <c r="A65" s="526"/>
      <c r="B65" s="543" t="s">
        <v>750</v>
      </c>
      <c r="C65" s="526"/>
      <c r="D65" s="526"/>
      <c r="E65" s="526"/>
      <c r="F65" s="526"/>
      <c r="G65" s="526"/>
      <c r="H65" s="526"/>
      <c r="I65" s="526"/>
      <c r="J65" s="526"/>
      <c r="K65" s="526"/>
      <c r="L65" s="526"/>
      <c r="M65" s="526"/>
      <c r="N65" s="526"/>
      <c r="O65" s="526"/>
      <c r="P65" s="526"/>
      <c r="Q65" s="526"/>
    </row>
    <row r="66" spans="1:17" ht="20.25" customHeight="1">
      <c r="A66" s="526"/>
      <c r="B66" s="542" t="s">
        <v>751</v>
      </c>
      <c r="C66" s="526"/>
      <c r="D66" s="526"/>
      <c r="E66" s="526"/>
      <c r="F66" s="526"/>
      <c r="G66" s="526"/>
      <c r="H66" s="526"/>
      <c r="I66" s="526"/>
      <c r="J66" s="526"/>
      <c r="K66" s="526"/>
      <c r="L66" s="526"/>
      <c r="M66" s="526"/>
      <c r="N66" s="526"/>
      <c r="O66" s="526"/>
      <c r="P66" s="526"/>
      <c r="Q66" s="526"/>
    </row>
    <row r="67" spans="1:17" ht="20.25" customHeight="1">
      <c r="A67" s="526"/>
      <c r="B67" s="542" t="s">
        <v>752</v>
      </c>
      <c r="C67" s="526"/>
      <c r="D67" s="526"/>
      <c r="E67" s="526"/>
      <c r="F67" s="526"/>
      <c r="G67" s="526"/>
      <c r="H67" s="526"/>
      <c r="I67" s="526"/>
      <c r="J67" s="526"/>
      <c r="K67" s="526"/>
      <c r="L67" s="526"/>
      <c r="M67" s="526"/>
      <c r="N67" s="526"/>
      <c r="O67" s="526"/>
      <c r="P67" s="526"/>
      <c r="Q67" s="526"/>
    </row>
    <row r="68" spans="1:17" ht="20.25" customHeight="1">
      <c r="A68" s="526"/>
      <c r="B68" s="542" t="s">
        <v>753</v>
      </c>
      <c r="C68" s="526"/>
      <c r="D68" s="526"/>
      <c r="E68" s="526"/>
      <c r="F68" s="526"/>
      <c r="G68" s="526"/>
      <c r="H68" s="526"/>
      <c r="I68" s="526"/>
      <c r="J68" s="526"/>
      <c r="K68" s="526"/>
      <c r="L68" s="526"/>
      <c r="M68" s="526"/>
      <c r="N68" s="526"/>
      <c r="O68" s="526"/>
      <c r="P68" s="526"/>
      <c r="Q68" s="526"/>
    </row>
    <row r="69" spans="1:17" ht="20.25" customHeight="1">
      <c r="A69" s="526"/>
      <c r="B69" s="526"/>
      <c r="C69" s="526"/>
      <c r="D69" s="526"/>
      <c r="E69" s="526"/>
      <c r="F69" s="526"/>
      <c r="G69" s="526"/>
      <c r="H69" s="526"/>
      <c r="I69" s="526"/>
      <c r="J69" s="526"/>
      <c r="K69" s="526"/>
      <c r="L69" s="526"/>
      <c r="M69" s="526"/>
      <c r="N69" s="526"/>
      <c r="O69" s="526"/>
      <c r="P69" s="526"/>
      <c r="Q69" s="526"/>
    </row>
    <row r="70" spans="1:17" ht="20.25" customHeight="1">
      <c r="A70" s="526"/>
      <c r="B70" s="526"/>
      <c r="C70" s="526"/>
      <c r="D70" s="526"/>
      <c r="E70" s="526"/>
      <c r="F70" s="526"/>
      <c r="G70" s="526"/>
      <c r="H70" s="526"/>
      <c r="I70" s="526"/>
      <c r="J70" s="526"/>
      <c r="K70" s="526"/>
      <c r="L70" s="526"/>
      <c r="M70" s="526"/>
      <c r="N70" s="526"/>
      <c r="O70" s="526"/>
      <c r="P70" s="526"/>
      <c r="Q70" s="526"/>
    </row>
    <row r="71" spans="1:17" ht="20.25" customHeight="1">
      <c r="A71" s="526"/>
      <c r="B71" s="526"/>
      <c r="C71" s="526"/>
      <c r="D71" s="526"/>
      <c r="E71" s="526"/>
      <c r="F71" s="526"/>
      <c r="G71" s="526"/>
      <c r="H71" s="526"/>
      <c r="I71" s="526"/>
      <c r="J71" s="526"/>
      <c r="K71" s="526"/>
      <c r="L71" s="526"/>
      <c r="M71" s="526"/>
      <c r="N71" s="526"/>
      <c r="O71" s="526"/>
      <c r="P71" s="526"/>
      <c r="Q71" s="526"/>
    </row>
    <row r="72" spans="1:17" ht="20.25" customHeight="1">
      <c r="A72" s="526"/>
      <c r="B72" s="526"/>
      <c r="C72" s="526"/>
      <c r="D72" s="526"/>
      <c r="E72" s="526"/>
      <c r="F72" s="526"/>
      <c r="G72" s="526"/>
      <c r="H72" s="526"/>
      <c r="I72" s="526"/>
      <c r="J72" s="526"/>
      <c r="K72" s="526"/>
      <c r="L72" s="526"/>
      <c r="M72" s="526"/>
      <c r="N72" s="526"/>
      <c r="O72" s="526"/>
      <c r="P72" s="526"/>
      <c r="Q72" s="526"/>
    </row>
    <row r="73" spans="1:17" ht="20.25" customHeight="1">
      <c r="A73" s="526"/>
      <c r="B73" s="526"/>
      <c r="C73" s="526"/>
      <c r="D73" s="526"/>
      <c r="E73" s="526"/>
      <c r="F73" s="526"/>
      <c r="G73" s="526"/>
      <c r="H73" s="526"/>
      <c r="I73" s="526"/>
      <c r="J73" s="526"/>
      <c r="K73" s="526"/>
      <c r="L73" s="526"/>
      <c r="M73" s="526"/>
      <c r="N73" s="526"/>
      <c r="O73" s="526"/>
      <c r="P73" s="526"/>
      <c r="Q73" s="526"/>
    </row>
    <row r="74" spans="1:17" ht="20.25" customHeight="1">
      <c r="A74" s="526"/>
      <c r="B74" s="526"/>
      <c r="C74" s="526"/>
      <c r="D74" s="526"/>
      <c r="E74" s="526"/>
      <c r="F74" s="526"/>
      <c r="G74" s="526"/>
      <c r="H74" s="526"/>
      <c r="I74" s="526"/>
      <c r="J74" s="526"/>
      <c r="K74" s="526"/>
      <c r="L74" s="526"/>
      <c r="M74" s="526"/>
      <c r="N74" s="526"/>
      <c r="O74" s="526"/>
      <c r="P74" s="526"/>
      <c r="Q74" s="526"/>
    </row>
    <row r="75" spans="1:17" ht="20.25" customHeight="1">
      <c r="A75" s="526"/>
      <c r="B75" s="526"/>
      <c r="C75" s="526"/>
      <c r="D75" s="526"/>
      <c r="E75" s="526"/>
      <c r="F75" s="526"/>
      <c r="G75" s="526"/>
      <c r="H75" s="526"/>
      <c r="I75" s="526"/>
      <c r="J75" s="526"/>
      <c r="K75" s="526"/>
      <c r="L75" s="526"/>
      <c r="M75" s="526"/>
      <c r="N75" s="526"/>
      <c r="O75" s="526"/>
      <c r="P75" s="526"/>
      <c r="Q75" s="526"/>
    </row>
    <row r="76" spans="1:17" ht="20.25" customHeight="1">
      <c r="A76" s="526"/>
      <c r="B76" s="526"/>
      <c r="C76" s="526"/>
      <c r="D76" s="526"/>
      <c r="E76" s="526"/>
      <c r="F76" s="526"/>
      <c r="G76" s="526"/>
      <c r="H76" s="526"/>
      <c r="I76" s="526"/>
      <c r="J76" s="526"/>
      <c r="K76" s="526"/>
      <c r="L76" s="526"/>
      <c r="M76" s="526"/>
      <c r="N76" s="526"/>
      <c r="O76" s="526"/>
      <c r="P76" s="526"/>
      <c r="Q76" s="526"/>
    </row>
    <row r="77" spans="1:17" ht="20.25" customHeight="1">
      <c r="A77" s="526"/>
      <c r="B77" s="526"/>
      <c r="C77" s="526"/>
      <c r="D77" s="526"/>
      <c r="E77" s="526"/>
      <c r="F77" s="526"/>
      <c r="G77" s="526"/>
      <c r="H77" s="526"/>
      <c r="I77" s="526"/>
      <c r="J77" s="526"/>
      <c r="K77" s="526"/>
      <c r="L77" s="526"/>
      <c r="M77" s="526"/>
      <c r="N77" s="526"/>
      <c r="O77" s="526"/>
      <c r="P77" s="526"/>
      <c r="Q77" s="526"/>
    </row>
    <row r="78" spans="1:17" ht="20.25" customHeight="1">
      <c r="A78" s="526"/>
      <c r="B78" s="526"/>
      <c r="C78" s="526"/>
      <c r="D78" s="526"/>
      <c r="E78" s="526"/>
      <c r="F78" s="526"/>
      <c r="G78" s="526"/>
      <c r="H78" s="526"/>
      <c r="I78" s="526"/>
      <c r="J78" s="526"/>
      <c r="K78" s="526"/>
      <c r="L78" s="526"/>
      <c r="M78" s="526"/>
      <c r="N78" s="526"/>
      <c r="O78" s="526"/>
      <c r="P78" s="526"/>
      <c r="Q78" s="526"/>
    </row>
    <row r="79" spans="1:17" ht="20.25" customHeight="1">
      <c r="A79" s="526"/>
      <c r="B79" s="526"/>
      <c r="C79" s="526"/>
      <c r="D79" s="526"/>
      <c r="E79" s="526"/>
      <c r="F79" s="526"/>
      <c r="G79" s="526"/>
      <c r="H79" s="526"/>
      <c r="I79" s="526"/>
      <c r="J79" s="526"/>
      <c r="K79" s="526"/>
      <c r="L79" s="526"/>
      <c r="M79" s="526"/>
      <c r="N79" s="526"/>
      <c r="O79" s="526"/>
      <c r="P79" s="526"/>
      <c r="Q79" s="526"/>
    </row>
    <row r="80" spans="1:17" ht="20.25" customHeight="1"/>
  </sheetData>
  <mergeCells count="1">
    <mergeCell ref="F4:K5"/>
  </mergeCells>
  <phoneticPr fontId="2"/>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97"/>
  <sheetViews>
    <sheetView topLeftCell="A58" zoomScale="50" zoomScaleNormal="50" workbookViewId="0">
      <selection activeCell="V7" sqref="V7"/>
    </sheetView>
  </sheetViews>
  <sheetFormatPr defaultRowHeight="13.5"/>
  <cols>
    <col min="1" max="1" width="0.875" customWidth="1"/>
    <col min="2" max="2" width="5.75" customWidth="1"/>
    <col min="3" max="4" width="8.125" customWidth="1"/>
    <col min="5" max="8" width="0" hidden="1" customWidth="1"/>
    <col min="9" max="10" width="3.25" customWidth="1"/>
    <col min="11" max="22" width="5.75" customWidth="1"/>
  </cols>
  <sheetData>
    <row r="1" spans="1:62" ht="18.75">
      <c r="A1" s="378"/>
      <c r="B1" s="378"/>
      <c r="C1" s="379" t="s">
        <v>541</v>
      </c>
      <c r="D1" s="379"/>
      <c r="E1" s="379"/>
      <c r="F1" s="379"/>
      <c r="G1" s="379"/>
      <c r="H1" s="379"/>
      <c r="I1" s="379"/>
      <c r="J1" s="379"/>
      <c r="K1" s="378"/>
      <c r="L1" s="378"/>
      <c r="M1" s="380" t="s">
        <v>542</v>
      </c>
      <c r="N1" s="378"/>
      <c r="O1" s="378"/>
      <c r="P1" s="379"/>
      <c r="Q1" s="379"/>
      <c r="R1" s="379"/>
      <c r="S1" s="379"/>
      <c r="T1" s="379"/>
      <c r="U1" s="379"/>
      <c r="V1" s="379"/>
      <c r="W1" s="379"/>
      <c r="X1" s="378"/>
      <c r="Y1" s="378"/>
      <c r="Z1" s="378"/>
      <c r="AA1" s="378"/>
      <c r="AB1" s="378"/>
      <c r="AC1" s="378"/>
      <c r="AD1" s="378"/>
      <c r="AE1" s="378"/>
      <c r="AF1" s="378"/>
      <c r="AG1" s="378"/>
      <c r="AH1" s="378"/>
      <c r="AI1" s="378"/>
      <c r="AJ1" s="378"/>
      <c r="AK1" s="378"/>
      <c r="AL1" s="378"/>
      <c r="AM1" s="378"/>
      <c r="AN1" s="378"/>
      <c r="AO1" s="378"/>
      <c r="AP1" s="378"/>
      <c r="AQ1" s="378"/>
      <c r="AR1" s="378"/>
      <c r="AS1" s="381" t="s">
        <v>543</v>
      </c>
      <c r="AT1" s="1118" t="s">
        <v>544</v>
      </c>
      <c r="AU1" s="1119"/>
      <c r="AV1" s="1119"/>
      <c r="AW1" s="1119"/>
      <c r="AX1" s="1119"/>
      <c r="AY1" s="1119"/>
      <c r="AZ1" s="1119"/>
      <c r="BA1" s="1119"/>
      <c r="BB1" s="1119"/>
      <c r="BC1" s="1119"/>
      <c r="BD1" s="1119"/>
      <c r="BE1" s="1119"/>
      <c r="BF1" s="1119"/>
      <c r="BG1" s="1119"/>
      <c r="BH1" s="1119"/>
      <c r="BI1" s="1119"/>
      <c r="BJ1" s="381" t="s">
        <v>640</v>
      </c>
    </row>
    <row r="2" spans="1:62" ht="18.75">
      <c r="A2" s="382"/>
      <c r="B2" s="382"/>
      <c r="C2" s="382"/>
      <c r="D2" s="382"/>
      <c r="E2" s="382"/>
      <c r="F2" s="382"/>
      <c r="G2" s="382"/>
      <c r="H2" s="382"/>
      <c r="I2" s="382"/>
      <c r="J2" s="380"/>
      <c r="K2" s="382"/>
      <c r="L2" s="382"/>
      <c r="M2" s="380"/>
      <c r="N2" s="380"/>
      <c r="O2" s="382"/>
      <c r="P2" s="381"/>
      <c r="Q2" s="381"/>
      <c r="R2" s="381"/>
      <c r="S2" s="381"/>
      <c r="T2" s="381"/>
      <c r="U2" s="381"/>
      <c r="V2" s="381"/>
      <c r="W2" s="381"/>
      <c r="X2" s="382"/>
      <c r="Y2" s="382"/>
      <c r="Z2" s="382"/>
      <c r="AA2" s="382"/>
      <c r="AB2" s="383" t="s">
        <v>546</v>
      </c>
      <c r="AC2" s="1120">
        <v>6</v>
      </c>
      <c r="AD2" s="1120"/>
      <c r="AE2" s="383" t="s">
        <v>754</v>
      </c>
      <c r="AF2" s="1121">
        <f>IF(AC2=0,"",YEAR(DATE(2018+AC2,1,1)))</f>
        <v>2024</v>
      </c>
      <c r="AG2" s="1121"/>
      <c r="AH2" s="384" t="s">
        <v>755</v>
      </c>
      <c r="AI2" s="384" t="s">
        <v>549</v>
      </c>
      <c r="AJ2" s="1120">
        <v>4</v>
      </c>
      <c r="AK2" s="1120"/>
      <c r="AL2" s="384" t="s">
        <v>550</v>
      </c>
      <c r="AM2" s="382"/>
      <c r="AN2" s="382"/>
      <c r="AO2" s="382"/>
      <c r="AP2" s="382"/>
      <c r="AQ2" s="382"/>
      <c r="AR2" s="382"/>
      <c r="AS2" s="381" t="s">
        <v>551</v>
      </c>
      <c r="AT2" s="1120" t="s">
        <v>756</v>
      </c>
      <c r="AU2" s="1120"/>
      <c r="AV2" s="1120"/>
      <c r="AW2" s="1120"/>
      <c r="AX2" s="1120"/>
      <c r="AY2" s="1120"/>
      <c r="AZ2" s="1120"/>
      <c r="BA2" s="1120"/>
      <c r="BB2" s="1120"/>
      <c r="BC2" s="1120"/>
      <c r="BD2" s="1120"/>
      <c r="BE2" s="1120"/>
      <c r="BF2" s="1120"/>
      <c r="BG2" s="1120"/>
      <c r="BH2" s="1120"/>
      <c r="BI2" s="1120"/>
      <c r="BJ2" s="381" t="s">
        <v>757</v>
      </c>
    </row>
    <row r="3" spans="1:62" ht="18.75">
      <c r="A3" s="382"/>
      <c r="B3" s="382"/>
      <c r="C3" s="382"/>
      <c r="D3" s="382"/>
      <c r="E3" s="382"/>
      <c r="F3" s="382"/>
      <c r="G3" s="382"/>
      <c r="H3" s="382"/>
      <c r="I3" s="382"/>
      <c r="J3" s="380"/>
      <c r="K3" s="382"/>
      <c r="L3" s="382"/>
      <c r="M3" s="380"/>
      <c r="N3" s="382"/>
      <c r="O3" s="381"/>
      <c r="P3" s="381"/>
      <c r="Q3" s="381"/>
      <c r="R3" s="381"/>
      <c r="S3" s="381"/>
      <c r="T3" s="381"/>
      <c r="U3" s="381"/>
      <c r="V3" s="382"/>
      <c r="W3" s="382"/>
      <c r="X3" s="382"/>
      <c r="Y3" s="382"/>
      <c r="Z3" s="382"/>
      <c r="AA3" s="382"/>
      <c r="AB3" s="382"/>
      <c r="AC3" s="385"/>
      <c r="AD3" s="385"/>
      <c r="AE3" s="385"/>
      <c r="AF3" s="386"/>
      <c r="AG3" s="385"/>
      <c r="AH3" s="382"/>
      <c r="AI3" s="382"/>
      <c r="AJ3" s="382"/>
      <c r="AK3" s="382"/>
      <c r="AL3" s="382"/>
      <c r="AM3" s="382"/>
      <c r="AN3" s="382"/>
      <c r="AO3" s="382"/>
      <c r="AP3" s="382"/>
      <c r="AQ3" s="382"/>
      <c r="AR3" s="382"/>
      <c r="AS3" s="382"/>
      <c r="AT3" s="382"/>
      <c r="AU3" s="382"/>
      <c r="AV3" s="382"/>
      <c r="AW3" s="382"/>
      <c r="AX3" s="382"/>
      <c r="AY3" s="382"/>
      <c r="AZ3" s="382"/>
      <c r="BA3" s="382"/>
      <c r="BB3" s="382"/>
      <c r="BC3" s="382"/>
      <c r="BD3" s="387" t="s">
        <v>758</v>
      </c>
      <c r="BE3" s="1122" t="s">
        <v>553</v>
      </c>
      <c r="BF3" s="1123"/>
      <c r="BG3" s="1123"/>
      <c r="BH3" s="1124"/>
      <c r="BI3" s="381"/>
      <c r="BJ3" s="382"/>
    </row>
    <row r="4" spans="1:62" ht="18.75">
      <c r="A4" s="382"/>
      <c r="B4" s="388"/>
      <c r="C4" s="388"/>
      <c r="D4" s="388"/>
      <c r="E4" s="388"/>
      <c r="F4" s="388"/>
      <c r="G4" s="388"/>
      <c r="H4" s="388"/>
      <c r="I4" s="388"/>
      <c r="J4" s="389"/>
      <c r="K4" s="388"/>
      <c r="L4" s="388"/>
      <c r="M4" s="389"/>
      <c r="N4" s="388"/>
      <c r="O4" s="390"/>
      <c r="P4" s="390"/>
      <c r="Q4" s="390"/>
      <c r="R4" s="390"/>
      <c r="S4" s="390"/>
      <c r="T4" s="390"/>
      <c r="U4" s="390"/>
      <c r="V4" s="388"/>
      <c r="W4" s="388"/>
      <c r="X4" s="388"/>
      <c r="Y4" s="388"/>
      <c r="Z4" s="388"/>
      <c r="AA4" s="388"/>
      <c r="AB4" s="388"/>
      <c r="AC4" s="391"/>
      <c r="AD4" s="391"/>
      <c r="AE4" s="391"/>
      <c r="AF4" s="392"/>
      <c r="AG4" s="391"/>
      <c r="AH4" s="388"/>
      <c r="AI4" s="388"/>
      <c r="AJ4" s="388"/>
      <c r="AK4" s="388"/>
      <c r="AL4" s="388"/>
      <c r="AM4" s="388"/>
      <c r="AN4" s="388"/>
      <c r="AO4" s="388"/>
      <c r="AP4" s="388"/>
      <c r="AQ4" s="388"/>
      <c r="AR4" s="388"/>
      <c r="AS4" s="382"/>
      <c r="AT4" s="382"/>
      <c r="AU4" s="382"/>
      <c r="AV4" s="382"/>
      <c r="AW4" s="382"/>
      <c r="AX4" s="382"/>
      <c r="AY4" s="382"/>
      <c r="AZ4" s="382"/>
      <c r="BA4" s="382"/>
      <c r="BB4" s="382"/>
      <c r="BC4" s="382"/>
      <c r="BD4" s="387" t="s">
        <v>759</v>
      </c>
      <c r="BE4" s="1122" t="s">
        <v>555</v>
      </c>
      <c r="BF4" s="1123"/>
      <c r="BG4" s="1123"/>
      <c r="BH4" s="1124"/>
      <c r="BI4" s="381"/>
      <c r="BJ4" s="382"/>
    </row>
    <row r="5" spans="1:62" ht="18.75">
      <c r="A5" s="382"/>
      <c r="B5" s="388"/>
      <c r="C5" s="388"/>
      <c r="D5" s="388"/>
      <c r="E5" s="388"/>
      <c r="F5" s="388"/>
      <c r="G5" s="388"/>
      <c r="H5" s="388"/>
      <c r="I5" s="388"/>
      <c r="J5" s="389"/>
      <c r="K5" s="388"/>
      <c r="L5" s="388"/>
      <c r="M5" s="389"/>
      <c r="N5" s="388"/>
      <c r="O5" s="390"/>
      <c r="P5" s="390"/>
      <c r="Q5" s="390"/>
      <c r="R5" s="390"/>
      <c r="S5" s="390"/>
      <c r="T5" s="390"/>
      <c r="U5" s="390"/>
      <c r="V5" s="388"/>
      <c r="W5" s="388"/>
      <c r="X5" s="388"/>
      <c r="Y5" s="388"/>
      <c r="Z5" s="388"/>
      <c r="AA5" s="388"/>
      <c r="AB5" s="388"/>
      <c r="AC5" s="393"/>
      <c r="AD5" s="393"/>
      <c r="AE5" s="388"/>
      <c r="AF5" s="388"/>
      <c r="AG5" s="388"/>
      <c r="AH5" s="388"/>
      <c r="AI5" s="388"/>
      <c r="AJ5" s="394"/>
      <c r="AK5" s="394"/>
      <c r="AL5" s="394"/>
      <c r="AM5" s="394"/>
      <c r="AN5" s="394"/>
      <c r="AO5" s="394"/>
      <c r="AP5" s="394"/>
      <c r="AQ5" s="394"/>
      <c r="AR5" s="394"/>
      <c r="AS5" s="378"/>
      <c r="AT5" s="378"/>
      <c r="AU5" s="378"/>
      <c r="AV5" s="378"/>
      <c r="AW5" s="378"/>
      <c r="AX5" s="378"/>
      <c r="AY5" s="378"/>
      <c r="AZ5" s="378"/>
      <c r="BA5" s="378"/>
      <c r="BB5" s="378"/>
      <c r="BC5" s="378"/>
      <c r="BD5" s="378"/>
      <c r="BE5" s="378"/>
      <c r="BF5" s="378"/>
      <c r="BG5" s="378"/>
      <c r="BH5" s="395"/>
      <c r="BI5" s="395"/>
      <c r="BJ5" s="382"/>
    </row>
    <row r="6" spans="1:62" ht="18.75">
      <c r="A6" s="382"/>
      <c r="B6" s="396"/>
      <c r="C6" s="397"/>
      <c r="D6" s="397"/>
      <c r="E6" s="397"/>
      <c r="F6" s="397"/>
      <c r="G6" s="397"/>
      <c r="H6" s="397"/>
      <c r="I6" s="397"/>
      <c r="J6" s="397"/>
      <c r="K6" s="398"/>
      <c r="L6" s="398"/>
      <c r="M6" s="398"/>
      <c r="N6" s="399"/>
      <c r="O6" s="398"/>
      <c r="P6" s="398"/>
      <c r="Q6" s="398"/>
      <c r="R6" s="388"/>
      <c r="S6" s="388"/>
      <c r="T6" s="388"/>
      <c r="U6" s="388"/>
      <c r="V6" s="388"/>
      <c r="W6" s="388"/>
      <c r="X6" s="388"/>
      <c r="Y6" s="388"/>
      <c r="Z6" s="388"/>
      <c r="AA6" s="388"/>
      <c r="AB6" s="388"/>
      <c r="AC6" s="388"/>
      <c r="AD6" s="388"/>
      <c r="AE6" s="388"/>
      <c r="AF6" s="388"/>
      <c r="AG6" s="388"/>
      <c r="AH6" s="388"/>
      <c r="AI6" s="388"/>
      <c r="AJ6" s="394"/>
      <c r="AK6" s="394"/>
      <c r="AL6" s="394"/>
      <c r="AM6" s="394"/>
      <c r="AN6" s="394"/>
      <c r="AO6" s="394" t="s">
        <v>556</v>
      </c>
      <c r="AP6" s="394"/>
      <c r="AQ6" s="394"/>
      <c r="AR6" s="394"/>
      <c r="AS6" s="378"/>
      <c r="AT6" s="378"/>
      <c r="AU6" s="378"/>
      <c r="AV6" s="382"/>
      <c r="AW6" s="400"/>
      <c r="AX6" s="400"/>
      <c r="AY6" s="401"/>
      <c r="AZ6" s="378"/>
      <c r="BA6" s="1125">
        <v>40</v>
      </c>
      <c r="BB6" s="1126"/>
      <c r="BC6" s="401" t="s">
        <v>557</v>
      </c>
      <c r="BD6" s="378"/>
      <c r="BE6" s="1125">
        <v>160</v>
      </c>
      <c r="BF6" s="1126"/>
      <c r="BG6" s="401" t="s">
        <v>558</v>
      </c>
      <c r="BH6" s="378"/>
      <c r="BI6" s="395"/>
      <c r="BJ6" s="382"/>
    </row>
    <row r="7" spans="1:62" ht="18.75">
      <c r="A7" s="382"/>
      <c r="B7" s="396"/>
      <c r="C7" s="402"/>
      <c r="D7" s="402"/>
      <c r="E7" s="402"/>
      <c r="F7" s="402"/>
      <c r="G7" s="402"/>
      <c r="H7" s="402"/>
      <c r="I7" s="402"/>
      <c r="J7" s="398"/>
      <c r="K7" s="398"/>
      <c r="L7" s="398"/>
      <c r="M7" s="399"/>
      <c r="N7" s="398"/>
      <c r="O7" s="398"/>
      <c r="P7" s="398"/>
      <c r="Q7" s="398"/>
      <c r="R7" s="388"/>
      <c r="S7" s="388"/>
      <c r="T7" s="388"/>
      <c r="U7" s="388"/>
      <c r="V7" s="388"/>
      <c r="W7" s="388"/>
      <c r="X7" s="388"/>
      <c r="Y7" s="388"/>
      <c r="Z7" s="388"/>
      <c r="AA7" s="388"/>
      <c r="AB7" s="388"/>
      <c r="AC7" s="388"/>
      <c r="AD7" s="388"/>
      <c r="AE7" s="388"/>
      <c r="AF7" s="388"/>
      <c r="AG7" s="388"/>
      <c r="AH7" s="388"/>
      <c r="AI7" s="388"/>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403"/>
      <c r="BI7" s="403"/>
      <c r="BJ7" s="388"/>
    </row>
    <row r="8" spans="1:62" ht="18.75">
      <c r="A8" s="382"/>
      <c r="B8" s="404"/>
      <c r="C8" s="399"/>
      <c r="D8" s="399"/>
      <c r="E8" s="399"/>
      <c r="F8" s="399"/>
      <c r="G8" s="399"/>
      <c r="H8" s="399"/>
      <c r="I8" s="399"/>
      <c r="J8" s="398"/>
      <c r="K8" s="398"/>
      <c r="L8" s="398"/>
      <c r="M8" s="399"/>
      <c r="N8" s="398"/>
      <c r="O8" s="398"/>
      <c r="P8" s="398"/>
      <c r="Q8" s="398"/>
      <c r="R8" s="388"/>
      <c r="S8" s="388"/>
      <c r="T8" s="388"/>
      <c r="U8" s="388"/>
      <c r="V8" s="388"/>
      <c r="W8" s="388"/>
      <c r="X8" s="388"/>
      <c r="Y8" s="388"/>
      <c r="Z8" s="388"/>
      <c r="AA8" s="388"/>
      <c r="AB8" s="388"/>
      <c r="AC8" s="388"/>
      <c r="AD8" s="388"/>
      <c r="AE8" s="388"/>
      <c r="AF8" s="388"/>
      <c r="AG8" s="388"/>
      <c r="AH8" s="388"/>
      <c r="AI8" s="388"/>
      <c r="AJ8" s="405"/>
      <c r="AK8" s="405"/>
      <c r="AL8" s="405"/>
      <c r="AM8" s="397"/>
      <c r="AN8" s="406"/>
      <c r="AO8" s="407"/>
      <c r="AP8" s="407"/>
      <c r="AQ8" s="396"/>
      <c r="AR8" s="400"/>
      <c r="AS8" s="400"/>
      <c r="AT8" s="400"/>
      <c r="AU8" s="408"/>
      <c r="AV8" s="408"/>
      <c r="AW8" s="394"/>
      <c r="AX8" s="400"/>
      <c r="AY8" s="400"/>
      <c r="AZ8" s="399"/>
      <c r="BA8" s="394"/>
      <c r="BB8" s="394" t="s">
        <v>559</v>
      </c>
      <c r="BC8" s="394"/>
      <c r="BD8" s="394"/>
      <c r="BE8" s="1127">
        <f>DAY(EOMONTH(DATE(AF2,AJ2,1),0))</f>
        <v>30</v>
      </c>
      <c r="BF8" s="1128"/>
      <c r="BG8" s="394" t="s">
        <v>560</v>
      </c>
      <c r="BH8" s="394"/>
      <c r="BI8" s="394"/>
      <c r="BJ8" s="388"/>
    </row>
    <row r="9" spans="1:62" ht="18.75">
      <c r="A9" s="382"/>
      <c r="B9" s="404"/>
      <c r="C9" s="399"/>
      <c r="D9" s="399"/>
      <c r="E9" s="399"/>
      <c r="F9" s="399"/>
      <c r="G9" s="399"/>
      <c r="H9" s="399"/>
      <c r="I9" s="399"/>
      <c r="J9" s="398"/>
      <c r="K9" s="398"/>
      <c r="L9" s="398"/>
      <c r="M9" s="399"/>
      <c r="N9" s="398"/>
      <c r="O9" s="398"/>
      <c r="P9" s="398"/>
      <c r="Q9" s="398"/>
      <c r="R9" s="388"/>
      <c r="S9" s="388"/>
      <c r="T9" s="388"/>
      <c r="U9" s="388"/>
      <c r="V9" s="388"/>
      <c r="W9" s="388"/>
      <c r="X9" s="388"/>
      <c r="Y9" s="388"/>
      <c r="Z9" s="388"/>
      <c r="AA9" s="388"/>
      <c r="AB9" s="388"/>
      <c r="AC9" s="388"/>
      <c r="AD9" s="388"/>
      <c r="AE9" s="388"/>
      <c r="AF9" s="388"/>
      <c r="AG9" s="388"/>
      <c r="AH9" s="388"/>
      <c r="AI9" s="388"/>
      <c r="AJ9" s="405"/>
      <c r="AK9" s="405"/>
      <c r="AL9" s="405"/>
      <c r="AM9" s="397"/>
      <c r="AN9" s="406"/>
      <c r="AO9" s="407"/>
      <c r="AP9" s="407"/>
      <c r="AQ9" s="396"/>
      <c r="AR9" s="400"/>
      <c r="AS9" s="400"/>
      <c r="AT9" s="400"/>
      <c r="AU9" s="408"/>
      <c r="AV9" s="408"/>
      <c r="AW9" s="394"/>
      <c r="AX9" s="400"/>
      <c r="AY9" s="400"/>
      <c r="AZ9" s="399"/>
      <c r="BA9" s="394"/>
      <c r="BB9" s="394"/>
      <c r="BC9" s="394"/>
      <c r="BD9" s="394"/>
      <c r="BE9" s="399"/>
      <c r="BF9" s="399"/>
      <c r="BG9" s="394"/>
      <c r="BH9" s="394"/>
      <c r="BI9" s="394"/>
      <c r="BJ9" s="388"/>
    </row>
    <row r="10" spans="1:62" ht="18.75">
      <c r="A10" s="382"/>
      <c r="B10" s="404"/>
      <c r="C10" s="399"/>
      <c r="D10" s="399"/>
      <c r="E10" s="399"/>
      <c r="F10" s="399"/>
      <c r="G10" s="399"/>
      <c r="H10" s="399"/>
      <c r="I10" s="399"/>
      <c r="J10" s="398"/>
      <c r="K10" s="398"/>
      <c r="L10" s="398"/>
      <c r="M10" s="399"/>
      <c r="N10" s="398"/>
      <c r="O10" s="398"/>
      <c r="P10" s="398"/>
      <c r="Q10" s="398"/>
      <c r="R10" s="388"/>
      <c r="S10" s="388"/>
      <c r="T10" s="388"/>
      <c r="U10" s="388"/>
      <c r="V10" s="388"/>
      <c r="W10" s="388"/>
      <c r="X10" s="388"/>
      <c r="Y10" s="388"/>
      <c r="Z10" s="388"/>
      <c r="AA10" s="388"/>
      <c r="AB10" s="388"/>
      <c r="AC10" s="388"/>
      <c r="AD10" s="388"/>
      <c r="AE10" s="388"/>
      <c r="AF10" s="388"/>
      <c r="AG10" s="388"/>
      <c r="AH10" s="388"/>
      <c r="AI10" s="388"/>
      <c r="AJ10" s="405"/>
      <c r="AK10" s="405"/>
      <c r="AL10" s="405"/>
      <c r="AM10" s="397"/>
      <c r="AN10" s="406"/>
      <c r="AO10" s="407"/>
      <c r="AP10" s="407"/>
      <c r="AQ10" s="396"/>
      <c r="AR10" s="400"/>
      <c r="AS10" s="394" t="s">
        <v>561</v>
      </c>
      <c r="AT10" s="397"/>
      <c r="AU10" s="397"/>
      <c r="AV10" s="397"/>
      <c r="AW10" s="394"/>
      <c r="AX10" s="409"/>
      <c r="AY10" s="409"/>
      <c r="AZ10" s="409"/>
      <c r="BA10" s="394"/>
      <c r="BB10" s="394"/>
      <c r="BC10" s="403" t="s">
        <v>562</v>
      </c>
      <c r="BD10" s="394"/>
      <c r="BE10" s="1125">
        <v>36</v>
      </c>
      <c r="BF10" s="1126"/>
      <c r="BG10" s="401" t="s">
        <v>563</v>
      </c>
      <c r="BH10" s="394"/>
      <c r="BI10" s="394"/>
      <c r="BJ10" s="388"/>
    </row>
    <row r="11" spans="1:62" ht="15" thickBot="1">
      <c r="A11" s="410"/>
      <c r="B11" s="411"/>
      <c r="C11" s="412"/>
      <c r="D11" s="412"/>
      <c r="E11" s="412"/>
      <c r="F11" s="412"/>
      <c r="G11" s="412"/>
      <c r="H11" s="412"/>
      <c r="I11" s="412"/>
      <c r="J11" s="412"/>
      <c r="K11" s="411"/>
      <c r="L11" s="411"/>
      <c r="M11" s="411"/>
      <c r="N11" s="411"/>
      <c r="O11" s="411"/>
      <c r="P11" s="411"/>
      <c r="Q11" s="411"/>
      <c r="R11" s="411"/>
      <c r="S11" s="411"/>
      <c r="T11" s="411"/>
      <c r="U11" s="411"/>
      <c r="V11" s="411"/>
      <c r="W11" s="411"/>
      <c r="X11" s="411"/>
      <c r="Y11" s="411"/>
      <c r="Z11" s="411"/>
      <c r="AA11" s="411"/>
      <c r="AB11" s="411"/>
      <c r="AC11" s="412"/>
      <c r="AD11" s="411"/>
      <c r="AE11" s="411"/>
      <c r="AF11" s="411"/>
      <c r="AG11" s="411"/>
      <c r="AH11" s="411"/>
      <c r="AI11" s="411"/>
      <c r="AJ11" s="411"/>
      <c r="AK11" s="411"/>
      <c r="AL11" s="411"/>
      <c r="AM11" s="411"/>
      <c r="AN11" s="411"/>
      <c r="AO11" s="411"/>
      <c r="AP11" s="411"/>
      <c r="AQ11" s="411"/>
      <c r="AR11" s="411"/>
      <c r="AS11" s="410"/>
      <c r="AT11" s="413"/>
      <c r="AU11" s="410"/>
      <c r="AV11" s="410"/>
      <c r="AW11" s="410"/>
      <c r="AX11" s="410"/>
      <c r="AY11" s="410"/>
      <c r="AZ11" s="410"/>
      <c r="BA11" s="410"/>
      <c r="BB11" s="410"/>
      <c r="BC11" s="410"/>
      <c r="BD11" s="410"/>
      <c r="BE11" s="410"/>
      <c r="BF11" s="410"/>
      <c r="BG11" s="410"/>
      <c r="BH11" s="410"/>
      <c r="BI11" s="410"/>
      <c r="BJ11" s="410"/>
    </row>
    <row r="12" spans="1:62" ht="18.75">
      <c r="A12" s="410"/>
      <c r="B12" s="1129" t="s">
        <v>760</v>
      </c>
      <c r="C12" s="1132" t="s">
        <v>761</v>
      </c>
      <c r="D12" s="1133"/>
      <c r="E12" s="415"/>
      <c r="F12" s="414"/>
      <c r="G12" s="415"/>
      <c r="H12" s="414"/>
      <c r="I12" s="1138" t="s">
        <v>762</v>
      </c>
      <c r="J12" s="1139"/>
      <c r="K12" s="1144" t="s">
        <v>763</v>
      </c>
      <c r="L12" s="1145"/>
      <c r="M12" s="1145"/>
      <c r="N12" s="1133"/>
      <c r="O12" s="1144" t="s">
        <v>764</v>
      </c>
      <c r="P12" s="1145"/>
      <c r="Q12" s="1145"/>
      <c r="R12" s="1145"/>
      <c r="S12" s="1133"/>
      <c r="T12" s="416"/>
      <c r="U12" s="416"/>
      <c r="V12" s="417"/>
      <c r="W12" s="1150" t="s">
        <v>765</v>
      </c>
      <c r="X12" s="1151"/>
      <c r="Y12" s="1151"/>
      <c r="Z12" s="1151"/>
      <c r="AA12" s="1151"/>
      <c r="AB12" s="1151"/>
      <c r="AC12" s="1151"/>
      <c r="AD12" s="1151"/>
      <c r="AE12" s="1151"/>
      <c r="AF12" s="1151"/>
      <c r="AG12" s="1151"/>
      <c r="AH12" s="1151"/>
      <c r="AI12" s="1151"/>
      <c r="AJ12" s="1151"/>
      <c r="AK12" s="1151"/>
      <c r="AL12" s="1151"/>
      <c r="AM12" s="1151"/>
      <c r="AN12" s="1151"/>
      <c r="AO12" s="1151"/>
      <c r="AP12" s="1151"/>
      <c r="AQ12" s="1151"/>
      <c r="AR12" s="1151"/>
      <c r="AS12" s="1151"/>
      <c r="AT12" s="1151"/>
      <c r="AU12" s="1151"/>
      <c r="AV12" s="1151"/>
      <c r="AW12" s="1151"/>
      <c r="AX12" s="1151"/>
      <c r="AY12" s="1151"/>
      <c r="AZ12" s="1151"/>
      <c r="BA12" s="1151"/>
      <c r="BB12" s="1152" t="str">
        <f>IF(BE3="４週","(9)1～4週目の勤務時間数合計","(9)1か月の勤務時間数　合計")</f>
        <v>(9)1～4週目の勤務時間数合計</v>
      </c>
      <c r="BC12" s="1153"/>
      <c r="BD12" s="1158" t="s">
        <v>766</v>
      </c>
      <c r="BE12" s="1159"/>
      <c r="BF12" s="1132" t="s">
        <v>767</v>
      </c>
      <c r="BG12" s="1145"/>
      <c r="BH12" s="1145"/>
      <c r="BI12" s="1145"/>
      <c r="BJ12" s="1164"/>
    </row>
    <row r="13" spans="1:62" ht="18.75">
      <c r="A13" s="410"/>
      <c r="B13" s="1130"/>
      <c r="C13" s="1134"/>
      <c r="D13" s="1135"/>
      <c r="E13" s="419"/>
      <c r="F13" s="418"/>
      <c r="G13" s="419"/>
      <c r="H13" s="418"/>
      <c r="I13" s="1140"/>
      <c r="J13" s="1141"/>
      <c r="K13" s="1146"/>
      <c r="L13" s="1147"/>
      <c r="M13" s="1147"/>
      <c r="N13" s="1135"/>
      <c r="O13" s="1146"/>
      <c r="P13" s="1147"/>
      <c r="Q13" s="1147"/>
      <c r="R13" s="1147"/>
      <c r="S13" s="1135"/>
      <c r="T13" s="420"/>
      <c r="U13" s="420"/>
      <c r="V13" s="421"/>
      <c r="W13" s="1167" t="s">
        <v>572</v>
      </c>
      <c r="X13" s="1167"/>
      <c r="Y13" s="1167"/>
      <c r="Z13" s="1167"/>
      <c r="AA13" s="1167"/>
      <c r="AB13" s="1167"/>
      <c r="AC13" s="1168"/>
      <c r="AD13" s="1169" t="s">
        <v>573</v>
      </c>
      <c r="AE13" s="1167"/>
      <c r="AF13" s="1167"/>
      <c r="AG13" s="1167"/>
      <c r="AH13" s="1167"/>
      <c r="AI13" s="1167"/>
      <c r="AJ13" s="1168"/>
      <c r="AK13" s="1169" t="s">
        <v>574</v>
      </c>
      <c r="AL13" s="1167"/>
      <c r="AM13" s="1167"/>
      <c r="AN13" s="1167"/>
      <c r="AO13" s="1167"/>
      <c r="AP13" s="1167"/>
      <c r="AQ13" s="1168"/>
      <c r="AR13" s="1169" t="s">
        <v>575</v>
      </c>
      <c r="AS13" s="1167"/>
      <c r="AT13" s="1167"/>
      <c r="AU13" s="1167"/>
      <c r="AV13" s="1167"/>
      <c r="AW13" s="1167"/>
      <c r="AX13" s="1168"/>
      <c r="AY13" s="1169" t="s">
        <v>576</v>
      </c>
      <c r="AZ13" s="1167"/>
      <c r="BA13" s="1167"/>
      <c r="BB13" s="1154"/>
      <c r="BC13" s="1155"/>
      <c r="BD13" s="1160"/>
      <c r="BE13" s="1161"/>
      <c r="BF13" s="1134"/>
      <c r="BG13" s="1147"/>
      <c r="BH13" s="1147"/>
      <c r="BI13" s="1147"/>
      <c r="BJ13" s="1165"/>
    </row>
    <row r="14" spans="1:62" ht="18.75">
      <c r="A14" s="410"/>
      <c r="B14" s="1130"/>
      <c r="C14" s="1134"/>
      <c r="D14" s="1135"/>
      <c r="E14" s="419"/>
      <c r="F14" s="418"/>
      <c r="G14" s="419"/>
      <c r="H14" s="418"/>
      <c r="I14" s="1140"/>
      <c r="J14" s="1141"/>
      <c r="K14" s="1146"/>
      <c r="L14" s="1147"/>
      <c r="M14" s="1147"/>
      <c r="N14" s="1135"/>
      <c r="O14" s="1146"/>
      <c r="P14" s="1147"/>
      <c r="Q14" s="1147"/>
      <c r="R14" s="1147"/>
      <c r="S14" s="1135"/>
      <c r="T14" s="420"/>
      <c r="U14" s="420"/>
      <c r="V14" s="421"/>
      <c r="W14" s="422">
        <v>1</v>
      </c>
      <c r="X14" s="423">
        <v>2</v>
      </c>
      <c r="Y14" s="423">
        <v>3</v>
      </c>
      <c r="Z14" s="423">
        <v>4</v>
      </c>
      <c r="AA14" s="423">
        <v>5</v>
      </c>
      <c r="AB14" s="423">
        <v>6</v>
      </c>
      <c r="AC14" s="424">
        <v>7</v>
      </c>
      <c r="AD14" s="425">
        <v>8</v>
      </c>
      <c r="AE14" s="423">
        <v>9</v>
      </c>
      <c r="AF14" s="423">
        <v>10</v>
      </c>
      <c r="AG14" s="423">
        <v>11</v>
      </c>
      <c r="AH14" s="423">
        <v>12</v>
      </c>
      <c r="AI14" s="423">
        <v>13</v>
      </c>
      <c r="AJ14" s="424">
        <v>14</v>
      </c>
      <c r="AK14" s="422">
        <v>15</v>
      </c>
      <c r="AL14" s="423">
        <v>16</v>
      </c>
      <c r="AM14" s="423">
        <v>17</v>
      </c>
      <c r="AN14" s="423">
        <v>18</v>
      </c>
      <c r="AO14" s="423">
        <v>19</v>
      </c>
      <c r="AP14" s="423">
        <v>20</v>
      </c>
      <c r="AQ14" s="424">
        <v>21</v>
      </c>
      <c r="AR14" s="425">
        <v>22</v>
      </c>
      <c r="AS14" s="423">
        <v>23</v>
      </c>
      <c r="AT14" s="423">
        <v>24</v>
      </c>
      <c r="AU14" s="423">
        <v>25</v>
      </c>
      <c r="AV14" s="423">
        <v>26</v>
      </c>
      <c r="AW14" s="423">
        <v>27</v>
      </c>
      <c r="AX14" s="424">
        <v>28</v>
      </c>
      <c r="AY14" s="426" t="str">
        <f>IF($BE$3="実績",IF(DAY(DATE($AF$2,$AJ$2,29))=29,29,""),"")</f>
        <v/>
      </c>
      <c r="AZ14" s="427" t="str">
        <f>IF($BE$3="実績",IF(DAY(DATE($AF$2,$AJ$2,30))=30,30,""),"")</f>
        <v/>
      </c>
      <c r="BA14" s="428" t="str">
        <f>IF($BE$3="実績",IF(DAY(DATE($AF$2,$AJ$2,31))=31,31,""),"")</f>
        <v/>
      </c>
      <c r="BB14" s="1154"/>
      <c r="BC14" s="1155"/>
      <c r="BD14" s="1160"/>
      <c r="BE14" s="1161"/>
      <c r="BF14" s="1134"/>
      <c r="BG14" s="1147"/>
      <c r="BH14" s="1147"/>
      <c r="BI14" s="1147"/>
      <c r="BJ14" s="1165"/>
    </row>
    <row r="15" spans="1:62" ht="18.75">
      <c r="A15" s="410"/>
      <c r="B15" s="1130"/>
      <c r="C15" s="1134"/>
      <c r="D15" s="1135"/>
      <c r="E15" s="419"/>
      <c r="F15" s="418"/>
      <c r="G15" s="419"/>
      <c r="H15" s="418"/>
      <c r="I15" s="1140"/>
      <c r="J15" s="1141"/>
      <c r="K15" s="1146"/>
      <c r="L15" s="1147"/>
      <c r="M15" s="1147"/>
      <c r="N15" s="1135"/>
      <c r="O15" s="1146"/>
      <c r="P15" s="1147"/>
      <c r="Q15" s="1147"/>
      <c r="R15" s="1147"/>
      <c r="S15" s="1135"/>
      <c r="T15" s="420"/>
      <c r="U15" s="420"/>
      <c r="V15" s="421"/>
      <c r="W15" s="422">
        <f>WEEKDAY(DATE($AF$2,$AJ$2,1))</f>
        <v>2</v>
      </c>
      <c r="X15" s="423">
        <f>WEEKDAY(DATE($AF$2,$AJ$2,2))</f>
        <v>3</v>
      </c>
      <c r="Y15" s="423">
        <f>WEEKDAY(DATE($AF$2,$AJ$2,3))</f>
        <v>4</v>
      </c>
      <c r="Z15" s="423">
        <f>WEEKDAY(DATE($AF$2,$AJ$2,4))</f>
        <v>5</v>
      </c>
      <c r="AA15" s="423">
        <f>WEEKDAY(DATE($AF$2,$AJ$2,5))</f>
        <v>6</v>
      </c>
      <c r="AB15" s="423">
        <f>WEEKDAY(DATE($AF$2,$AJ$2,6))</f>
        <v>7</v>
      </c>
      <c r="AC15" s="424">
        <f>WEEKDAY(DATE($AF$2,$AJ$2,7))</f>
        <v>1</v>
      </c>
      <c r="AD15" s="425">
        <f>WEEKDAY(DATE($AF$2,$AJ$2,8))</f>
        <v>2</v>
      </c>
      <c r="AE15" s="423">
        <f>WEEKDAY(DATE($AF$2,$AJ$2,9))</f>
        <v>3</v>
      </c>
      <c r="AF15" s="423">
        <f>WEEKDAY(DATE($AF$2,$AJ$2,10))</f>
        <v>4</v>
      </c>
      <c r="AG15" s="423">
        <f>WEEKDAY(DATE($AF$2,$AJ$2,11))</f>
        <v>5</v>
      </c>
      <c r="AH15" s="423">
        <f>WEEKDAY(DATE($AF$2,$AJ$2,12))</f>
        <v>6</v>
      </c>
      <c r="AI15" s="423">
        <f>WEEKDAY(DATE($AF$2,$AJ$2,13))</f>
        <v>7</v>
      </c>
      <c r="AJ15" s="424">
        <f>WEEKDAY(DATE($AF$2,$AJ$2,14))</f>
        <v>1</v>
      </c>
      <c r="AK15" s="425">
        <f>WEEKDAY(DATE($AF$2,$AJ$2,15))</f>
        <v>2</v>
      </c>
      <c r="AL15" s="423">
        <f>WEEKDAY(DATE($AF$2,$AJ$2,16))</f>
        <v>3</v>
      </c>
      <c r="AM15" s="423">
        <f>WEEKDAY(DATE($AF$2,$AJ$2,17))</f>
        <v>4</v>
      </c>
      <c r="AN15" s="423">
        <f>WEEKDAY(DATE($AF$2,$AJ$2,18))</f>
        <v>5</v>
      </c>
      <c r="AO15" s="423">
        <f>WEEKDAY(DATE($AF$2,$AJ$2,19))</f>
        <v>6</v>
      </c>
      <c r="AP15" s="423">
        <f>WEEKDAY(DATE($AF$2,$AJ$2,20))</f>
        <v>7</v>
      </c>
      <c r="AQ15" s="424">
        <f>WEEKDAY(DATE($AF$2,$AJ$2,21))</f>
        <v>1</v>
      </c>
      <c r="AR15" s="425">
        <f>WEEKDAY(DATE($AF$2,$AJ$2,22))</f>
        <v>2</v>
      </c>
      <c r="AS15" s="423">
        <f>WEEKDAY(DATE($AF$2,$AJ$2,23))</f>
        <v>3</v>
      </c>
      <c r="AT15" s="423">
        <f>WEEKDAY(DATE($AF$2,$AJ$2,24))</f>
        <v>4</v>
      </c>
      <c r="AU15" s="423">
        <f>WEEKDAY(DATE($AF$2,$AJ$2,25))</f>
        <v>5</v>
      </c>
      <c r="AV15" s="423">
        <f>WEEKDAY(DATE($AF$2,$AJ$2,26))</f>
        <v>6</v>
      </c>
      <c r="AW15" s="423">
        <f>WEEKDAY(DATE($AF$2,$AJ$2,27))</f>
        <v>7</v>
      </c>
      <c r="AX15" s="424">
        <f>WEEKDAY(DATE($AF$2,$AJ$2,28))</f>
        <v>1</v>
      </c>
      <c r="AY15" s="425">
        <f>IF(AY14=29,WEEKDAY(DATE($AF$2,$AJ$2,29)),0)</f>
        <v>0</v>
      </c>
      <c r="AZ15" s="423">
        <f>IF(AZ14=30,WEEKDAY(DATE($AF$2,$AJ$2,30)),0)</f>
        <v>0</v>
      </c>
      <c r="BA15" s="424">
        <f>IF(BA14=31,WEEKDAY(DATE($AF$2,$AJ$2,31)),0)</f>
        <v>0</v>
      </c>
      <c r="BB15" s="1154"/>
      <c r="BC15" s="1155"/>
      <c r="BD15" s="1160"/>
      <c r="BE15" s="1161"/>
      <c r="BF15" s="1134"/>
      <c r="BG15" s="1147"/>
      <c r="BH15" s="1147"/>
      <c r="BI15" s="1147"/>
      <c r="BJ15" s="1165"/>
    </row>
    <row r="16" spans="1:62" ht="19.5" thickBot="1">
      <c r="A16" s="410"/>
      <c r="B16" s="1131"/>
      <c r="C16" s="1136"/>
      <c r="D16" s="1137"/>
      <c r="E16" s="430"/>
      <c r="F16" s="429"/>
      <c r="G16" s="430"/>
      <c r="H16" s="429"/>
      <c r="I16" s="1142"/>
      <c r="J16" s="1143"/>
      <c r="K16" s="1148"/>
      <c r="L16" s="1149"/>
      <c r="M16" s="1149"/>
      <c r="N16" s="1137"/>
      <c r="O16" s="1148"/>
      <c r="P16" s="1149"/>
      <c r="Q16" s="1149"/>
      <c r="R16" s="1149"/>
      <c r="S16" s="1137"/>
      <c r="T16" s="431"/>
      <c r="U16" s="431"/>
      <c r="V16" s="432"/>
      <c r="W16" s="433" t="str">
        <f>IF(W15=1,"日",IF(W15=2,"月",IF(W15=3,"火",IF(W15=4,"水",IF(W15=5,"木",IF(W15=6,"金","土"))))))</f>
        <v>月</v>
      </c>
      <c r="X16" s="434" t="str">
        <f t="shared" ref="X16:AX16" si="0">IF(X15=1,"日",IF(X15=2,"月",IF(X15=3,"火",IF(X15=4,"水",IF(X15=5,"木",IF(X15=6,"金","土"))))))</f>
        <v>火</v>
      </c>
      <c r="Y16" s="434" t="str">
        <f t="shared" si="0"/>
        <v>水</v>
      </c>
      <c r="Z16" s="434" t="str">
        <f t="shared" si="0"/>
        <v>木</v>
      </c>
      <c r="AA16" s="434" t="str">
        <f t="shared" si="0"/>
        <v>金</v>
      </c>
      <c r="AB16" s="434" t="str">
        <f t="shared" si="0"/>
        <v>土</v>
      </c>
      <c r="AC16" s="435" t="str">
        <f t="shared" si="0"/>
        <v>日</v>
      </c>
      <c r="AD16" s="436" t="str">
        <f>IF(AD15=1,"日",IF(AD15=2,"月",IF(AD15=3,"火",IF(AD15=4,"水",IF(AD15=5,"木",IF(AD15=6,"金","土"))))))</f>
        <v>月</v>
      </c>
      <c r="AE16" s="434" t="str">
        <f t="shared" si="0"/>
        <v>火</v>
      </c>
      <c r="AF16" s="434" t="str">
        <f t="shared" si="0"/>
        <v>水</v>
      </c>
      <c r="AG16" s="434" t="str">
        <f t="shared" si="0"/>
        <v>木</v>
      </c>
      <c r="AH16" s="434" t="str">
        <f t="shared" si="0"/>
        <v>金</v>
      </c>
      <c r="AI16" s="434" t="str">
        <f t="shared" si="0"/>
        <v>土</v>
      </c>
      <c r="AJ16" s="435" t="str">
        <f t="shared" si="0"/>
        <v>日</v>
      </c>
      <c r="AK16" s="436" t="str">
        <f>IF(AK15=1,"日",IF(AK15=2,"月",IF(AK15=3,"火",IF(AK15=4,"水",IF(AK15=5,"木",IF(AK15=6,"金","土"))))))</f>
        <v>月</v>
      </c>
      <c r="AL16" s="434" t="str">
        <f t="shared" si="0"/>
        <v>火</v>
      </c>
      <c r="AM16" s="434" t="str">
        <f t="shared" si="0"/>
        <v>水</v>
      </c>
      <c r="AN16" s="434" t="str">
        <f t="shared" si="0"/>
        <v>木</v>
      </c>
      <c r="AO16" s="434" t="str">
        <f t="shared" si="0"/>
        <v>金</v>
      </c>
      <c r="AP16" s="434" t="str">
        <f t="shared" si="0"/>
        <v>土</v>
      </c>
      <c r="AQ16" s="435" t="str">
        <f t="shared" si="0"/>
        <v>日</v>
      </c>
      <c r="AR16" s="436" t="str">
        <f>IF(AR15=1,"日",IF(AR15=2,"月",IF(AR15=3,"火",IF(AR15=4,"水",IF(AR15=5,"木",IF(AR15=6,"金","土"))))))</f>
        <v>月</v>
      </c>
      <c r="AS16" s="434" t="str">
        <f t="shared" si="0"/>
        <v>火</v>
      </c>
      <c r="AT16" s="434" t="str">
        <f t="shared" si="0"/>
        <v>水</v>
      </c>
      <c r="AU16" s="434" t="str">
        <f t="shared" si="0"/>
        <v>木</v>
      </c>
      <c r="AV16" s="434" t="str">
        <f t="shared" si="0"/>
        <v>金</v>
      </c>
      <c r="AW16" s="434" t="str">
        <f t="shared" si="0"/>
        <v>土</v>
      </c>
      <c r="AX16" s="435" t="str">
        <f t="shared" si="0"/>
        <v>日</v>
      </c>
      <c r="AY16" s="434" t="str">
        <f>IF(AY15=1,"日",IF(AY15=2,"月",IF(AY15=3,"火",IF(AY15=4,"水",IF(AY15=5,"木",IF(AY15=6,"金",IF(AY15=0,"","土")))))))</f>
        <v/>
      </c>
      <c r="AZ16" s="434" t="str">
        <f>IF(AZ15=1,"日",IF(AZ15=2,"月",IF(AZ15=3,"火",IF(AZ15=4,"水",IF(AZ15=5,"木",IF(AZ15=6,"金",IF(AZ15=0,"","土")))))))</f>
        <v/>
      </c>
      <c r="BA16" s="434" t="str">
        <f>IF(BA15=1,"日",IF(BA15=2,"月",IF(BA15=3,"火",IF(BA15=4,"水",IF(BA15=5,"木",IF(BA15=6,"金",IF(BA15=0,"","土")))))))</f>
        <v/>
      </c>
      <c r="BB16" s="1156"/>
      <c r="BC16" s="1157"/>
      <c r="BD16" s="1162"/>
      <c r="BE16" s="1163"/>
      <c r="BF16" s="1136"/>
      <c r="BG16" s="1149"/>
      <c r="BH16" s="1149"/>
      <c r="BI16" s="1149"/>
      <c r="BJ16" s="1166"/>
    </row>
    <row r="17" spans="1:62" ht="18.75">
      <c r="A17" s="410"/>
      <c r="B17" s="1170">
        <f>B15+1</f>
        <v>1</v>
      </c>
      <c r="C17" s="1172" t="s">
        <v>723</v>
      </c>
      <c r="D17" s="1173"/>
      <c r="E17" s="437"/>
      <c r="F17" s="438"/>
      <c r="G17" s="437"/>
      <c r="H17" s="438"/>
      <c r="I17" s="1176" t="s">
        <v>768</v>
      </c>
      <c r="J17" s="1177"/>
      <c r="K17" s="1180" t="s">
        <v>769</v>
      </c>
      <c r="L17" s="1181"/>
      <c r="M17" s="1181"/>
      <c r="N17" s="1173"/>
      <c r="O17" s="1184" t="s">
        <v>770</v>
      </c>
      <c r="P17" s="1185"/>
      <c r="Q17" s="1185"/>
      <c r="R17" s="1185"/>
      <c r="S17" s="1186"/>
      <c r="T17" s="439" t="s">
        <v>577</v>
      </c>
      <c r="U17" s="440"/>
      <c r="V17" s="441"/>
      <c r="W17" s="442" t="s">
        <v>771</v>
      </c>
      <c r="X17" s="443" t="s">
        <v>772</v>
      </c>
      <c r="Y17" s="443" t="s">
        <v>706</v>
      </c>
      <c r="Z17" s="443"/>
      <c r="AA17" s="443"/>
      <c r="AB17" s="443" t="s">
        <v>771</v>
      </c>
      <c r="AC17" s="444" t="s">
        <v>771</v>
      </c>
      <c r="AD17" s="442" t="s">
        <v>773</v>
      </c>
      <c r="AE17" s="443" t="s">
        <v>773</v>
      </c>
      <c r="AF17" s="443" t="s">
        <v>773</v>
      </c>
      <c r="AG17" s="443"/>
      <c r="AH17" s="443"/>
      <c r="AI17" s="443" t="s">
        <v>771</v>
      </c>
      <c r="AJ17" s="444" t="s">
        <v>773</v>
      </c>
      <c r="AK17" s="442" t="s">
        <v>772</v>
      </c>
      <c r="AL17" s="443" t="s">
        <v>773</v>
      </c>
      <c r="AM17" s="443" t="s">
        <v>773</v>
      </c>
      <c r="AN17" s="443"/>
      <c r="AO17" s="443"/>
      <c r="AP17" s="443" t="s">
        <v>772</v>
      </c>
      <c r="AQ17" s="444" t="s">
        <v>773</v>
      </c>
      <c r="AR17" s="442" t="s">
        <v>771</v>
      </c>
      <c r="AS17" s="443" t="s">
        <v>773</v>
      </c>
      <c r="AT17" s="443" t="s">
        <v>772</v>
      </c>
      <c r="AU17" s="443"/>
      <c r="AV17" s="443"/>
      <c r="AW17" s="443" t="s">
        <v>772</v>
      </c>
      <c r="AX17" s="444" t="s">
        <v>773</v>
      </c>
      <c r="AY17" s="442"/>
      <c r="AZ17" s="443"/>
      <c r="BA17" s="443"/>
      <c r="BB17" s="1190"/>
      <c r="BC17" s="1191"/>
      <c r="BD17" s="1192"/>
      <c r="BE17" s="1193"/>
      <c r="BF17" s="1194"/>
      <c r="BG17" s="1195"/>
      <c r="BH17" s="1195"/>
      <c r="BI17" s="1195"/>
      <c r="BJ17" s="1196"/>
    </row>
    <row r="18" spans="1:62" ht="18.75">
      <c r="A18" s="410"/>
      <c r="B18" s="1171"/>
      <c r="C18" s="1174"/>
      <c r="D18" s="1175"/>
      <c r="E18" s="445"/>
      <c r="F18" s="446" t="str">
        <f>C17</f>
        <v>管理者</v>
      </c>
      <c r="G18" s="445"/>
      <c r="H18" s="446" t="str">
        <f>I17</f>
        <v>A</v>
      </c>
      <c r="I18" s="1178"/>
      <c r="J18" s="1179"/>
      <c r="K18" s="1182"/>
      <c r="L18" s="1183"/>
      <c r="M18" s="1183"/>
      <c r="N18" s="1175"/>
      <c r="O18" s="1187"/>
      <c r="P18" s="1188"/>
      <c r="Q18" s="1188"/>
      <c r="R18" s="1188"/>
      <c r="S18" s="1189"/>
      <c r="T18" s="447" t="s">
        <v>578</v>
      </c>
      <c r="U18" s="448"/>
      <c r="V18" s="449"/>
      <c r="W18" s="450">
        <v>8</v>
      </c>
      <c r="X18" s="451">
        <v>8</v>
      </c>
      <c r="Y18" s="451">
        <v>8</v>
      </c>
      <c r="Z18" s="451" t="s">
        <v>885</v>
      </c>
      <c r="AA18" s="451" t="s">
        <v>885</v>
      </c>
      <c r="AB18" s="451">
        <v>8</v>
      </c>
      <c r="AC18" s="452">
        <v>8</v>
      </c>
      <c r="AD18" s="450">
        <v>8</v>
      </c>
      <c r="AE18" s="451">
        <v>8</v>
      </c>
      <c r="AF18" s="451">
        <v>8</v>
      </c>
      <c r="AG18" s="451" t="s">
        <v>885</v>
      </c>
      <c r="AH18" s="451" t="s">
        <v>885</v>
      </c>
      <c r="AI18" s="451">
        <v>8</v>
      </c>
      <c r="AJ18" s="452">
        <v>8</v>
      </c>
      <c r="AK18" s="450">
        <v>8</v>
      </c>
      <c r="AL18" s="451">
        <v>8</v>
      </c>
      <c r="AM18" s="451">
        <v>8</v>
      </c>
      <c r="AN18" s="451" t="s">
        <v>885</v>
      </c>
      <c r="AO18" s="451" t="s">
        <v>885</v>
      </c>
      <c r="AP18" s="451">
        <v>8</v>
      </c>
      <c r="AQ18" s="452">
        <v>8</v>
      </c>
      <c r="AR18" s="450">
        <v>8</v>
      </c>
      <c r="AS18" s="451">
        <v>8</v>
      </c>
      <c r="AT18" s="451">
        <v>8</v>
      </c>
      <c r="AU18" s="451" t="s">
        <v>885</v>
      </c>
      <c r="AV18" s="451" t="s">
        <v>885</v>
      </c>
      <c r="AW18" s="451">
        <v>8</v>
      </c>
      <c r="AX18" s="452">
        <v>8</v>
      </c>
      <c r="AY18" s="450" t="s">
        <v>885</v>
      </c>
      <c r="AZ18" s="451" t="s">
        <v>885</v>
      </c>
      <c r="BA18" s="451" t="s">
        <v>885</v>
      </c>
      <c r="BB18" s="1200">
        <f>IF($BE$3="４週",SUM(W18:AX18),IF($BE$3="暦月",SUM(W18:BA18),""))</f>
        <v>160</v>
      </c>
      <c r="BC18" s="1201"/>
      <c r="BD18" s="1202">
        <f>IF($BE$3="４週",BB18/4,IF($BE$3="暦月",(BB18/($BE$8/7)),""))</f>
        <v>40</v>
      </c>
      <c r="BE18" s="1201"/>
      <c r="BF18" s="1197"/>
      <c r="BG18" s="1198"/>
      <c r="BH18" s="1198"/>
      <c r="BI18" s="1198"/>
      <c r="BJ18" s="1199"/>
    </row>
    <row r="19" spans="1:62" ht="18.75">
      <c r="A19" s="410"/>
      <c r="B19" s="1170">
        <f>B17+1</f>
        <v>2</v>
      </c>
      <c r="C19" s="1203" t="s">
        <v>724</v>
      </c>
      <c r="D19" s="1204"/>
      <c r="E19" s="453"/>
      <c r="F19" s="454"/>
      <c r="G19" s="453"/>
      <c r="H19" s="454"/>
      <c r="I19" s="1205" t="s">
        <v>768</v>
      </c>
      <c r="J19" s="1206"/>
      <c r="K19" s="1207" t="s">
        <v>774</v>
      </c>
      <c r="L19" s="1208"/>
      <c r="M19" s="1208"/>
      <c r="N19" s="1204"/>
      <c r="O19" s="1187" t="s">
        <v>775</v>
      </c>
      <c r="P19" s="1188"/>
      <c r="Q19" s="1188"/>
      <c r="R19" s="1188"/>
      <c r="S19" s="1189"/>
      <c r="T19" s="455" t="s">
        <v>577</v>
      </c>
      <c r="U19" s="456"/>
      <c r="V19" s="457"/>
      <c r="W19" s="458" t="s">
        <v>771</v>
      </c>
      <c r="X19" s="459" t="s">
        <v>771</v>
      </c>
      <c r="Y19" s="459"/>
      <c r="Z19" s="459"/>
      <c r="AA19" s="459" t="s">
        <v>771</v>
      </c>
      <c r="AB19" s="459" t="s">
        <v>771</v>
      </c>
      <c r="AC19" s="460" t="s">
        <v>771</v>
      </c>
      <c r="AD19" s="458" t="s">
        <v>771</v>
      </c>
      <c r="AE19" s="459" t="s">
        <v>771</v>
      </c>
      <c r="AF19" s="459"/>
      <c r="AG19" s="459" t="s">
        <v>771</v>
      </c>
      <c r="AH19" s="459" t="s">
        <v>771</v>
      </c>
      <c r="AI19" s="459" t="s">
        <v>771</v>
      </c>
      <c r="AJ19" s="460"/>
      <c r="AK19" s="458" t="s">
        <v>771</v>
      </c>
      <c r="AL19" s="459" t="s">
        <v>771</v>
      </c>
      <c r="AM19" s="459" t="s">
        <v>771</v>
      </c>
      <c r="AN19" s="459"/>
      <c r="AO19" s="459" t="s">
        <v>771</v>
      </c>
      <c r="AP19" s="459" t="s">
        <v>771</v>
      </c>
      <c r="AQ19" s="460"/>
      <c r="AR19" s="458" t="s">
        <v>771</v>
      </c>
      <c r="AS19" s="459" t="s">
        <v>771</v>
      </c>
      <c r="AT19" s="459"/>
      <c r="AU19" s="459"/>
      <c r="AV19" s="459" t="s">
        <v>771</v>
      </c>
      <c r="AW19" s="459" t="s">
        <v>773</v>
      </c>
      <c r="AX19" s="460" t="s">
        <v>771</v>
      </c>
      <c r="AY19" s="458"/>
      <c r="AZ19" s="459"/>
      <c r="BA19" s="461"/>
      <c r="BB19" s="1209"/>
      <c r="BC19" s="1210"/>
      <c r="BD19" s="1211"/>
      <c r="BE19" s="1212"/>
      <c r="BF19" s="1213"/>
      <c r="BG19" s="1214"/>
      <c r="BH19" s="1214"/>
      <c r="BI19" s="1214"/>
      <c r="BJ19" s="1215"/>
    </row>
    <row r="20" spans="1:62" ht="18.75">
      <c r="A20" s="410"/>
      <c r="B20" s="1171"/>
      <c r="C20" s="1174"/>
      <c r="D20" s="1175"/>
      <c r="E20" s="445"/>
      <c r="F20" s="446" t="str">
        <f>C19</f>
        <v>生活相談員</v>
      </c>
      <c r="G20" s="445"/>
      <c r="H20" s="446" t="str">
        <f>I19</f>
        <v>A</v>
      </c>
      <c r="I20" s="1178"/>
      <c r="J20" s="1179"/>
      <c r="K20" s="1182"/>
      <c r="L20" s="1183"/>
      <c r="M20" s="1183"/>
      <c r="N20" s="1175"/>
      <c r="O20" s="1187"/>
      <c r="P20" s="1188"/>
      <c r="Q20" s="1188"/>
      <c r="R20" s="1188"/>
      <c r="S20" s="1189"/>
      <c r="T20" s="447" t="s">
        <v>578</v>
      </c>
      <c r="U20" s="448"/>
      <c r="V20" s="449"/>
      <c r="W20" s="450">
        <v>8</v>
      </c>
      <c r="X20" s="451">
        <v>8</v>
      </c>
      <c r="Y20" s="451" t="s">
        <v>885</v>
      </c>
      <c r="Z20" s="451" t="s">
        <v>885</v>
      </c>
      <c r="AA20" s="451">
        <v>8</v>
      </c>
      <c r="AB20" s="451">
        <v>8</v>
      </c>
      <c r="AC20" s="452">
        <v>8</v>
      </c>
      <c r="AD20" s="450">
        <v>8</v>
      </c>
      <c r="AE20" s="451">
        <v>8</v>
      </c>
      <c r="AF20" s="451" t="s">
        <v>885</v>
      </c>
      <c r="AG20" s="451">
        <v>8</v>
      </c>
      <c r="AH20" s="451">
        <v>8</v>
      </c>
      <c r="AI20" s="451">
        <v>8</v>
      </c>
      <c r="AJ20" s="452" t="s">
        <v>885</v>
      </c>
      <c r="AK20" s="450">
        <v>8</v>
      </c>
      <c r="AL20" s="451">
        <v>8</v>
      </c>
      <c r="AM20" s="451">
        <v>8</v>
      </c>
      <c r="AN20" s="451" t="s">
        <v>885</v>
      </c>
      <c r="AO20" s="451">
        <v>8</v>
      </c>
      <c r="AP20" s="451">
        <v>8</v>
      </c>
      <c r="AQ20" s="452" t="s">
        <v>885</v>
      </c>
      <c r="AR20" s="450">
        <v>8</v>
      </c>
      <c r="AS20" s="451">
        <v>8</v>
      </c>
      <c r="AT20" s="451" t="s">
        <v>885</v>
      </c>
      <c r="AU20" s="451" t="s">
        <v>885</v>
      </c>
      <c r="AV20" s="451">
        <v>8</v>
      </c>
      <c r="AW20" s="451">
        <v>8</v>
      </c>
      <c r="AX20" s="452">
        <v>8</v>
      </c>
      <c r="AY20" s="450" t="s">
        <v>885</v>
      </c>
      <c r="AZ20" s="451" t="s">
        <v>885</v>
      </c>
      <c r="BA20" s="451" t="s">
        <v>885</v>
      </c>
      <c r="BB20" s="1200">
        <f>IF($BE$3="４週",SUM(W20:AX20),IF($BE$3="暦月",SUM(W20:BA20),""))</f>
        <v>160</v>
      </c>
      <c r="BC20" s="1201"/>
      <c r="BD20" s="1202">
        <f>IF($BE$3="４週",BB20/4,IF($BE$3="暦月",(BB20/($BE$8/7)),""))</f>
        <v>40</v>
      </c>
      <c r="BE20" s="1201"/>
      <c r="BF20" s="1197"/>
      <c r="BG20" s="1198"/>
      <c r="BH20" s="1198"/>
      <c r="BI20" s="1198"/>
      <c r="BJ20" s="1199"/>
    </row>
    <row r="21" spans="1:62" ht="18.75">
      <c r="A21" s="410"/>
      <c r="B21" s="1170">
        <f>B19+1</f>
        <v>3</v>
      </c>
      <c r="C21" s="1203" t="s">
        <v>726</v>
      </c>
      <c r="D21" s="1204"/>
      <c r="E21" s="445"/>
      <c r="F21" s="446"/>
      <c r="G21" s="445"/>
      <c r="H21" s="446"/>
      <c r="I21" s="1205" t="s">
        <v>768</v>
      </c>
      <c r="J21" s="1206"/>
      <c r="K21" s="1207" t="s">
        <v>776</v>
      </c>
      <c r="L21" s="1208"/>
      <c r="M21" s="1208"/>
      <c r="N21" s="1204"/>
      <c r="O21" s="1187" t="s">
        <v>777</v>
      </c>
      <c r="P21" s="1188"/>
      <c r="Q21" s="1188"/>
      <c r="R21" s="1188"/>
      <c r="S21" s="1189"/>
      <c r="T21" s="455" t="s">
        <v>577</v>
      </c>
      <c r="U21" s="456"/>
      <c r="V21" s="457"/>
      <c r="W21" s="458" t="s">
        <v>773</v>
      </c>
      <c r="X21" s="459" t="s">
        <v>773</v>
      </c>
      <c r="Y21" s="459" t="s">
        <v>773</v>
      </c>
      <c r="Z21" s="459"/>
      <c r="AA21" s="459"/>
      <c r="AB21" s="459" t="s">
        <v>773</v>
      </c>
      <c r="AC21" s="460" t="s">
        <v>778</v>
      </c>
      <c r="AD21" s="458" t="s">
        <v>773</v>
      </c>
      <c r="AE21" s="459" t="s">
        <v>773</v>
      </c>
      <c r="AF21" s="459" t="s">
        <v>773</v>
      </c>
      <c r="AG21" s="459"/>
      <c r="AH21" s="459"/>
      <c r="AI21" s="459" t="s">
        <v>773</v>
      </c>
      <c r="AJ21" s="460" t="s">
        <v>773</v>
      </c>
      <c r="AK21" s="458" t="s">
        <v>773</v>
      </c>
      <c r="AL21" s="459" t="s">
        <v>773</v>
      </c>
      <c r="AM21" s="459" t="s">
        <v>773</v>
      </c>
      <c r="AN21" s="459"/>
      <c r="AO21" s="459"/>
      <c r="AP21" s="459" t="s">
        <v>778</v>
      </c>
      <c r="AQ21" s="460" t="s">
        <v>773</v>
      </c>
      <c r="AR21" s="458" t="s">
        <v>773</v>
      </c>
      <c r="AS21" s="459" t="s">
        <v>773</v>
      </c>
      <c r="AT21" s="459" t="s">
        <v>773</v>
      </c>
      <c r="AU21" s="459"/>
      <c r="AV21" s="459"/>
      <c r="AW21" s="459" t="s">
        <v>773</v>
      </c>
      <c r="AX21" s="460" t="s">
        <v>773</v>
      </c>
      <c r="AY21" s="458"/>
      <c r="AZ21" s="459"/>
      <c r="BA21" s="461"/>
      <c r="BB21" s="1209"/>
      <c r="BC21" s="1210"/>
      <c r="BD21" s="1211"/>
      <c r="BE21" s="1212"/>
      <c r="BF21" s="1213"/>
      <c r="BG21" s="1214"/>
      <c r="BH21" s="1214"/>
      <c r="BI21" s="1214"/>
      <c r="BJ21" s="1215"/>
    </row>
    <row r="22" spans="1:62" ht="18.75">
      <c r="A22" s="410"/>
      <c r="B22" s="1171"/>
      <c r="C22" s="1174"/>
      <c r="D22" s="1175"/>
      <c r="E22" s="445"/>
      <c r="F22" s="446" t="str">
        <f>C21</f>
        <v>計画作成担当者</v>
      </c>
      <c r="G22" s="445"/>
      <c r="H22" s="446" t="str">
        <f>I21</f>
        <v>A</v>
      </c>
      <c r="I22" s="1178"/>
      <c r="J22" s="1179"/>
      <c r="K22" s="1182"/>
      <c r="L22" s="1183"/>
      <c r="M22" s="1183"/>
      <c r="N22" s="1175"/>
      <c r="O22" s="1187"/>
      <c r="P22" s="1188"/>
      <c r="Q22" s="1188"/>
      <c r="R22" s="1188"/>
      <c r="S22" s="1189"/>
      <c r="T22" s="447" t="s">
        <v>578</v>
      </c>
      <c r="U22" s="448"/>
      <c r="V22" s="449"/>
      <c r="W22" s="450">
        <v>8</v>
      </c>
      <c r="X22" s="451">
        <v>8</v>
      </c>
      <c r="Y22" s="451">
        <v>8</v>
      </c>
      <c r="Z22" s="451" t="s">
        <v>885</v>
      </c>
      <c r="AA22" s="451" t="s">
        <v>885</v>
      </c>
      <c r="AB22" s="451">
        <v>8</v>
      </c>
      <c r="AC22" s="452">
        <v>8</v>
      </c>
      <c r="AD22" s="450">
        <v>8</v>
      </c>
      <c r="AE22" s="451">
        <v>8</v>
      </c>
      <c r="AF22" s="451">
        <v>8</v>
      </c>
      <c r="AG22" s="451" t="s">
        <v>885</v>
      </c>
      <c r="AH22" s="451" t="s">
        <v>885</v>
      </c>
      <c r="AI22" s="451">
        <v>8</v>
      </c>
      <c r="AJ22" s="452">
        <v>8</v>
      </c>
      <c r="AK22" s="450">
        <v>8</v>
      </c>
      <c r="AL22" s="451">
        <v>8</v>
      </c>
      <c r="AM22" s="451">
        <v>8</v>
      </c>
      <c r="AN22" s="451" t="s">
        <v>885</v>
      </c>
      <c r="AO22" s="451" t="s">
        <v>885</v>
      </c>
      <c r="AP22" s="451">
        <v>8</v>
      </c>
      <c r="AQ22" s="452">
        <v>8</v>
      </c>
      <c r="AR22" s="450">
        <v>8</v>
      </c>
      <c r="AS22" s="451">
        <v>8</v>
      </c>
      <c r="AT22" s="451">
        <v>8</v>
      </c>
      <c r="AU22" s="451" t="s">
        <v>885</v>
      </c>
      <c r="AV22" s="451" t="s">
        <v>885</v>
      </c>
      <c r="AW22" s="451">
        <v>8</v>
      </c>
      <c r="AX22" s="452">
        <v>8</v>
      </c>
      <c r="AY22" s="450" t="s">
        <v>885</v>
      </c>
      <c r="AZ22" s="451" t="s">
        <v>885</v>
      </c>
      <c r="BA22" s="451" t="s">
        <v>885</v>
      </c>
      <c r="BB22" s="1200">
        <f>IF($BE$3="４週",SUM(W22:AX22),IF($BE$3="暦月",SUM(W22:BA22),""))</f>
        <v>160</v>
      </c>
      <c r="BC22" s="1201"/>
      <c r="BD22" s="1202">
        <f>IF($BE$3="４週",BB22/4,IF($BE$3="暦月",(BB22/($BE$8/7)),""))</f>
        <v>40</v>
      </c>
      <c r="BE22" s="1201"/>
      <c r="BF22" s="1197"/>
      <c r="BG22" s="1198"/>
      <c r="BH22" s="1198"/>
      <c r="BI22" s="1198"/>
      <c r="BJ22" s="1199"/>
    </row>
    <row r="23" spans="1:62" ht="18.75">
      <c r="A23" s="410"/>
      <c r="B23" s="1170">
        <f>B21+1</f>
        <v>4</v>
      </c>
      <c r="C23" s="1203" t="s">
        <v>725</v>
      </c>
      <c r="D23" s="1204"/>
      <c r="E23" s="445"/>
      <c r="F23" s="446"/>
      <c r="G23" s="445"/>
      <c r="H23" s="446"/>
      <c r="I23" s="1205" t="s">
        <v>779</v>
      </c>
      <c r="J23" s="1206"/>
      <c r="K23" s="1207" t="s">
        <v>780</v>
      </c>
      <c r="L23" s="1208"/>
      <c r="M23" s="1208"/>
      <c r="N23" s="1204"/>
      <c r="O23" s="1187" t="s">
        <v>781</v>
      </c>
      <c r="P23" s="1188"/>
      <c r="Q23" s="1188"/>
      <c r="R23" s="1188"/>
      <c r="S23" s="1189"/>
      <c r="T23" s="455" t="s">
        <v>577</v>
      </c>
      <c r="U23" s="456"/>
      <c r="V23" s="457"/>
      <c r="W23" s="458" t="s">
        <v>650</v>
      </c>
      <c r="X23" s="459" t="s">
        <v>650</v>
      </c>
      <c r="Y23" s="459" t="s">
        <v>782</v>
      </c>
      <c r="Z23" s="459"/>
      <c r="AA23" s="459"/>
      <c r="AB23" s="459" t="s">
        <v>650</v>
      </c>
      <c r="AC23" s="460" t="s">
        <v>650</v>
      </c>
      <c r="AD23" s="458" t="s">
        <v>650</v>
      </c>
      <c r="AE23" s="459" t="s">
        <v>650</v>
      </c>
      <c r="AF23" s="459" t="s">
        <v>650</v>
      </c>
      <c r="AG23" s="459"/>
      <c r="AH23" s="459"/>
      <c r="AI23" s="459" t="s">
        <v>650</v>
      </c>
      <c r="AJ23" s="460" t="s">
        <v>650</v>
      </c>
      <c r="AK23" s="458" t="s">
        <v>650</v>
      </c>
      <c r="AL23" s="459" t="s">
        <v>650</v>
      </c>
      <c r="AM23" s="459" t="s">
        <v>650</v>
      </c>
      <c r="AN23" s="459"/>
      <c r="AO23" s="459"/>
      <c r="AP23" s="459" t="s">
        <v>783</v>
      </c>
      <c r="AQ23" s="460" t="s">
        <v>650</v>
      </c>
      <c r="AR23" s="458" t="s">
        <v>783</v>
      </c>
      <c r="AS23" s="459" t="s">
        <v>650</v>
      </c>
      <c r="AT23" s="459" t="s">
        <v>650</v>
      </c>
      <c r="AU23" s="459"/>
      <c r="AV23" s="459"/>
      <c r="AW23" s="459" t="s">
        <v>650</v>
      </c>
      <c r="AX23" s="460" t="s">
        <v>650</v>
      </c>
      <c r="AY23" s="458"/>
      <c r="AZ23" s="459"/>
      <c r="BA23" s="461"/>
      <c r="BB23" s="1209"/>
      <c r="BC23" s="1210"/>
      <c r="BD23" s="1211"/>
      <c r="BE23" s="1212"/>
      <c r="BF23" s="1213"/>
      <c r="BG23" s="1214"/>
      <c r="BH23" s="1214"/>
      <c r="BI23" s="1214"/>
      <c r="BJ23" s="1215"/>
    </row>
    <row r="24" spans="1:62" ht="18.75">
      <c r="A24" s="410"/>
      <c r="B24" s="1171"/>
      <c r="C24" s="1174"/>
      <c r="D24" s="1175"/>
      <c r="E24" s="445"/>
      <c r="F24" s="446" t="str">
        <f>C23</f>
        <v>機能訓練指導員</v>
      </c>
      <c r="G24" s="445"/>
      <c r="H24" s="446" t="str">
        <f>I23</f>
        <v>B</v>
      </c>
      <c r="I24" s="1178"/>
      <c r="J24" s="1179"/>
      <c r="K24" s="1182"/>
      <c r="L24" s="1183"/>
      <c r="M24" s="1183"/>
      <c r="N24" s="1175"/>
      <c r="O24" s="1187"/>
      <c r="P24" s="1188"/>
      <c r="Q24" s="1188"/>
      <c r="R24" s="1188"/>
      <c r="S24" s="1189"/>
      <c r="T24" s="447" t="s">
        <v>578</v>
      </c>
      <c r="U24" s="448"/>
      <c r="V24" s="449"/>
      <c r="W24" s="450">
        <v>4.0000000000000009</v>
      </c>
      <c r="X24" s="451">
        <v>4.0000000000000009</v>
      </c>
      <c r="Y24" s="451">
        <v>4.0000000000000009</v>
      </c>
      <c r="Z24" s="451" t="s">
        <v>885</v>
      </c>
      <c r="AA24" s="451" t="s">
        <v>885</v>
      </c>
      <c r="AB24" s="451">
        <v>4.0000000000000009</v>
      </c>
      <c r="AC24" s="452">
        <v>4.0000000000000009</v>
      </c>
      <c r="AD24" s="450">
        <v>4.0000000000000009</v>
      </c>
      <c r="AE24" s="451">
        <v>4.0000000000000009</v>
      </c>
      <c r="AF24" s="451">
        <v>4.0000000000000009</v>
      </c>
      <c r="AG24" s="451" t="s">
        <v>885</v>
      </c>
      <c r="AH24" s="451" t="s">
        <v>885</v>
      </c>
      <c r="AI24" s="451">
        <v>4.0000000000000009</v>
      </c>
      <c r="AJ24" s="452">
        <v>4.0000000000000009</v>
      </c>
      <c r="AK24" s="450">
        <v>4.0000000000000009</v>
      </c>
      <c r="AL24" s="451">
        <v>4.0000000000000009</v>
      </c>
      <c r="AM24" s="451">
        <v>4.0000000000000009</v>
      </c>
      <c r="AN24" s="451" t="s">
        <v>885</v>
      </c>
      <c r="AO24" s="451" t="s">
        <v>885</v>
      </c>
      <c r="AP24" s="451">
        <v>4.0000000000000009</v>
      </c>
      <c r="AQ24" s="452">
        <v>4.0000000000000009</v>
      </c>
      <c r="AR24" s="450">
        <v>4.0000000000000009</v>
      </c>
      <c r="AS24" s="451">
        <v>4.0000000000000009</v>
      </c>
      <c r="AT24" s="451">
        <v>4.0000000000000009</v>
      </c>
      <c r="AU24" s="451" t="s">
        <v>885</v>
      </c>
      <c r="AV24" s="451" t="s">
        <v>885</v>
      </c>
      <c r="AW24" s="451">
        <v>4.0000000000000009</v>
      </c>
      <c r="AX24" s="452">
        <v>4.0000000000000009</v>
      </c>
      <c r="AY24" s="450" t="s">
        <v>885</v>
      </c>
      <c r="AZ24" s="451" t="s">
        <v>885</v>
      </c>
      <c r="BA24" s="451" t="s">
        <v>885</v>
      </c>
      <c r="BB24" s="1200">
        <f>IF($BE$3="４週",SUM(W24:AX24),IF($BE$3="暦月",SUM(W24:BA24),""))</f>
        <v>80.000000000000014</v>
      </c>
      <c r="BC24" s="1201"/>
      <c r="BD24" s="1202">
        <f>IF($BE$3="４週",BB24/4,IF($BE$3="暦月",(BB24/($BE$8/7)),""))</f>
        <v>20.000000000000004</v>
      </c>
      <c r="BE24" s="1201"/>
      <c r="BF24" s="1197"/>
      <c r="BG24" s="1198"/>
      <c r="BH24" s="1198"/>
      <c r="BI24" s="1198"/>
      <c r="BJ24" s="1199"/>
    </row>
    <row r="25" spans="1:62" ht="18.75">
      <c r="A25" s="410"/>
      <c r="B25" s="1170">
        <f>B23+1</f>
        <v>5</v>
      </c>
      <c r="C25" s="1203" t="s">
        <v>590</v>
      </c>
      <c r="D25" s="1204"/>
      <c r="E25" s="445"/>
      <c r="F25" s="446"/>
      <c r="G25" s="445"/>
      <c r="H25" s="446"/>
      <c r="I25" s="1205" t="s">
        <v>768</v>
      </c>
      <c r="J25" s="1206"/>
      <c r="K25" s="1207" t="s">
        <v>784</v>
      </c>
      <c r="L25" s="1208"/>
      <c r="M25" s="1208"/>
      <c r="N25" s="1204"/>
      <c r="O25" s="1187" t="s">
        <v>785</v>
      </c>
      <c r="P25" s="1188"/>
      <c r="Q25" s="1188"/>
      <c r="R25" s="1188"/>
      <c r="S25" s="1189"/>
      <c r="T25" s="455" t="s">
        <v>577</v>
      </c>
      <c r="U25" s="456"/>
      <c r="V25" s="457"/>
      <c r="W25" s="458" t="s">
        <v>773</v>
      </c>
      <c r="X25" s="459" t="s">
        <v>778</v>
      </c>
      <c r="Y25" s="459" t="s">
        <v>773</v>
      </c>
      <c r="Z25" s="459"/>
      <c r="AA25" s="459"/>
      <c r="AB25" s="459" t="s">
        <v>778</v>
      </c>
      <c r="AC25" s="460" t="s">
        <v>773</v>
      </c>
      <c r="AD25" s="458" t="s">
        <v>773</v>
      </c>
      <c r="AE25" s="459" t="s">
        <v>773</v>
      </c>
      <c r="AF25" s="459" t="s">
        <v>778</v>
      </c>
      <c r="AG25" s="459"/>
      <c r="AH25" s="459"/>
      <c r="AI25" s="459" t="s">
        <v>773</v>
      </c>
      <c r="AJ25" s="460" t="s">
        <v>773</v>
      </c>
      <c r="AK25" s="458" t="s">
        <v>773</v>
      </c>
      <c r="AL25" s="459" t="s">
        <v>773</v>
      </c>
      <c r="AM25" s="459" t="s">
        <v>773</v>
      </c>
      <c r="AN25" s="459"/>
      <c r="AO25" s="459"/>
      <c r="AP25" s="459" t="s">
        <v>778</v>
      </c>
      <c r="AQ25" s="460" t="s">
        <v>778</v>
      </c>
      <c r="AR25" s="458" t="s">
        <v>773</v>
      </c>
      <c r="AS25" s="459" t="s">
        <v>773</v>
      </c>
      <c r="AT25" s="459" t="s">
        <v>778</v>
      </c>
      <c r="AU25" s="459"/>
      <c r="AV25" s="459"/>
      <c r="AW25" s="459" t="s">
        <v>773</v>
      </c>
      <c r="AX25" s="460" t="s">
        <v>778</v>
      </c>
      <c r="AY25" s="458"/>
      <c r="AZ25" s="459"/>
      <c r="BA25" s="461"/>
      <c r="BB25" s="1209"/>
      <c r="BC25" s="1210"/>
      <c r="BD25" s="1211"/>
      <c r="BE25" s="1212"/>
      <c r="BF25" s="1213"/>
      <c r="BG25" s="1214"/>
      <c r="BH25" s="1214"/>
      <c r="BI25" s="1214"/>
      <c r="BJ25" s="1215"/>
    </row>
    <row r="26" spans="1:62" ht="18.75">
      <c r="A26" s="410"/>
      <c r="B26" s="1171"/>
      <c r="C26" s="1174"/>
      <c r="D26" s="1175"/>
      <c r="E26" s="445"/>
      <c r="F26" s="446" t="str">
        <f>C25</f>
        <v>看護職員</v>
      </c>
      <c r="G26" s="445"/>
      <c r="H26" s="446" t="str">
        <f>I25</f>
        <v>A</v>
      </c>
      <c r="I26" s="1178"/>
      <c r="J26" s="1179"/>
      <c r="K26" s="1182"/>
      <c r="L26" s="1183"/>
      <c r="M26" s="1183"/>
      <c r="N26" s="1175"/>
      <c r="O26" s="1187"/>
      <c r="P26" s="1188"/>
      <c r="Q26" s="1188"/>
      <c r="R26" s="1188"/>
      <c r="S26" s="1189"/>
      <c r="T26" s="462" t="s">
        <v>578</v>
      </c>
      <c r="U26" s="463"/>
      <c r="V26" s="464"/>
      <c r="W26" s="450">
        <v>8</v>
      </c>
      <c r="X26" s="451">
        <v>8</v>
      </c>
      <c r="Y26" s="451">
        <v>8</v>
      </c>
      <c r="Z26" s="451" t="s">
        <v>885</v>
      </c>
      <c r="AA26" s="451" t="s">
        <v>885</v>
      </c>
      <c r="AB26" s="451">
        <v>8</v>
      </c>
      <c r="AC26" s="452">
        <v>8</v>
      </c>
      <c r="AD26" s="450">
        <v>8</v>
      </c>
      <c r="AE26" s="451">
        <v>8</v>
      </c>
      <c r="AF26" s="451">
        <v>8</v>
      </c>
      <c r="AG26" s="451" t="s">
        <v>885</v>
      </c>
      <c r="AH26" s="451" t="s">
        <v>885</v>
      </c>
      <c r="AI26" s="451">
        <v>8</v>
      </c>
      <c r="AJ26" s="452">
        <v>8</v>
      </c>
      <c r="AK26" s="450">
        <v>8</v>
      </c>
      <c r="AL26" s="451">
        <v>8</v>
      </c>
      <c r="AM26" s="451">
        <v>8</v>
      </c>
      <c r="AN26" s="451" t="s">
        <v>885</v>
      </c>
      <c r="AO26" s="451" t="s">
        <v>885</v>
      </c>
      <c r="AP26" s="451">
        <v>8</v>
      </c>
      <c r="AQ26" s="452">
        <v>8</v>
      </c>
      <c r="AR26" s="450">
        <v>8</v>
      </c>
      <c r="AS26" s="451">
        <v>8</v>
      </c>
      <c r="AT26" s="451">
        <v>8</v>
      </c>
      <c r="AU26" s="451" t="s">
        <v>885</v>
      </c>
      <c r="AV26" s="451" t="s">
        <v>885</v>
      </c>
      <c r="AW26" s="451">
        <v>8</v>
      </c>
      <c r="AX26" s="452">
        <v>8</v>
      </c>
      <c r="AY26" s="450" t="s">
        <v>885</v>
      </c>
      <c r="AZ26" s="451" t="s">
        <v>885</v>
      </c>
      <c r="BA26" s="451" t="s">
        <v>885</v>
      </c>
      <c r="BB26" s="1200">
        <f>IF($BE$3="４週",SUM(W26:AX26),IF($BE$3="暦月",SUM(W26:BA26),""))</f>
        <v>160</v>
      </c>
      <c r="BC26" s="1201"/>
      <c r="BD26" s="1202">
        <f>IF($BE$3="４週",BB26/4,IF($BE$3="暦月",(BB26/($BE$8/7)),""))</f>
        <v>40</v>
      </c>
      <c r="BE26" s="1201"/>
      <c r="BF26" s="1197"/>
      <c r="BG26" s="1198"/>
      <c r="BH26" s="1198"/>
      <c r="BI26" s="1198"/>
      <c r="BJ26" s="1199"/>
    </row>
    <row r="27" spans="1:62" ht="18.75">
      <c r="A27" s="410"/>
      <c r="B27" s="1170">
        <f>B25+1</f>
        <v>6</v>
      </c>
      <c r="C27" s="1203" t="s">
        <v>590</v>
      </c>
      <c r="D27" s="1204"/>
      <c r="E27" s="445"/>
      <c r="F27" s="446"/>
      <c r="G27" s="445"/>
      <c r="H27" s="446"/>
      <c r="I27" s="1205" t="s">
        <v>768</v>
      </c>
      <c r="J27" s="1206"/>
      <c r="K27" s="1207" t="s">
        <v>784</v>
      </c>
      <c r="L27" s="1208"/>
      <c r="M27" s="1208"/>
      <c r="N27" s="1204"/>
      <c r="O27" s="1187" t="s">
        <v>786</v>
      </c>
      <c r="P27" s="1188"/>
      <c r="Q27" s="1188"/>
      <c r="R27" s="1188"/>
      <c r="S27" s="1189"/>
      <c r="T27" s="465" t="s">
        <v>577</v>
      </c>
      <c r="U27" s="466"/>
      <c r="V27" s="467"/>
      <c r="W27" s="458" t="s">
        <v>787</v>
      </c>
      <c r="X27" s="459" t="s">
        <v>788</v>
      </c>
      <c r="Y27" s="459" t="s">
        <v>789</v>
      </c>
      <c r="Z27" s="459" t="s">
        <v>789</v>
      </c>
      <c r="AA27" s="459"/>
      <c r="AB27" s="459" t="s">
        <v>790</v>
      </c>
      <c r="AC27" s="460"/>
      <c r="AD27" s="458"/>
      <c r="AE27" s="459" t="s">
        <v>787</v>
      </c>
      <c r="AF27" s="459" t="s">
        <v>788</v>
      </c>
      <c r="AG27" s="459" t="s">
        <v>789</v>
      </c>
      <c r="AH27" s="459" t="s">
        <v>789</v>
      </c>
      <c r="AI27" s="459"/>
      <c r="AJ27" s="460" t="s">
        <v>790</v>
      </c>
      <c r="AK27" s="458" t="s">
        <v>790</v>
      </c>
      <c r="AL27" s="459"/>
      <c r="AM27" s="459" t="s">
        <v>791</v>
      </c>
      <c r="AN27" s="459" t="s">
        <v>792</v>
      </c>
      <c r="AO27" s="459" t="s">
        <v>789</v>
      </c>
      <c r="AP27" s="459" t="s">
        <v>789</v>
      </c>
      <c r="AQ27" s="460"/>
      <c r="AR27" s="458" t="s">
        <v>793</v>
      </c>
      <c r="AS27" s="459"/>
      <c r="AT27" s="459"/>
      <c r="AU27" s="459" t="s">
        <v>787</v>
      </c>
      <c r="AV27" s="459" t="s">
        <v>788</v>
      </c>
      <c r="AW27" s="459" t="s">
        <v>636</v>
      </c>
      <c r="AX27" s="460" t="s">
        <v>789</v>
      </c>
      <c r="AY27" s="458"/>
      <c r="AZ27" s="459"/>
      <c r="BA27" s="461"/>
      <c r="BB27" s="1209"/>
      <c r="BC27" s="1210"/>
      <c r="BD27" s="1211"/>
      <c r="BE27" s="1212"/>
      <c r="BF27" s="1213"/>
      <c r="BG27" s="1214"/>
      <c r="BH27" s="1214"/>
      <c r="BI27" s="1214"/>
      <c r="BJ27" s="1215"/>
    </row>
    <row r="28" spans="1:62" ht="18.75">
      <c r="A28" s="410"/>
      <c r="B28" s="1171"/>
      <c r="C28" s="1174"/>
      <c r="D28" s="1175"/>
      <c r="E28" s="445"/>
      <c r="F28" s="446" t="str">
        <f>C27</f>
        <v>看護職員</v>
      </c>
      <c r="G28" s="445"/>
      <c r="H28" s="446" t="str">
        <f>I27</f>
        <v>A</v>
      </c>
      <c r="I28" s="1178"/>
      <c r="J28" s="1179"/>
      <c r="K28" s="1182"/>
      <c r="L28" s="1183"/>
      <c r="M28" s="1183"/>
      <c r="N28" s="1175"/>
      <c r="O28" s="1187"/>
      <c r="P28" s="1188"/>
      <c r="Q28" s="1188"/>
      <c r="R28" s="1188"/>
      <c r="S28" s="1189"/>
      <c r="T28" s="447" t="s">
        <v>578</v>
      </c>
      <c r="U28" s="448"/>
      <c r="V28" s="449"/>
      <c r="W28" s="450">
        <v>8</v>
      </c>
      <c r="X28" s="451">
        <v>8</v>
      </c>
      <c r="Y28" s="451">
        <v>7.9999999999999982</v>
      </c>
      <c r="Z28" s="451">
        <v>7.9999999999999982</v>
      </c>
      <c r="AA28" s="451" t="s">
        <v>885</v>
      </c>
      <c r="AB28" s="451">
        <v>8</v>
      </c>
      <c r="AC28" s="452" t="s">
        <v>885</v>
      </c>
      <c r="AD28" s="450" t="s">
        <v>885</v>
      </c>
      <c r="AE28" s="451">
        <v>8</v>
      </c>
      <c r="AF28" s="451">
        <v>8</v>
      </c>
      <c r="AG28" s="451">
        <v>7.9999999999999982</v>
      </c>
      <c r="AH28" s="451">
        <v>7.9999999999999982</v>
      </c>
      <c r="AI28" s="451" t="s">
        <v>885</v>
      </c>
      <c r="AJ28" s="452">
        <v>8</v>
      </c>
      <c r="AK28" s="450">
        <v>8</v>
      </c>
      <c r="AL28" s="451" t="s">
        <v>885</v>
      </c>
      <c r="AM28" s="451">
        <v>8</v>
      </c>
      <c r="AN28" s="451">
        <v>8</v>
      </c>
      <c r="AO28" s="451">
        <v>7.9999999999999982</v>
      </c>
      <c r="AP28" s="451">
        <v>7.9999999999999982</v>
      </c>
      <c r="AQ28" s="452" t="s">
        <v>885</v>
      </c>
      <c r="AR28" s="450">
        <v>8</v>
      </c>
      <c r="AS28" s="451" t="s">
        <v>885</v>
      </c>
      <c r="AT28" s="451" t="s">
        <v>885</v>
      </c>
      <c r="AU28" s="451">
        <v>8</v>
      </c>
      <c r="AV28" s="451">
        <v>8</v>
      </c>
      <c r="AW28" s="451">
        <v>7.9999999999999982</v>
      </c>
      <c r="AX28" s="452">
        <v>7.9999999999999982</v>
      </c>
      <c r="AY28" s="450" t="s">
        <v>885</v>
      </c>
      <c r="AZ28" s="451" t="s">
        <v>885</v>
      </c>
      <c r="BA28" s="451" t="s">
        <v>885</v>
      </c>
      <c r="BB28" s="1200">
        <f>IF($BE$3="４週",SUM(W28:AX28),IF($BE$3="暦月",SUM(W28:BA28),""))</f>
        <v>160</v>
      </c>
      <c r="BC28" s="1201"/>
      <c r="BD28" s="1202">
        <f>IF($BE$3="４週",BB28/4,IF($BE$3="暦月",(BB28/($BE$8/7)),""))</f>
        <v>40</v>
      </c>
      <c r="BE28" s="1201"/>
      <c r="BF28" s="1197"/>
      <c r="BG28" s="1198"/>
      <c r="BH28" s="1198"/>
      <c r="BI28" s="1198"/>
      <c r="BJ28" s="1199"/>
    </row>
    <row r="29" spans="1:62" ht="18.75">
      <c r="A29" s="410"/>
      <c r="B29" s="1170">
        <f>B27+1</f>
        <v>7</v>
      </c>
      <c r="C29" s="1203" t="s">
        <v>590</v>
      </c>
      <c r="D29" s="1204"/>
      <c r="E29" s="445"/>
      <c r="F29" s="446"/>
      <c r="G29" s="445"/>
      <c r="H29" s="446"/>
      <c r="I29" s="1205" t="s">
        <v>779</v>
      </c>
      <c r="J29" s="1206"/>
      <c r="K29" s="1207" t="s">
        <v>784</v>
      </c>
      <c r="L29" s="1208"/>
      <c r="M29" s="1208"/>
      <c r="N29" s="1204"/>
      <c r="O29" s="1187" t="s">
        <v>781</v>
      </c>
      <c r="P29" s="1188"/>
      <c r="Q29" s="1188"/>
      <c r="R29" s="1188"/>
      <c r="S29" s="1189"/>
      <c r="T29" s="455" t="s">
        <v>577</v>
      </c>
      <c r="U29" s="456"/>
      <c r="V29" s="457"/>
      <c r="W29" s="458" t="s">
        <v>794</v>
      </c>
      <c r="X29" s="459" t="s">
        <v>794</v>
      </c>
      <c r="Y29" s="459" t="s">
        <v>795</v>
      </c>
      <c r="Z29" s="459"/>
      <c r="AA29" s="459"/>
      <c r="AB29" s="459" t="s">
        <v>794</v>
      </c>
      <c r="AC29" s="460" t="s">
        <v>794</v>
      </c>
      <c r="AD29" s="458" t="s">
        <v>794</v>
      </c>
      <c r="AE29" s="459" t="s">
        <v>794</v>
      </c>
      <c r="AF29" s="459" t="s">
        <v>795</v>
      </c>
      <c r="AG29" s="459"/>
      <c r="AH29" s="459"/>
      <c r="AI29" s="459" t="s">
        <v>794</v>
      </c>
      <c r="AJ29" s="460" t="s">
        <v>795</v>
      </c>
      <c r="AK29" s="458" t="s">
        <v>794</v>
      </c>
      <c r="AL29" s="459" t="s">
        <v>795</v>
      </c>
      <c r="AM29" s="459" t="s">
        <v>795</v>
      </c>
      <c r="AN29" s="459"/>
      <c r="AO29" s="459"/>
      <c r="AP29" s="459" t="s">
        <v>794</v>
      </c>
      <c r="AQ29" s="460" t="s">
        <v>794</v>
      </c>
      <c r="AR29" s="458" t="s">
        <v>794</v>
      </c>
      <c r="AS29" s="459" t="s">
        <v>794</v>
      </c>
      <c r="AT29" s="459" t="s">
        <v>794</v>
      </c>
      <c r="AU29" s="459"/>
      <c r="AV29" s="459"/>
      <c r="AW29" s="459" t="s">
        <v>795</v>
      </c>
      <c r="AX29" s="460" t="s">
        <v>795</v>
      </c>
      <c r="AY29" s="458"/>
      <c r="AZ29" s="459"/>
      <c r="BA29" s="461"/>
      <c r="BB29" s="1209"/>
      <c r="BC29" s="1210"/>
      <c r="BD29" s="1211"/>
      <c r="BE29" s="1212"/>
      <c r="BF29" s="1213"/>
      <c r="BG29" s="1214"/>
      <c r="BH29" s="1214"/>
      <c r="BI29" s="1214"/>
      <c r="BJ29" s="1215"/>
    </row>
    <row r="30" spans="1:62" ht="18.75">
      <c r="A30" s="410"/>
      <c r="B30" s="1171"/>
      <c r="C30" s="1174"/>
      <c r="D30" s="1175"/>
      <c r="E30" s="445"/>
      <c r="F30" s="446" t="str">
        <f>C29</f>
        <v>看護職員</v>
      </c>
      <c r="G30" s="445"/>
      <c r="H30" s="446" t="str">
        <f>I29</f>
        <v>B</v>
      </c>
      <c r="I30" s="1178"/>
      <c r="J30" s="1179"/>
      <c r="K30" s="1182"/>
      <c r="L30" s="1183"/>
      <c r="M30" s="1183"/>
      <c r="N30" s="1175"/>
      <c r="O30" s="1187"/>
      <c r="P30" s="1188"/>
      <c r="Q30" s="1188"/>
      <c r="R30" s="1188"/>
      <c r="S30" s="1189"/>
      <c r="T30" s="447" t="s">
        <v>578</v>
      </c>
      <c r="U30" s="448"/>
      <c r="V30" s="449"/>
      <c r="W30" s="450">
        <v>3.9999999999999991</v>
      </c>
      <c r="X30" s="451">
        <v>3.9999999999999991</v>
      </c>
      <c r="Y30" s="451">
        <v>3.9999999999999991</v>
      </c>
      <c r="Z30" s="451" t="s">
        <v>885</v>
      </c>
      <c r="AA30" s="451" t="s">
        <v>885</v>
      </c>
      <c r="AB30" s="451">
        <v>3.9999999999999991</v>
      </c>
      <c r="AC30" s="452">
        <v>3.9999999999999991</v>
      </c>
      <c r="AD30" s="450">
        <v>3.9999999999999991</v>
      </c>
      <c r="AE30" s="451">
        <v>3.9999999999999991</v>
      </c>
      <c r="AF30" s="451">
        <v>3.9999999999999991</v>
      </c>
      <c r="AG30" s="451" t="s">
        <v>885</v>
      </c>
      <c r="AH30" s="451" t="s">
        <v>885</v>
      </c>
      <c r="AI30" s="451">
        <v>3.9999999999999991</v>
      </c>
      <c r="AJ30" s="452">
        <v>3.9999999999999991</v>
      </c>
      <c r="AK30" s="450">
        <v>3.9999999999999991</v>
      </c>
      <c r="AL30" s="451">
        <v>3.9999999999999991</v>
      </c>
      <c r="AM30" s="451">
        <v>3.9999999999999991</v>
      </c>
      <c r="AN30" s="451" t="s">
        <v>885</v>
      </c>
      <c r="AO30" s="451" t="s">
        <v>885</v>
      </c>
      <c r="AP30" s="451">
        <v>3.9999999999999991</v>
      </c>
      <c r="AQ30" s="452">
        <v>3.9999999999999991</v>
      </c>
      <c r="AR30" s="450">
        <v>3.9999999999999991</v>
      </c>
      <c r="AS30" s="451">
        <v>3.9999999999999991</v>
      </c>
      <c r="AT30" s="451">
        <v>3.9999999999999991</v>
      </c>
      <c r="AU30" s="451" t="s">
        <v>885</v>
      </c>
      <c r="AV30" s="451" t="s">
        <v>885</v>
      </c>
      <c r="AW30" s="451">
        <v>3.9999999999999991</v>
      </c>
      <c r="AX30" s="452">
        <v>3.9999999999999991</v>
      </c>
      <c r="AY30" s="450" t="s">
        <v>885</v>
      </c>
      <c r="AZ30" s="451" t="s">
        <v>885</v>
      </c>
      <c r="BA30" s="451" t="s">
        <v>885</v>
      </c>
      <c r="BB30" s="1200">
        <f>IF($BE$3="４週",SUM(W30:AX30),IF($BE$3="暦月",SUM(W30:BA30),""))</f>
        <v>79.999999999999986</v>
      </c>
      <c r="BC30" s="1201"/>
      <c r="BD30" s="1202">
        <f>IF($BE$3="４週",BB30/4,IF($BE$3="暦月",(BB30/($BE$8/7)),""))</f>
        <v>19.999999999999996</v>
      </c>
      <c r="BE30" s="1201"/>
      <c r="BF30" s="1197"/>
      <c r="BG30" s="1198"/>
      <c r="BH30" s="1198"/>
      <c r="BI30" s="1198"/>
      <c r="BJ30" s="1199"/>
    </row>
    <row r="31" spans="1:62" ht="18.75">
      <c r="A31" s="410"/>
      <c r="B31" s="1170">
        <f>B29+1</f>
        <v>8</v>
      </c>
      <c r="C31" s="1203" t="s">
        <v>590</v>
      </c>
      <c r="D31" s="1204"/>
      <c r="E31" s="445"/>
      <c r="F31" s="446"/>
      <c r="G31" s="445"/>
      <c r="H31" s="446"/>
      <c r="I31" s="1205" t="s">
        <v>768</v>
      </c>
      <c r="J31" s="1206"/>
      <c r="K31" s="1207" t="s">
        <v>784</v>
      </c>
      <c r="L31" s="1208"/>
      <c r="M31" s="1208"/>
      <c r="N31" s="1204"/>
      <c r="O31" s="1187" t="s">
        <v>796</v>
      </c>
      <c r="P31" s="1188"/>
      <c r="Q31" s="1188"/>
      <c r="R31" s="1188"/>
      <c r="S31" s="1189"/>
      <c r="T31" s="455" t="s">
        <v>577</v>
      </c>
      <c r="U31" s="456"/>
      <c r="V31" s="457"/>
      <c r="W31" s="458"/>
      <c r="X31" s="459"/>
      <c r="Y31" s="459" t="s">
        <v>773</v>
      </c>
      <c r="Z31" s="459" t="s">
        <v>797</v>
      </c>
      <c r="AA31" s="459" t="s">
        <v>773</v>
      </c>
      <c r="AB31" s="459" t="s">
        <v>773</v>
      </c>
      <c r="AC31" s="460" t="s">
        <v>797</v>
      </c>
      <c r="AD31" s="458"/>
      <c r="AE31" s="459"/>
      <c r="AF31" s="459" t="s">
        <v>797</v>
      </c>
      <c r="AG31" s="459" t="s">
        <v>773</v>
      </c>
      <c r="AH31" s="459" t="s">
        <v>797</v>
      </c>
      <c r="AI31" s="459" t="s">
        <v>773</v>
      </c>
      <c r="AJ31" s="460" t="s">
        <v>797</v>
      </c>
      <c r="AK31" s="458"/>
      <c r="AL31" s="459"/>
      <c r="AM31" s="459" t="s">
        <v>778</v>
      </c>
      <c r="AN31" s="459" t="s">
        <v>797</v>
      </c>
      <c r="AO31" s="459" t="s">
        <v>797</v>
      </c>
      <c r="AP31" s="459" t="s">
        <v>797</v>
      </c>
      <c r="AQ31" s="460" t="s">
        <v>797</v>
      </c>
      <c r="AR31" s="458"/>
      <c r="AS31" s="459"/>
      <c r="AT31" s="459" t="s">
        <v>797</v>
      </c>
      <c r="AU31" s="459" t="s">
        <v>773</v>
      </c>
      <c r="AV31" s="459" t="s">
        <v>773</v>
      </c>
      <c r="AW31" s="459" t="s">
        <v>797</v>
      </c>
      <c r="AX31" s="460" t="s">
        <v>797</v>
      </c>
      <c r="AY31" s="458"/>
      <c r="AZ31" s="459"/>
      <c r="BA31" s="461"/>
      <c r="BB31" s="1209"/>
      <c r="BC31" s="1210"/>
      <c r="BD31" s="1211"/>
      <c r="BE31" s="1212"/>
      <c r="BF31" s="1213"/>
      <c r="BG31" s="1214"/>
      <c r="BH31" s="1214"/>
      <c r="BI31" s="1214"/>
      <c r="BJ31" s="1215"/>
    </row>
    <row r="32" spans="1:62" ht="18.75">
      <c r="A32" s="410"/>
      <c r="B32" s="1171"/>
      <c r="C32" s="1174"/>
      <c r="D32" s="1175"/>
      <c r="E32" s="445"/>
      <c r="F32" s="446" t="str">
        <f>C31</f>
        <v>看護職員</v>
      </c>
      <c r="G32" s="445"/>
      <c r="H32" s="446" t="str">
        <f>I31</f>
        <v>A</v>
      </c>
      <c r="I32" s="1178"/>
      <c r="J32" s="1179"/>
      <c r="K32" s="1182"/>
      <c r="L32" s="1183"/>
      <c r="M32" s="1183"/>
      <c r="N32" s="1175"/>
      <c r="O32" s="1187"/>
      <c r="P32" s="1188"/>
      <c r="Q32" s="1188"/>
      <c r="R32" s="1188"/>
      <c r="S32" s="1189"/>
      <c r="T32" s="447" t="s">
        <v>578</v>
      </c>
      <c r="U32" s="448"/>
      <c r="V32" s="449"/>
      <c r="W32" s="450" t="s">
        <v>885</v>
      </c>
      <c r="X32" s="451" t="s">
        <v>885</v>
      </c>
      <c r="Y32" s="451">
        <v>8</v>
      </c>
      <c r="Z32" s="451">
        <v>8</v>
      </c>
      <c r="AA32" s="451">
        <v>8</v>
      </c>
      <c r="AB32" s="451">
        <v>8</v>
      </c>
      <c r="AC32" s="452">
        <v>8</v>
      </c>
      <c r="AD32" s="450" t="s">
        <v>885</v>
      </c>
      <c r="AE32" s="451" t="s">
        <v>885</v>
      </c>
      <c r="AF32" s="451">
        <v>8</v>
      </c>
      <c r="AG32" s="451">
        <v>8</v>
      </c>
      <c r="AH32" s="451">
        <v>8</v>
      </c>
      <c r="AI32" s="451">
        <v>8</v>
      </c>
      <c r="AJ32" s="452">
        <v>8</v>
      </c>
      <c r="AK32" s="450" t="s">
        <v>885</v>
      </c>
      <c r="AL32" s="451" t="s">
        <v>885</v>
      </c>
      <c r="AM32" s="451">
        <v>8</v>
      </c>
      <c r="AN32" s="451">
        <v>8</v>
      </c>
      <c r="AO32" s="451">
        <v>8</v>
      </c>
      <c r="AP32" s="451">
        <v>8</v>
      </c>
      <c r="AQ32" s="452">
        <v>8</v>
      </c>
      <c r="AR32" s="450" t="s">
        <v>885</v>
      </c>
      <c r="AS32" s="451" t="s">
        <v>885</v>
      </c>
      <c r="AT32" s="451">
        <v>8</v>
      </c>
      <c r="AU32" s="451">
        <v>8</v>
      </c>
      <c r="AV32" s="451">
        <v>8</v>
      </c>
      <c r="AW32" s="451">
        <v>8</v>
      </c>
      <c r="AX32" s="452">
        <v>8</v>
      </c>
      <c r="AY32" s="450" t="s">
        <v>885</v>
      </c>
      <c r="AZ32" s="451" t="s">
        <v>885</v>
      </c>
      <c r="BA32" s="451" t="s">
        <v>885</v>
      </c>
      <c r="BB32" s="1200">
        <f>IF($BE$3="４週",SUM(W32:AX32),IF($BE$3="暦月",SUM(W32:BA32),""))</f>
        <v>160</v>
      </c>
      <c r="BC32" s="1201"/>
      <c r="BD32" s="1202">
        <f>IF($BE$3="４週",BB32/4,IF($BE$3="暦月",(BB32/($BE$8/7)),""))</f>
        <v>40</v>
      </c>
      <c r="BE32" s="1201"/>
      <c r="BF32" s="1197"/>
      <c r="BG32" s="1198"/>
      <c r="BH32" s="1198"/>
      <c r="BI32" s="1198"/>
      <c r="BJ32" s="1199"/>
    </row>
    <row r="33" spans="1:62" ht="18.75">
      <c r="A33" s="410"/>
      <c r="B33" s="1170">
        <f>B31+1</f>
        <v>9</v>
      </c>
      <c r="C33" s="1203" t="s">
        <v>591</v>
      </c>
      <c r="D33" s="1204"/>
      <c r="E33" s="445"/>
      <c r="F33" s="446"/>
      <c r="G33" s="445"/>
      <c r="H33" s="446"/>
      <c r="I33" s="1205" t="s">
        <v>768</v>
      </c>
      <c r="J33" s="1206"/>
      <c r="K33" s="1207" t="s">
        <v>798</v>
      </c>
      <c r="L33" s="1208"/>
      <c r="M33" s="1208"/>
      <c r="N33" s="1204"/>
      <c r="O33" s="1187" t="s">
        <v>799</v>
      </c>
      <c r="P33" s="1188"/>
      <c r="Q33" s="1188"/>
      <c r="R33" s="1188"/>
      <c r="S33" s="1189"/>
      <c r="T33" s="455" t="s">
        <v>577</v>
      </c>
      <c r="U33" s="456"/>
      <c r="V33" s="457"/>
      <c r="W33" s="458" t="s">
        <v>778</v>
      </c>
      <c r="X33" s="459" t="s">
        <v>778</v>
      </c>
      <c r="Y33" s="459" t="s">
        <v>778</v>
      </c>
      <c r="Z33" s="459"/>
      <c r="AA33" s="459"/>
      <c r="AB33" s="459" t="s">
        <v>778</v>
      </c>
      <c r="AC33" s="460" t="s">
        <v>797</v>
      </c>
      <c r="AD33" s="458" t="s">
        <v>797</v>
      </c>
      <c r="AE33" s="459" t="s">
        <v>797</v>
      </c>
      <c r="AF33" s="459" t="s">
        <v>797</v>
      </c>
      <c r="AG33" s="459"/>
      <c r="AH33" s="459"/>
      <c r="AI33" s="459" t="s">
        <v>797</v>
      </c>
      <c r="AJ33" s="460" t="s">
        <v>778</v>
      </c>
      <c r="AK33" s="458" t="s">
        <v>778</v>
      </c>
      <c r="AL33" s="459" t="s">
        <v>797</v>
      </c>
      <c r="AM33" s="459" t="s">
        <v>797</v>
      </c>
      <c r="AN33" s="459"/>
      <c r="AO33" s="459"/>
      <c r="AP33" s="459" t="s">
        <v>778</v>
      </c>
      <c r="AQ33" s="460" t="s">
        <v>778</v>
      </c>
      <c r="AR33" s="458" t="s">
        <v>778</v>
      </c>
      <c r="AS33" s="459" t="s">
        <v>778</v>
      </c>
      <c r="AT33" s="459" t="s">
        <v>797</v>
      </c>
      <c r="AU33" s="459"/>
      <c r="AV33" s="459"/>
      <c r="AW33" s="459" t="s">
        <v>797</v>
      </c>
      <c r="AX33" s="460" t="s">
        <v>778</v>
      </c>
      <c r="AY33" s="458"/>
      <c r="AZ33" s="459"/>
      <c r="BA33" s="461"/>
      <c r="BB33" s="1209"/>
      <c r="BC33" s="1210"/>
      <c r="BD33" s="1211"/>
      <c r="BE33" s="1212"/>
      <c r="BF33" s="1213"/>
      <c r="BG33" s="1214"/>
      <c r="BH33" s="1214"/>
      <c r="BI33" s="1214"/>
      <c r="BJ33" s="1215"/>
    </row>
    <row r="34" spans="1:62" ht="18.75">
      <c r="A34" s="410"/>
      <c r="B34" s="1171"/>
      <c r="C34" s="1174"/>
      <c r="D34" s="1175"/>
      <c r="E34" s="445"/>
      <c r="F34" s="446" t="str">
        <f>C33</f>
        <v>介護職員</v>
      </c>
      <c r="G34" s="445"/>
      <c r="H34" s="446" t="str">
        <f>I33</f>
        <v>A</v>
      </c>
      <c r="I34" s="1178"/>
      <c r="J34" s="1179"/>
      <c r="K34" s="1182"/>
      <c r="L34" s="1183"/>
      <c r="M34" s="1183"/>
      <c r="N34" s="1175"/>
      <c r="O34" s="1187"/>
      <c r="P34" s="1188"/>
      <c r="Q34" s="1188"/>
      <c r="R34" s="1188"/>
      <c r="S34" s="1189"/>
      <c r="T34" s="462" t="s">
        <v>578</v>
      </c>
      <c r="U34" s="463"/>
      <c r="V34" s="464"/>
      <c r="W34" s="450">
        <v>8</v>
      </c>
      <c r="X34" s="451">
        <v>8</v>
      </c>
      <c r="Y34" s="451">
        <v>8</v>
      </c>
      <c r="Z34" s="451" t="s">
        <v>885</v>
      </c>
      <c r="AA34" s="451" t="s">
        <v>885</v>
      </c>
      <c r="AB34" s="451">
        <v>8</v>
      </c>
      <c r="AC34" s="452">
        <v>8</v>
      </c>
      <c r="AD34" s="450">
        <v>8</v>
      </c>
      <c r="AE34" s="451">
        <v>8</v>
      </c>
      <c r="AF34" s="451">
        <v>8</v>
      </c>
      <c r="AG34" s="451" t="s">
        <v>885</v>
      </c>
      <c r="AH34" s="451" t="s">
        <v>885</v>
      </c>
      <c r="AI34" s="451">
        <v>8</v>
      </c>
      <c r="AJ34" s="452">
        <v>8</v>
      </c>
      <c r="AK34" s="450">
        <v>8</v>
      </c>
      <c r="AL34" s="451">
        <v>8</v>
      </c>
      <c r="AM34" s="451">
        <v>8</v>
      </c>
      <c r="AN34" s="451" t="s">
        <v>885</v>
      </c>
      <c r="AO34" s="451" t="s">
        <v>885</v>
      </c>
      <c r="AP34" s="451">
        <v>8</v>
      </c>
      <c r="AQ34" s="452">
        <v>8</v>
      </c>
      <c r="AR34" s="450">
        <v>8</v>
      </c>
      <c r="AS34" s="451">
        <v>8</v>
      </c>
      <c r="AT34" s="451">
        <v>8</v>
      </c>
      <c r="AU34" s="451" t="s">
        <v>885</v>
      </c>
      <c r="AV34" s="451" t="s">
        <v>885</v>
      </c>
      <c r="AW34" s="451">
        <v>8</v>
      </c>
      <c r="AX34" s="452">
        <v>8</v>
      </c>
      <c r="AY34" s="450" t="s">
        <v>885</v>
      </c>
      <c r="AZ34" s="451" t="s">
        <v>885</v>
      </c>
      <c r="BA34" s="451" t="s">
        <v>885</v>
      </c>
      <c r="BB34" s="1200">
        <f>IF($BE$3="４週",SUM(W34:AX34),IF($BE$3="暦月",SUM(W34:BA34),""))</f>
        <v>160</v>
      </c>
      <c r="BC34" s="1201"/>
      <c r="BD34" s="1202">
        <f>IF($BE$3="４週",BB34/4,IF($BE$3="暦月",(BB34/($BE$8/7)),""))</f>
        <v>40</v>
      </c>
      <c r="BE34" s="1201"/>
      <c r="BF34" s="1197"/>
      <c r="BG34" s="1198"/>
      <c r="BH34" s="1198"/>
      <c r="BI34" s="1198"/>
      <c r="BJ34" s="1199"/>
    </row>
    <row r="35" spans="1:62" ht="18.75">
      <c r="A35" s="410"/>
      <c r="B35" s="1170">
        <f>B33+1</f>
        <v>10</v>
      </c>
      <c r="C35" s="1203" t="s">
        <v>591</v>
      </c>
      <c r="D35" s="1204"/>
      <c r="E35" s="445"/>
      <c r="F35" s="446"/>
      <c r="G35" s="445"/>
      <c r="H35" s="446"/>
      <c r="I35" s="1205" t="s">
        <v>768</v>
      </c>
      <c r="J35" s="1206"/>
      <c r="K35" s="1207" t="s">
        <v>798</v>
      </c>
      <c r="L35" s="1208"/>
      <c r="M35" s="1208"/>
      <c r="N35" s="1204"/>
      <c r="O35" s="1187" t="s">
        <v>800</v>
      </c>
      <c r="P35" s="1188"/>
      <c r="Q35" s="1188"/>
      <c r="R35" s="1188"/>
      <c r="S35" s="1189"/>
      <c r="T35" s="465" t="s">
        <v>577</v>
      </c>
      <c r="U35" s="466"/>
      <c r="V35" s="467"/>
      <c r="W35" s="458" t="s">
        <v>787</v>
      </c>
      <c r="X35" s="459" t="s">
        <v>792</v>
      </c>
      <c r="Y35" s="459" t="s">
        <v>789</v>
      </c>
      <c r="Z35" s="459" t="s">
        <v>789</v>
      </c>
      <c r="AA35" s="459"/>
      <c r="AB35" s="459" t="s">
        <v>790</v>
      </c>
      <c r="AC35" s="460"/>
      <c r="AD35" s="458"/>
      <c r="AE35" s="459" t="s">
        <v>787</v>
      </c>
      <c r="AF35" s="459" t="s">
        <v>792</v>
      </c>
      <c r="AG35" s="459" t="s">
        <v>789</v>
      </c>
      <c r="AH35" s="459" t="s">
        <v>789</v>
      </c>
      <c r="AI35" s="459"/>
      <c r="AJ35" s="460" t="s">
        <v>790</v>
      </c>
      <c r="AK35" s="458" t="s">
        <v>790</v>
      </c>
      <c r="AL35" s="459"/>
      <c r="AM35" s="459" t="s">
        <v>787</v>
      </c>
      <c r="AN35" s="459" t="s">
        <v>792</v>
      </c>
      <c r="AO35" s="459" t="s">
        <v>789</v>
      </c>
      <c r="AP35" s="459" t="s">
        <v>789</v>
      </c>
      <c r="AQ35" s="460"/>
      <c r="AR35" s="458" t="s">
        <v>790</v>
      </c>
      <c r="AS35" s="459"/>
      <c r="AT35" s="459"/>
      <c r="AU35" s="459" t="s">
        <v>787</v>
      </c>
      <c r="AV35" s="459" t="s">
        <v>792</v>
      </c>
      <c r="AW35" s="459" t="s">
        <v>789</v>
      </c>
      <c r="AX35" s="460" t="s">
        <v>789</v>
      </c>
      <c r="AY35" s="458"/>
      <c r="AZ35" s="459"/>
      <c r="BA35" s="461"/>
      <c r="BB35" s="1209"/>
      <c r="BC35" s="1210"/>
      <c r="BD35" s="1211"/>
      <c r="BE35" s="1212"/>
      <c r="BF35" s="1213"/>
      <c r="BG35" s="1214"/>
      <c r="BH35" s="1214"/>
      <c r="BI35" s="1214"/>
      <c r="BJ35" s="1215"/>
    </row>
    <row r="36" spans="1:62" ht="18.75">
      <c r="A36" s="410"/>
      <c r="B36" s="1171"/>
      <c r="C36" s="1174"/>
      <c r="D36" s="1175"/>
      <c r="E36" s="445"/>
      <c r="F36" s="446" t="str">
        <f>C35</f>
        <v>介護職員</v>
      </c>
      <c r="G36" s="445"/>
      <c r="H36" s="446" t="str">
        <f>I35</f>
        <v>A</v>
      </c>
      <c r="I36" s="1178"/>
      <c r="J36" s="1179"/>
      <c r="K36" s="1182"/>
      <c r="L36" s="1183"/>
      <c r="M36" s="1183"/>
      <c r="N36" s="1175"/>
      <c r="O36" s="1187"/>
      <c r="P36" s="1188"/>
      <c r="Q36" s="1188"/>
      <c r="R36" s="1188"/>
      <c r="S36" s="1189"/>
      <c r="T36" s="462" t="s">
        <v>578</v>
      </c>
      <c r="U36" s="463"/>
      <c r="V36" s="464"/>
      <c r="W36" s="450">
        <v>8</v>
      </c>
      <c r="X36" s="451">
        <v>8</v>
      </c>
      <c r="Y36" s="451">
        <v>7.9999999999999982</v>
      </c>
      <c r="Z36" s="451">
        <v>7.9999999999999982</v>
      </c>
      <c r="AA36" s="451" t="s">
        <v>885</v>
      </c>
      <c r="AB36" s="451">
        <v>8</v>
      </c>
      <c r="AC36" s="452" t="s">
        <v>885</v>
      </c>
      <c r="AD36" s="450" t="s">
        <v>885</v>
      </c>
      <c r="AE36" s="451">
        <v>8</v>
      </c>
      <c r="AF36" s="451">
        <v>8</v>
      </c>
      <c r="AG36" s="451">
        <v>7.9999999999999982</v>
      </c>
      <c r="AH36" s="451">
        <v>7.9999999999999982</v>
      </c>
      <c r="AI36" s="451" t="s">
        <v>885</v>
      </c>
      <c r="AJ36" s="452">
        <v>8</v>
      </c>
      <c r="AK36" s="450">
        <v>8</v>
      </c>
      <c r="AL36" s="451" t="s">
        <v>885</v>
      </c>
      <c r="AM36" s="451">
        <v>8</v>
      </c>
      <c r="AN36" s="451">
        <v>8</v>
      </c>
      <c r="AO36" s="451">
        <v>7.9999999999999982</v>
      </c>
      <c r="AP36" s="451">
        <v>7.9999999999999982</v>
      </c>
      <c r="AQ36" s="452" t="s">
        <v>885</v>
      </c>
      <c r="AR36" s="450">
        <v>8</v>
      </c>
      <c r="AS36" s="451" t="s">
        <v>885</v>
      </c>
      <c r="AT36" s="451" t="s">
        <v>885</v>
      </c>
      <c r="AU36" s="451">
        <v>8</v>
      </c>
      <c r="AV36" s="451">
        <v>8</v>
      </c>
      <c r="AW36" s="451">
        <v>7.9999999999999982</v>
      </c>
      <c r="AX36" s="452">
        <v>7.9999999999999982</v>
      </c>
      <c r="AY36" s="450" t="s">
        <v>885</v>
      </c>
      <c r="AZ36" s="451" t="s">
        <v>885</v>
      </c>
      <c r="BA36" s="451" t="s">
        <v>885</v>
      </c>
      <c r="BB36" s="1200">
        <f>IF($BE$3="４週",SUM(W36:AX36),IF($BE$3="暦月",SUM(W36:BA36),""))</f>
        <v>160</v>
      </c>
      <c r="BC36" s="1201"/>
      <c r="BD36" s="1202">
        <f>IF($BE$3="４週",BB36/4,IF($BE$3="暦月",(BB36/($BE$8/7)),""))</f>
        <v>40</v>
      </c>
      <c r="BE36" s="1201"/>
      <c r="BF36" s="1197"/>
      <c r="BG36" s="1198"/>
      <c r="BH36" s="1198"/>
      <c r="BI36" s="1198"/>
      <c r="BJ36" s="1199"/>
    </row>
    <row r="37" spans="1:62" ht="18.75">
      <c r="A37" s="410"/>
      <c r="B37" s="1170">
        <f>B35+1</f>
        <v>11</v>
      </c>
      <c r="C37" s="1203" t="s">
        <v>591</v>
      </c>
      <c r="D37" s="1204"/>
      <c r="E37" s="445"/>
      <c r="F37" s="446"/>
      <c r="G37" s="445"/>
      <c r="H37" s="446"/>
      <c r="I37" s="1205" t="s">
        <v>768</v>
      </c>
      <c r="J37" s="1206"/>
      <c r="K37" s="1207" t="s">
        <v>769</v>
      </c>
      <c r="L37" s="1208"/>
      <c r="M37" s="1208"/>
      <c r="N37" s="1204"/>
      <c r="O37" s="1187" t="s">
        <v>801</v>
      </c>
      <c r="P37" s="1188"/>
      <c r="Q37" s="1188"/>
      <c r="R37" s="1188"/>
      <c r="S37" s="1189"/>
      <c r="T37" s="465" t="s">
        <v>577</v>
      </c>
      <c r="U37" s="466"/>
      <c r="V37" s="467"/>
      <c r="W37" s="458"/>
      <c r="X37" s="459" t="s">
        <v>791</v>
      </c>
      <c r="Y37" s="459" t="s">
        <v>788</v>
      </c>
      <c r="Z37" s="459" t="s">
        <v>793</v>
      </c>
      <c r="AA37" s="459" t="s">
        <v>636</v>
      </c>
      <c r="AB37" s="459"/>
      <c r="AC37" s="460" t="s">
        <v>793</v>
      </c>
      <c r="AD37" s="458" t="s">
        <v>793</v>
      </c>
      <c r="AE37" s="459"/>
      <c r="AF37" s="459" t="s">
        <v>791</v>
      </c>
      <c r="AG37" s="459" t="s">
        <v>788</v>
      </c>
      <c r="AH37" s="459" t="s">
        <v>793</v>
      </c>
      <c r="AI37" s="459" t="s">
        <v>636</v>
      </c>
      <c r="AJ37" s="460"/>
      <c r="AK37" s="458" t="s">
        <v>793</v>
      </c>
      <c r="AL37" s="459" t="s">
        <v>636</v>
      </c>
      <c r="AM37" s="459"/>
      <c r="AN37" s="459" t="s">
        <v>791</v>
      </c>
      <c r="AO37" s="459" t="s">
        <v>802</v>
      </c>
      <c r="AP37" s="459" t="s">
        <v>793</v>
      </c>
      <c r="AQ37" s="460"/>
      <c r="AR37" s="458"/>
      <c r="AS37" s="459" t="s">
        <v>793</v>
      </c>
      <c r="AT37" s="459" t="s">
        <v>636</v>
      </c>
      <c r="AU37" s="459"/>
      <c r="AV37" s="459" t="s">
        <v>791</v>
      </c>
      <c r="AW37" s="459" t="s">
        <v>788</v>
      </c>
      <c r="AX37" s="460" t="s">
        <v>793</v>
      </c>
      <c r="AY37" s="458"/>
      <c r="AZ37" s="459"/>
      <c r="BA37" s="461"/>
      <c r="BB37" s="1209"/>
      <c r="BC37" s="1210"/>
      <c r="BD37" s="1211"/>
      <c r="BE37" s="1212"/>
      <c r="BF37" s="1213"/>
      <c r="BG37" s="1214"/>
      <c r="BH37" s="1214"/>
      <c r="BI37" s="1214"/>
      <c r="BJ37" s="1215"/>
    </row>
    <row r="38" spans="1:62" ht="18.75">
      <c r="A38" s="410"/>
      <c r="B38" s="1171"/>
      <c r="C38" s="1174"/>
      <c r="D38" s="1175"/>
      <c r="E38" s="445"/>
      <c r="F38" s="446" t="str">
        <f>C37</f>
        <v>介護職員</v>
      </c>
      <c r="G38" s="445"/>
      <c r="H38" s="446" t="str">
        <f>I37</f>
        <v>A</v>
      </c>
      <c r="I38" s="1178"/>
      <c r="J38" s="1179"/>
      <c r="K38" s="1182"/>
      <c r="L38" s="1183"/>
      <c r="M38" s="1183"/>
      <c r="N38" s="1175"/>
      <c r="O38" s="1187"/>
      <c r="P38" s="1188"/>
      <c r="Q38" s="1188"/>
      <c r="R38" s="1188"/>
      <c r="S38" s="1189"/>
      <c r="T38" s="462" t="s">
        <v>578</v>
      </c>
      <c r="U38" s="463"/>
      <c r="V38" s="464"/>
      <c r="W38" s="450" t="s">
        <v>885</v>
      </c>
      <c r="X38" s="451">
        <v>8</v>
      </c>
      <c r="Y38" s="451">
        <v>8</v>
      </c>
      <c r="Z38" s="451">
        <v>8</v>
      </c>
      <c r="AA38" s="451">
        <v>7.9999999999999982</v>
      </c>
      <c r="AB38" s="451" t="s">
        <v>885</v>
      </c>
      <c r="AC38" s="452">
        <v>8</v>
      </c>
      <c r="AD38" s="450">
        <v>8</v>
      </c>
      <c r="AE38" s="451" t="s">
        <v>885</v>
      </c>
      <c r="AF38" s="451">
        <v>8</v>
      </c>
      <c r="AG38" s="451">
        <v>8</v>
      </c>
      <c r="AH38" s="451">
        <v>8</v>
      </c>
      <c r="AI38" s="451">
        <v>7.9999999999999982</v>
      </c>
      <c r="AJ38" s="452" t="s">
        <v>885</v>
      </c>
      <c r="AK38" s="450">
        <v>8</v>
      </c>
      <c r="AL38" s="451">
        <v>7.9999999999999982</v>
      </c>
      <c r="AM38" s="451" t="s">
        <v>885</v>
      </c>
      <c r="AN38" s="451">
        <v>8</v>
      </c>
      <c r="AO38" s="451">
        <v>8</v>
      </c>
      <c r="AP38" s="451">
        <v>8</v>
      </c>
      <c r="AQ38" s="452" t="s">
        <v>885</v>
      </c>
      <c r="AR38" s="450" t="s">
        <v>885</v>
      </c>
      <c r="AS38" s="451">
        <v>8</v>
      </c>
      <c r="AT38" s="451">
        <v>7.9999999999999982</v>
      </c>
      <c r="AU38" s="451" t="s">
        <v>885</v>
      </c>
      <c r="AV38" s="451">
        <v>8</v>
      </c>
      <c r="AW38" s="451">
        <v>8</v>
      </c>
      <c r="AX38" s="452">
        <v>8</v>
      </c>
      <c r="AY38" s="450" t="s">
        <v>885</v>
      </c>
      <c r="AZ38" s="451" t="s">
        <v>885</v>
      </c>
      <c r="BA38" s="451" t="s">
        <v>885</v>
      </c>
      <c r="BB38" s="1200">
        <f>IF($BE$3="４週",SUM(W38:AX38),IF($BE$3="暦月",SUM(W38:BA38),""))</f>
        <v>160</v>
      </c>
      <c r="BC38" s="1201"/>
      <c r="BD38" s="1202">
        <f>IF($BE$3="４週",BB38/4,IF($BE$3="暦月",(BB38/($BE$8/7)),""))</f>
        <v>40</v>
      </c>
      <c r="BE38" s="1201"/>
      <c r="BF38" s="1197"/>
      <c r="BG38" s="1198"/>
      <c r="BH38" s="1198"/>
      <c r="BI38" s="1198"/>
      <c r="BJ38" s="1199"/>
    </row>
    <row r="39" spans="1:62" ht="18.75">
      <c r="A39" s="410"/>
      <c r="B39" s="1170">
        <f>B37+1</f>
        <v>12</v>
      </c>
      <c r="C39" s="1203" t="s">
        <v>591</v>
      </c>
      <c r="D39" s="1204"/>
      <c r="E39" s="445"/>
      <c r="F39" s="446"/>
      <c r="G39" s="445"/>
      <c r="H39" s="446"/>
      <c r="I39" s="1205" t="s">
        <v>768</v>
      </c>
      <c r="J39" s="1206"/>
      <c r="K39" s="1207" t="s">
        <v>769</v>
      </c>
      <c r="L39" s="1208"/>
      <c r="M39" s="1208"/>
      <c r="N39" s="1204"/>
      <c r="O39" s="1187" t="s">
        <v>803</v>
      </c>
      <c r="P39" s="1188"/>
      <c r="Q39" s="1188"/>
      <c r="R39" s="1188"/>
      <c r="S39" s="1189"/>
      <c r="T39" s="465" t="s">
        <v>577</v>
      </c>
      <c r="U39" s="466"/>
      <c r="V39" s="467"/>
      <c r="W39" s="458" t="s">
        <v>804</v>
      </c>
      <c r="X39" s="459"/>
      <c r="Y39" s="459" t="s">
        <v>791</v>
      </c>
      <c r="Z39" s="459" t="s">
        <v>788</v>
      </c>
      <c r="AA39" s="459" t="s">
        <v>793</v>
      </c>
      <c r="AB39" s="459" t="s">
        <v>636</v>
      </c>
      <c r="AC39" s="460"/>
      <c r="AD39" s="458" t="s">
        <v>636</v>
      </c>
      <c r="AE39" s="459" t="s">
        <v>804</v>
      </c>
      <c r="AF39" s="459"/>
      <c r="AG39" s="459" t="s">
        <v>805</v>
      </c>
      <c r="AH39" s="459" t="s">
        <v>788</v>
      </c>
      <c r="AI39" s="459" t="s">
        <v>793</v>
      </c>
      <c r="AJ39" s="460"/>
      <c r="AK39" s="458" t="s">
        <v>636</v>
      </c>
      <c r="AL39" s="459" t="s">
        <v>793</v>
      </c>
      <c r="AM39" s="459"/>
      <c r="AN39" s="459"/>
      <c r="AO39" s="459" t="s">
        <v>791</v>
      </c>
      <c r="AP39" s="459" t="s">
        <v>788</v>
      </c>
      <c r="AQ39" s="460" t="s">
        <v>806</v>
      </c>
      <c r="AR39" s="458" t="s">
        <v>636</v>
      </c>
      <c r="AS39" s="459"/>
      <c r="AT39" s="459" t="s">
        <v>804</v>
      </c>
      <c r="AU39" s="459" t="s">
        <v>636</v>
      </c>
      <c r="AV39" s="459"/>
      <c r="AW39" s="459" t="s">
        <v>791</v>
      </c>
      <c r="AX39" s="460" t="s">
        <v>788</v>
      </c>
      <c r="AY39" s="458"/>
      <c r="AZ39" s="459"/>
      <c r="BA39" s="461"/>
      <c r="BB39" s="1209"/>
      <c r="BC39" s="1210"/>
      <c r="BD39" s="1211"/>
      <c r="BE39" s="1212"/>
      <c r="BF39" s="1213"/>
      <c r="BG39" s="1214"/>
      <c r="BH39" s="1214"/>
      <c r="BI39" s="1214"/>
      <c r="BJ39" s="1215"/>
    </row>
    <row r="40" spans="1:62" ht="18.75">
      <c r="A40" s="410"/>
      <c r="B40" s="1171"/>
      <c r="C40" s="1174"/>
      <c r="D40" s="1175"/>
      <c r="E40" s="445"/>
      <c r="F40" s="446" t="str">
        <f>C39</f>
        <v>介護職員</v>
      </c>
      <c r="G40" s="445"/>
      <c r="H40" s="446" t="str">
        <f>I39</f>
        <v>A</v>
      </c>
      <c r="I40" s="1178"/>
      <c r="J40" s="1179"/>
      <c r="K40" s="1182"/>
      <c r="L40" s="1183"/>
      <c r="M40" s="1183"/>
      <c r="N40" s="1175"/>
      <c r="O40" s="1187"/>
      <c r="P40" s="1188"/>
      <c r="Q40" s="1188"/>
      <c r="R40" s="1188"/>
      <c r="S40" s="1189"/>
      <c r="T40" s="462" t="s">
        <v>578</v>
      </c>
      <c r="U40" s="463"/>
      <c r="V40" s="464"/>
      <c r="W40" s="450">
        <v>8</v>
      </c>
      <c r="X40" s="451" t="s">
        <v>885</v>
      </c>
      <c r="Y40" s="451">
        <v>8</v>
      </c>
      <c r="Z40" s="451">
        <v>8</v>
      </c>
      <c r="AA40" s="451">
        <v>8</v>
      </c>
      <c r="AB40" s="451">
        <v>7.9999999999999982</v>
      </c>
      <c r="AC40" s="452" t="s">
        <v>885</v>
      </c>
      <c r="AD40" s="450">
        <v>7.9999999999999982</v>
      </c>
      <c r="AE40" s="451">
        <v>8</v>
      </c>
      <c r="AF40" s="451" t="s">
        <v>885</v>
      </c>
      <c r="AG40" s="451">
        <v>8</v>
      </c>
      <c r="AH40" s="451">
        <v>8</v>
      </c>
      <c r="AI40" s="451">
        <v>8</v>
      </c>
      <c r="AJ40" s="452" t="s">
        <v>885</v>
      </c>
      <c r="AK40" s="450">
        <v>7.9999999999999982</v>
      </c>
      <c r="AL40" s="451">
        <v>8</v>
      </c>
      <c r="AM40" s="451" t="s">
        <v>885</v>
      </c>
      <c r="AN40" s="451" t="s">
        <v>885</v>
      </c>
      <c r="AO40" s="451">
        <v>8</v>
      </c>
      <c r="AP40" s="451">
        <v>8</v>
      </c>
      <c r="AQ40" s="452">
        <v>7.9999999999999982</v>
      </c>
      <c r="AR40" s="450">
        <v>7.9999999999999982</v>
      </c>
      <c r="AS40" s="451" t="s">
        <v>885</v>
      </c>
      <c r="AT40" s="451">
        <v>8</v>
      </c>
      <c r="AU40" s="451">
        <v>7.9999999999999982</v>
      </c>
      <c r="AV40" s="451" t="s">
        <v>885</v>
      </c>
      <c r="AW40" s="451">
        <v>8</v>
      </c>
      <c r="AX40" s="452">
        <v>8</v>
      </c>
      <c r="AY40" s="450" t="s">
        <v>885</v>
      </c>
      <c r="AZ40" s="451" t="s">
        <v>885</v>
      </c>
      <c r="BA40" s="451" t="s">
        <v>885</v>
      </c>
      <c r="BB40" s="1200">
        <f>IF($BE$3="４週",SUM(W40:AX40),IF($BE$3="暦月",SUM(W40:BA40),""))</f>
        <v>160</v>
      </c>
      <c r="BC40" s="1201"/>
      <c r="BD40" s="1202">
        <f>IF($BE$3="４週",BB40/4,IF($BE$3="暦月",(BB40/($BE$8/7)),""))</f>
        <v>40</v>
      </c>
      <c r="BE40" s="1201"/>
      <c r="BF40" s="1197"/>
      <c r="BG40" s="1198"/>
      <c r="BH40" s="1198"/>
      <c r="BI40" s="1198"/>
      <c r="BJ40" s="1199"/>
    </row>
    <row r="41" spans="1:62" ht="18.75">
      <c r="A41" s="410"/>
      <c r="B41" s="1170">
        <f>B39+1</f>
        <v>13</v>
      </c>
      <c r="C41" s="1203" t="s">
        <v>591</v>
      </c>
      <c r="D41" s="1204"/>
      <c r="E41" s="445"/>
      <c r="F41" s="446"/>
      <c r="G41" s="445"/>
      <c r="H41" s="446"/>
      <c r="I41" s="1205" t="s">
        <v>768</v>
      </c>
      <c r="J41" s="1206"/>
      <c r="K41" s="1207" t="s">
        <v>769</v>
      </c>
      <c r="L41" s="1208"/>
      <c r="M41" s="1208"/>
      <c r="N41" s="1204"/>
      <c r="O41" s="1187" t="s">
        <v>807</v>
      </c>
      <c r="P41" s="1188"/>
      <c r="Q41" s="1188"/>
      <c r="R41" s="1188"/>
      <c r="S41" s="1189"/>
      <c r="T41" s="465" t="s">
        <v>577</v>
      </c>
      <c r="U41" s="466"/>
      <c r="V41" s="467"/>
      <c r="W41" s="458" t="s">
        <v>806</v>
      </c>
      <c r="X41" s="459" t="s">
        <v>793</v>
      </c>
      <c r="Y41" s="459"/>
      <c r="Z41" s="459" t="s">
        <v>791</v>
      </c>
      <c r="AA41" s="459" t="s">
        <v>808</v>
      </c>
      <c r="AB41" s="459"/>
      <c r="AC41" s="460" t="s">
        <v>809</v>
      </c>
      <c r="AD41" s="458" t="s">
        <v>810</v>
      </c>
      <c r="AE41" s="459" t="s">
        <v>793</v>
      </c>
      <c r="AF41" s="459" t="s">
        <v>809</v>
      </c>
      <c r="AG41" s="459"/>
      <c r="AH41" s="459" t="s">
        <v>811</v>
      </c>
      <c r="AI41" s="459" t="s">
        <v>788</v>
      </c>
      <c r="AJ41" s="460"/>
      <c r="AK41" s="458" t="s">
        <v>804</v>
      </c>
      <c r="AL41" s="459"/>
      <c r="AM41" s="459" t="s">
        <v>793</v>
      </c>
      <c r="AN41" s="459" t="s">
        <v>804</v>
      </c>
      <c r="AO41" s="459"/>
      <c r="AP41" s="459" t="s">
        <v>811</v>
      </c>
      <c r="AQ41" s="460" t="s">
        <v>788</v>
      </c>
      <c r="AR41" s="458" t="s">
        <v>793</v>
      </c>
      <c r="AS41" s="459" t="s">
        <v>636</v>
      </c>
      <c r="AT41" s="459"/>
      <c r="AU41" s="459" t="s">
        <v>810</v>
      </c>
      <c r="AV41" s="459" t="s">
        <v>812</v>
      </c>
      <c r="AW41" s="459"/>
      <c r="AX41" s="460" t="s">
        <v>791</v>
      </c>
      <c r="AY41" s="458"/>
      <c r="AZ41" s="459"/>
      <c r="BA41" s="461"/>
      <c r="BB41" s="1209"/>
      <c r="BC41" s="1210"/>
      <c r="BD41" s="1211"/>
      <c r="BE41" s="1212"/>
      <c r="BF41" s="1213"/>
      <c r="BG41" s="1214"/>
      <c r="BH41" s="1214"/>
      <c r="BI41" s="1214"/>
      <c r="BJ41" s="1215"/>
    </row>
    <row r="42" spans="1:62" ht="18.75">
      <c r="A42" s="410"/>
      <c r="B42" s="1171"/>
      <c r="C42" s="1174"/>
      <c r="D42" s="1175"/>
      <c r="E42" s="445"/>
      <c r="F42" s="446" t="str">
        <f>C41</f>
        <v>介護職員</v>
      </c>
      <c r="G42" s="445"/>
      <c r="H42" s="446" t="str">
        <f>I41</f>
        <v>A</v>
      </c>
      <c r="I42" s="1178"/>
      <c r="J42" s="1179"/>
      <c r="K42" s="1182"/>
      <c r="L42" s="1183"/>
      <c r="M42" s="1183"/>
      <c r="N42" s="1175"/>
      <c r="O42" s="1187"/>
      <c r="P42" s="1188"/>
      <c r="Q42" s="1188"/>
      <c r="R42" s="1188"/>
      <c r="S42" s="1189"/>
      <c r="T42" s="462" t="s">
        <v>578</v>
      </c>
      <c r="U42" s="463"/>
      <c r="V42" s="464"/>
      <c r="W42" s="450">
        <v>7.9999999999999982</v>
      </c>
      <c r="X42" s="451">
        <v>8</v>
      </c>
      <c r="Y42" s="451" t="s">
        <v>885</v>
      </c>
      <c r="Z42" s="451">
        <v>8</v>
      </c>
      <c r="AA42" s="451">
        <v>8</v>
      </c>
      <c r="AB42" s="451" t="s">
        <v>885</v>
      </c>
      <c r="AC42" s="452">
        <v>7.9999999999999982</v>
      </c>
      <c r="AD42" s="450">
        <v>8</v>
      </c>
      <c r="AE42" s="451">
        <v>8</v>
      </c>
      <c r="AF42" s="451">
        <v>7.9999999999999982</v>
      </c>
      <c r="AG42" s="451" t="s">
        <v>885</v>
      </c>
      <c r="AH42" s="451">
        <v>8</v>
      </c>
      <c r="AI42" s="451">
        <v>8</v>
      </c>
      <c r="AJ42" s="452" t="s">
        <v>885</v>
      </c>
      <c r="AK42" s="450">
        <v>8</v>
      </c>
      <c r="AL42" s="451" t="s">
        <v>885</v>
      </c>
      <c r="AM42" s="451">
        <v>8</v>
      </c>
      <c r="AN42" s="451">
        <v>8</v>
      </c>
      <c r="AO42" s="451" t="s">
        <v>885</v>
      </c>
      <c r="AP42" s="451">
        <v>8</v>
      </c>
      <c r="AQ42" s="452">
        <v>8</v>
      </c>
      <c r="AR42" s="450">
        <v>8</v>
      </c>
      <c r="AS42" s="451">
        <v>7.9999999999999982</v>
      </c>
      <c r="AT42" s="451" t="s">
        <v>885</v>
      </c>
      <c r="AU42" s="451">
        <v>8</v>
      </c>
      <c r="AV42" s="451">
        <v>8</v>
      </c>
      <c r="AW42" s="451" t="s">
        <v>885</v>
      </c>
      <c r="AX42" s="452">
        <v>8</v>
      </c>
      <c r="AY42" s="450" t="s">
        <v>885</v>
      </c>
      <c r="AZ42" s="451" t="s">
        <v>885</v>
      </c>
      <c r="BA42" s="451" t="s">
        <v>885</v>
      </c>
      <c r="BB42" s="1200">
        <f>IF($BE$3="４週",SUM(W42:AX42),IF($BE$3="暦月",SUM(W42:BA42),""))</f>
        <v>160</v>
      </c>
      <c r="BC42" s="1201"/>
      <c r="BD42" s="1202">
        <f>IF($BE$3="４週",BB42/4,IF($BE$3="暦月",(BB42/($BE$8/7)),""))</f>
        <v>40</v>
      </c>
      <c r="BE42" s="1201"/>
      <c r="BF42" s="1197"/>
      <c r="BG42" s="1198"/>
      <c r="BH42" s="1198"/>
      <c r="BI42" s="1198"/>
      <c r="BJ42" s="1199"/>
    </row>
    <row r="43" spans="1:62" ht="18.75">
      <c r="A43" s="410"/>
      <c r="B43" s="1170">
        <f>B41+1</f>
        <v>14</v>
      </c>
      <c r="C43" s="1203" t="s">
        <v>591</v>
      </c>
      <c r="D43" s="1204"/>
      <c r="E43" s="445"/>
      <c r="F43" s="446"/>
      <c r="G43" s="445"/>
      <c r="H43" s="446"/>
      <c r="I43" s="1205" t="s">
        <v>813</v>
      </c>
      <c r="J43" s="1206"/>
      <c r="K43" s="1207" t="s">
        <v>769</v>
      </c>
      <c r="L43" s="1208"/>
      <c r="M43" s="1208"/>
      <c r="N43" s="1204"/>
      <c r="O43" s="1187" t="s">
        <v>814</v>
      </c>
      <c r="P43" s="1188"/>
      <c r="Q43" s="1188"/>
      <c r="R43" s="1188"/>
      <c r="S43" s="1189"/>
      <c r="T43" s="465" t="s">
        <v>577</v>
      </c>
      <c r="U43" s="466"/>
      <c r="V43" s="467"/>
      <c r="W43" s="458"/>
      <c r="X43" s="459" t="s">
        <v>809</v>
      </c>
      <c r="Y43" s="459" t="s">
        <v>793</v>
      </c>
      <c r="Z43" s="459"/>
      <c r="AA43" s="459" t="s">
        <v>810</v>
      </c>
      <c r="AB43" s="459" t="s">
        <v>810</v>
      </c>
      <c r="AC43" s="460"/>
      <c r="AD43" s="458"/>
      <c r="AE43" s="459" t="s">
        <v>809</v>
      </c>
      <c r="AF43" s="459" t="s">
        <v>810</v>
      </c>
      <c r="AG43" s="459" t="s">
        <v>793</v>
      </c>
      <c r="AH43" s="459"/>
      <c r="AI43" s="459"/>
      <c r="AJ43" s="460" t="s">
        <v>809</v>
      </c>
      <c r="AK43" s="458"/>
      <c r="AL43" s="459"/>
      <c r="AM43" s="459" t="s">
        <v>806</v>
      </c>
      <c r="AN43" s="459" t="s">
        <v>809</v>
      </c>
      <c r="AO43" s="459" t="s">
        <v>810</v>
      </c>
      <c r="AP43" s="459"/>
      <c r="AQ43" s="460" t="s">
        <v>810</v>
      </c>
      <c r="AR43" s="458"/>
      <c r="AS43" s="459" t="s">
        <v>810</v>
      </c>
      <c r="AT43" s="459" t="s">
        <v>810</v>
      </c>
      <c r="AU43" s="459"/>
      <c r="AV43" s="459" t="s">
        <v>810</v>
      </c>
      <c r="AW43" s="459" t="s">
        <v>806</v>
      </c>
      <c r="AX43" s="460"/>
      <c r="AY43" s="458"/>
      <c r="AZ43" s="459"/>
      <c r="BA43" s="461"/>
      <c r="BB43" s="1209"/>
      <c r="BC43" s="1210"/>
      <c r="BD43" s="1211"/>
      <c r="BE43" s="1212"/>
      <c r="BF43" s="1213"/>
      <c r="BG43" s="1214"/>
      <c r="BH43" s="1214"/>
      <c r="BI43" s="1214"/>
      <c r="BJ43" s="1215"/>
    </row>
    <row r="44" spans="1:62" ht="18.75">
      <c r="A44" s="410"/>
      <c r="B44" s="1171"/>
      <c r="C44" s="1174"/>
      <c r="D44" s="1175"/>
      <c r="E44" s="445"/>
      <c r="F44" s="446" t="str">
        <f>C43</f>
        <v>介護職員</v>
      </c>
      <c r="G44" s="445"/>
      <c r="H44" s="446" t="str">
        <f>I43</f>
        <v>C</v>
      </c>
      <c r="I44" s="1178"/>
      <c r="J44" s="1179"/>
      <c r="K44" s="1182"/>
      <c r="L44" s="1183"/>
      <c r="M44" s="1183"/>
      <c r="N44" s="1175"/>
      <c r="O44" s="1187"/>
      <c r="P44" s="1188"/>
      <c r="Q44" s="1188"/>
      <c r="R44" s="1188"/>
      <c r="S44" s="1189"/>
      <c r="T44" s="462" t="s">
        <v>578</v>
      </c>
      <c r="U44" s="463"/>
      <c r="V44" s="464"/>
      <c r="W44" s="450" t="s">
        <v>885</v>
      </c>
      <c r="X44" s="451">
        <v>7.9999999999999982</v>
      </c>
      <c r="Y44" s="451">
        <v>8</v>
      </c>
      <c r="Z44" s="451" t="s">
        <v>885</v>
      </c>
      <c r="AA44" s="451">
        <v>8</v>
      </c>
      <c r="AB44" s="451">
        <v>8</v>
      </c>
      <c r="AC44" s="452" t="s">
        <v>885</v>
      </c>
      <c r="AD44" s="450" t="s">
        <v>885</v>
      </c>
      <c r="AE44" s="451">
        <v>7.9999999999999982</v>
      </c>
      <c r="AF44" s="451">
        <v>8</v>
      </c>
      <c r="AG44" s="451">
        <v>8</v>
      </c>
      <c r="AH44" s="451" t="s">
        <v>885</v>
      </c>
      <c r="AI44" s="451" t="s">
        <v>885</v>
      </c>
      <c r="AJ44" s="452">
        <v>7.9999999999999982</v>
      </c>
      <c r="AK44" s="450" t="s">
        <v>885</v>
      </c>
      <c r="AL44" s="451" t="s">
        <v>885</v>
      </c>
      <c r="AM44" s="451">
        <v>7.9999999999999982</v>
      </c>
      <c r="AN44" s="451">
        <v>7.9999999999999982</v>
      </c>
      <c r="AO44" s="451">
        <v>8</v>
      </c>
      <c r="AP44" s="451" t="s">
        <v>885</v>
      </c>
      <c r="AQ44" s="452">
        <v>8</v>
      </c>
      <c r="AR44" s="450" t="s">
        <v>885</v>
      </c>
      <c r="AS44" s="451">
        <v>8</v>
      </c>
      <c r="AT44" s="451">
        <v>8</v>
      </c>
      <c r="AU44" s="451" t="s">
        <v>885</v>
      </c>
      <c r="AV44" s="451">
        <v>8</v>
      </c>
      <c r="AW44" s="451">
        <v>7.9999999999999982</v>
      </c>
      <c r="AX44" s="452" t="s">
        <v>885</v>
      </c>
      <c r="AY44" s="450" t="s">
        <v>885</v>
      </c>
      <c r="AZ44" s="451" t="s">
        <v>885</v>
      </c>
      <c r="BA44" s="451" t="s">
        <v>885</v>
      </c>
      <c r="BB44" s="1200">
        <f>IF($BE$3="４週",SUM(W44:AX44),IF($BE$3="暦月",SUM(W44:BA44),""))</f>
        <v>128</v>
      </c>
      <c r="BC44" s="1201"/>
      <c r="BD44" s="1202">
        <f>IF($BE$3="４週",BB44/4,IF($BE$3="暦月",(BB44/($BE$8/7)),""))</f>
        <v>32</v>
      </c>
      <c r="BE44" s="1201"/>
      <c r="BF44" s="1197"/>
      <c r="BG44" s="1198"/>
      <c r="BH44" s="1198"/>
      <c r="BI44" s="1198"/>
      <c r="BJ44" s="1199"/>
    </row>
    <row r="45" spans="1:62" ht="18.75">
      <c r="A45" s="410"/>
      <c r="B45" s="1170">
        <f>B43+1</f>
        <v>15</v>
      </c>
      <c r="C45" s="1203" t="s">
        <v>591</v>
      </c>
      <c r="D45" s="1204"/>
      <c r="E45" s="445"/>
      <c r="F45" s="446"/>
      <c r="G45" s="445"/>
      <c r="H45" s="446"/>
      <c r="I45" s="1205" t="s">
        <v>768</v>
      </c>
      <c r="J45" s="1206"/>
      <c r="K45" s="1207" t="s">
        <v>798</v>
      </c>
      <c r="L45" s="1208"/>
      <c r="M45" s="1208"/>
      <c r="N45" s="1204"/>
      <c r="O45" s="1187" t="s">
        <v>815</v>
      </c>
      <c r="P45" s="1188"/>
      <c r="Q45" s="1188"/>
      <c r="R45" s="1188"/>
      <c r="S45" s="1189"/>
      <c r="T45" s="465" t="s">
        <v>577</v>
      </c>
      <c r="U45" s="466"/>
      <c r="V45" s="467"/>
      <c r="W45" s="458" t="s">
        <v>810</v>
      </c>
      <c r="X45" s="459" t="s">
        <v>810</v>
      </c>
      <c r="Y45" s="459"/>
      <c r="Z45" s="459"/>
      <c r="AA45" s="459" t="s">
        <v>811</v>
      </c>
      <c r="AB45" s="459" t="s">
        <v>788</v>
      </c>
      <c r="AC45" s="460" t="s">
        <v>809</v>
      </c>
      <c r="AD45" s="458" t="s">
        <v>636</v>
      </c>
      <c r="AE45" s="459"/>
      <c r="AF45" s="459" t="s">
        <v>793</v>
      </c>
      <c r="AG45" s="459" t="s">
        <v>810</v>
      </c>
      <c r="AH45" s="459"/>
      <c r="AI45" s="459" t="s">
        <v>791</v>
      </c>
      <c r="AJ45" s="460" t="s">
        <v>788</v>
      </c>
      <c r="AK45" s="458" t="s">
        <v>809</v>
      </c>
      <c r="AL45" s="459" t="s">
        <v>636</v>
      </c>
      <c r="AM45" s="459"/>
      <c r="AN45" s="459" t="s">
        <v>793</v>
      </c>
      <c r="AO45" s="459"/>
      <c r="AP45" s="459"/>
      <c r="AQ45" s="460" t="s">
        <v>791</v>
      </c>
      <c r="AR45" s="458" t="s">
        <v>808</v>
      </c>
      <c r="AS45" s="459" t="s">
        <v>806</v>
      </c>
      <c r="AT45" s="459" t="s">
        <v>636</v>
      </c>
      <c r="AU45" s="459"/>
      <c r="AV45" s="459" t="s">
        <v>636</v>
      </c>
      <c r="AW45" s="459" t="s">
        <v>793</v>
      </c>
      <c r="AX45" s="460" t="s">
        <v>793</v>
      </c>
      <c r="AY45" s="458"/>
      <c r="AZ45" s="459"/>
      <c r="BA45" s="461"/>
      <c r="BB45" s="1209"/>
      <c r="BC45" s="1210"/>
      <c r="BD45" s="1211"/>
      <c r="BE45" s="1212"/>
      <c r="BF45" s="1213"/>
      <c r="BG45" s="1214"/>
      <c r="BH45" s="1214"/>
      <c r="BI45" s="1214"/>
      <c r="BJ45" s="1215"/>
    </row>
    <row r="46" spans="1:62" ht="18.75">
      <c r="A46" s="410"/>
      <c r="B46" s="1171"/>
      <c r="C46" s="1174"/>
      <c r="D46" s="1175"/>
      <c r="E46" s="445"/>
      <c r="F46" s="446" t="str">
        <f>C45</f>
        <v>介護職員</v>
      </c>
      <c r="G46" s="445"/>
      <c r="H46" s="446" t="str">
        <f>I45</f>
        <v>A</v>
      </c>
      <c r="I46" s="1178"/>
      <c r="J46" s="1179"/>
      <c r="K46" s="1182"/>
      <c r="L46" s="1183"/>
      <c r="M46" s="1183"/>
      <c r="N46" s="1175"/>
      <c r="O46" s="1187"/>
      <c r="P46" s="1188"/>
      <c r="Q46" s="1188"/>
      <c r="R46" s="1188"/>
      <c r="S46" s="1189"/>
      <c r="T46" s="462" t="s">
        <v>578</v>
      </c>
      <c r="U46" s="463"/>
      <c r="V46" s="464"/>
      <c r="W46" s="450">
        <v>8</v>
      </c>
      <c r="X46" s="451">
        <v>8</v>
      </c>
      <c r="Y46" s="451" t="s">
        <v>885</v>
      </c>
      <c r="Z46" s="451" t="s">
        <v>885</v>
      </c>
      <c r="AA46" s="451">
        <v>8</v>
      </c>
      <c r="AB46" s="451">
        <v>8</v>
      </c>
      <c r="AC46" s="452">
        <v>7.9999999999999982</v>
      </c>
      <c r="AD46" s="450">
        <v>7.9999999999999982</v>
      </c>
      <c r="AE46" s="451" t="s">
        <v>885</v>
      </c>
      <c r="AF46" s="451">
        <v>8</v>
      </c>
      <c r="AG46" s="451">
        <v>8</v>
      </c>
      <c r="AH46" s="451" t="s">
        <v>885</v>
      </c>
      <c r="AI46" s="451">
        <v>8</v>
      </c>
      <c r="AJ46" s="452">
        <v>8</v>
      </c>
      <c r="AK46" s="450">
        <v>7.9999999999999982</v>
      </c>
      <c r="AL46" s="451">
        <v>7.9999999999999982</v>
      </c>
      <c r="AM46" s="451" t="s">
        <v>885</v>
      </c>
      <c r="AN46" s="451">
        <v>8</v>
      </c>
      <c r="AO46" s="451" t="s">
        <v>885</v>
      </c>
      <c r="AP46" s="451" t="s">
        <v>885</v>
      </c>
      <c r="AQ46" s="452">
        <v>8</v>
      </c>
      <c r="AR46" s="450">
        <v>8</v>
      </c>
      <c r="AS46" s="451">
        <v>7.9999999999999982</v>
      </c>
      <c r="AT46" s="451">
        <v>7.9999999999999982</v>
      </c>
      <c r="AU46" s="451" t="s">
        <v>885</v>
      </c>
      <c r="AV46" s="451">
        <v>7.9999999999999982</v>
      </c>
      <c r="AW46" s="451">
        <v>8</v>
      </c>
      <c r="AX46" s="452">
        <v>8</v>
      </c>
      <c r="AY46" s="450" t="s">
        <v>885</v>
      </c>
      <c r="AZ46" s="451" t="s">
        <v>885</v>
      </c>
      <c r="BA46" s="451" t="s">
        <v>885</v>
      </c>
      <c r="BB46" s="1200">
        <f>IF($BE$3="４週",SUM(W46:AX46),IF($BE$3="暦月",SUM(W46:BA46),""))</f>
        <v>160</v>
      </c>
      <c r="BC46" s="1201"/>
      <c r="BD46" s="1202">
        <f>IF($BE$3="４週",BB46/4,IF($BE$3="暦月",(BB46/($BE$8/7)),""))</f>
        <v>40</v>
      </c>
      <c r="BE46" s="1201"/>
      <c r="BF46" s="1197"/>
      <c r="BG46" s="1198"/>
      <c r="BH46" s="1198"/>
      <c r="BI46" s="1198"/>
      <c r="BJ46" s="1199"/>
    </row>
    <row r="47" spans="1:62" ht="18.75">
      <c r="A47" s="410"/>
      <c r="B47" s="1170">
        <f>B45+1</f>
        <v>16</v>
      </c>
      <c r="C47" s="1203" t="s">
        <v>591</v>
      </c>
      <c r="D47" s="1204"/>
      <c r="E47" s="445"/>
      <c r="F47" s="446"/>
      <c r="G47" s="445"/>
      <c r="H47" s="446"/>
      <c r="I47" s="1205" t="s">
        <v>768</v>
      </c>
      <c r="J47" s="1206"/>
      <c r="K47" s="1207" t="s">
        <v>769</v>
      </c>
      <c r="L47" s="1208"/>
      <c r="M47" s="1208"/>
      <c r="N47" s="1204"/>
      <c r="O47" s="1187" t="s">
        <v>816</v>
      </c>
      <c r="P47" s="1188"/>
      <c r="Q47" s="1188"/>
      <c r="R47" s="1188"/>
      <c r="S47" s="1189"/>
      <c r="T47" s="465" t="s">
        <v>577</v>
      </c>
      <c r="U47" s="466"/>
      <c r="V47" s="467"/>
      <c r="W47" s="458"/>
      <c r="X47" s="459" t="s">
        <v>809</v>
      </c>
      <c r="Y47" s="459" t="s">
        <v>810</v>
      </c>
      <c r="Z47" s="459" t="s">
        <v>810</v>
      </c>
      <c r="AA47" s="459"/>
      <c r="AB47" s="459" t="s">
        <v>811</v>
      </c>
      <c r="AC47" s="460" t="s">
        <v>808</v>
      </c>
      <c r="AD47" s="458" t="s">
        <v>810</v>
      </c>
      <c r="AE47" s="459"/>
      <c r="AF47" s="459" t="s">
        <v>804</v>
      </c>
      <c r="AG47" s="459" t="s">
        <v>810</v>
      </c>
      <c r="AH47" s="459"/>
      <c r="AI47" s="459"/>
      <c r="AJ47" s="460" t="s">
        <v>811</v>
      </c>
      <c r="AK47" s="458" t="s">
        <v>808</v>
      </c>
      <c r="AL47" s="459" t="s">
        <v>810</v>
      </c>
      <c r="AM47" s="459" t="s">
        <v>810</v>
      </c>
      <c r="AN47" s="459" t="s">
        <v>810</v>
      </c>
      <c r="AO47" s="459" t="s">
        <v>809</v>
      </c>
      <c r="AP47" s="459" t="s">
        <v>809</v>
      </c>
      <c r="AQ47" s="460"/>
      <c r="AR47" s="458" t="s">
        <v>811</v>
      </c>
      <c r="AS47" s="459" t="s">
        <v>808</v>
      </c>
      <c r="AT47" s="459" t="s">
        <v>809</v>
      </c>
      <c r="AU47" s="459" t="s">
        <v>810</v>
      </c>
      <c r="AV47" s="459"/>
      <c r="AW47" s="459"/>
      <c r="AX47" s="460" t="s">
        <v>809</v>
      </c>
      <c r="AY47" s="458"/>
      <c r="AZ47" s="459"/>
      <c r="BA47" s="461"/>
      <c r="BB47" s="1209"/>
      <c r="BC47" s="1210"/>
      <c r="BD47" s="1211"/>
      <c r="BE47" s="1212"/>
      <c r="BF47" s="1213"/>
      <c r="BG47" s="1214"/>
      <c r="BH47" s="1214"/>
      <c r="BI47" s="1214"/>
      <c r="BJ47" s="1215"/>
    </row>
    <row r="48" spans="1:62" ht="18.75">
      <c r="A48" s="410"/>
      <c r="B48" s="1171"/>
      <c r="C48" s="1174"/>
      <c r="D48" s="1175"/>
      <c r="E48" s="445"/>
      <c r="F48" s="446" t="str">
        <f>C47</f>
        <v>介護職員</v>
      </c>
      <c r="G48" s="445"/>
      <c r="H48" s="446" t="str">
        <f>I47</f>
        <v>A</v>
      </c>
      <c r="I48" s="1178"/>
      <c r="J48" s="1179"/>
      <c r="K48" s="1182"/>
      <c r="L48" s="1183"/>
      <c r="M48" s="1183"/>
      <c r="N48" s="1175"/>
      <c r="O48" s="1187"/>
      <c r="P48" s="1188"/>
      <c r="Q48" s="1188"/>
      <c r="R48" s="1188"/>
      <c r="S48" s="1189"/>
      <c r="T48" s="462" t="s">
        <v>578</v>
      </c>
      <c r="U48" s="463"/>
      <c r="V48" s="464"/>
      <c r="W48" s="450" t="s">
        <v>885</v>
      </c>
      <c r="X48" s="451">
        <v>7.9999999999999982</v>
      </c>
      <c r="Y48" s="451">
        <v>8</v>
      </c>
      <c r="Z48" s="451">
        <v>8</v>
      </c>
      <c r="AA48" s="451" t="s">
        <v>885</v>
      </c>
      <c r="AB48" s="451">
        <v>8</v>
      </c>
      <c r="AC48" s="452">
        <v>8</v>
      </c>
      <c r="AD48" s="450">
        <v>8</v>
      </c>
      <c r="AE48" s="451" t="s">
        <v>885</v>
      </c>
      <c r="AF48" s="451">
        <v>8</v>
      </c>
      <c r="AG48" s="451">
        <v>8</v>
      </c>
      <c r="AH48" s="451" t="s">
        <v>885</v>
      </c>
      <c r="AI48" s="451" t="s">
        <v>885</v>
      </c>
      <c r="AJ48" s="452">
        <v>8</v>
      </c>
      <c r="AK48" s="450">
        <v>8</v>
      </c>
      <c r="AL48" s="451">
        <v>8</v>
      </c>
      <c r="AM48" s="451">
        <v>8</v>
      </c>
      <c r="AN48" s="451">
        <v>8</v>
      </c>
      <c r="AO48" s="451">
        <v>7.9999999999999982</v>
      </c>
      <c r="AP48" s="451">
        <v>7.9999999999999982</v>
      </c>
      <c r="AQ48" s="452" t="s">
        <v>885</v>
      </c>
      <c r="AR48" s="450">
        <v>8</v>
      </c>
      <c r="AS48" s="451">
        <v>8</v>
      </c>
      <c r="AT48" s="451">
        <v>7.9999999999999982</v>
      </c>
      <c r="AU48" s="451">
        <v>8</v>
      </c>
      <c r="AV48" s="451" t="s">
        <v>885</v>
      </c>
      <c r="AW48" s="451" t="s">
        <v>885</v>
      </c>
      <c r="AX48" s="452">
        <v>7.9999999999999982</v>
      </c>
      <c r="AY48" s="450" t="s">
        <v>885</v>
      </c>
      <c r="AZ48" s="451" t="s">
        <v>885</v>
      </c>
      <c r="BA48" s="451" t="s">
        <v>885</v>
      </c>
      <c r="BB48" s="1200">
        <f>IF($BE$3="４週",SUM(W48:AX48),IF($BE$3="暦月",SUM(W48:BA48),""))</f>
        <v>160</v>
      </c>
      <c r="BC48" s="1201"/>
      <c r="BD48" s="1202">
        <f>IF($BE$3="４週",BB48/4,IF($BE$3="暦月",(BB48/($BE$8/7)),""))</f>
        <v>40</v>
      </c>
      <c r="BE48" s="1201"/>
      <c r="BF48" s="1197"/>
      <c r="BG48" s="1198"/>
      <c r="BH48" s="1198"/>
      <c r="BI48" s="1198"/>
      <c r="BJ48" s="1199"/>
    </row>
    <row r="49" spans="1:62" ht="18.75">
      <c r="A49" s="410"/>
      <c r="B49" s="1170">
        <f>B47+1</f>
        <v>17</v>
      </c>
      <c r="C49" s="1203" t="s">
        <v>591</v>
      </c>
      <c r="D49" s="1204"/>
      <c r="E49" s="445"/>
      <c r="F49" s="446"/>
      <c r="G49" s="445"/>
      <c r="H49" s="446"/>
      <c r="I49" s="1205" t="s">
        <v>768</v>
      </c>
      <c r="J49" s="1206"/>
      <c r="K49" s="1207" t="s">
        <v>769</v>
      </c>
      <c r="L49" s="1208"/>
      <c r="M49" s="1208"/>
      <c r="N49" s="1204"/>
      <c r="O49" s="1187" t="s">
        <v>817</v>
      </c>
      <c r="P49" s="1188"/>
      <c r="Q49" s="1188"/>
      <c r="R49" s="1188"/>
      <c r="S49" s="1189"/>
      <c r="T49" s="465" t="s">
        <v>577</v>
      </c>
      <c r="U49" s="466"/>
      <c r="V49" s="467"/>
      <c r="W49" s="458" t="s">
        <v>636</v>
      </c>
      <c r="X49" s="459"/>
      <c r="Y49" s="459" t="s">
        <v>809</v>
      </c>
      <c r="Z49" s="459"/>
      <c r="AA49" s="459" t="s">
        <v>810</v>
      </c>
      <c r="AB49" s="459"/>
      <c r="AC49" s="460" t="s">
        <v>811</v>
      </c>
      <c r="AD49" s="458" t="s">
        <v>808</v>
      </c>
      <c r="AE49" s="459" t="s">
        <v>810</v>
      </c>
      <c r="AF49" s="459" t="s">
        <v>810</v>
      </c>
      <c r="AG49" s="459" t="s">
        <v>809</v>
      </c>
      <c r="AH49" s="459" t="s">
        <v>809</v>
      </c>
      <c r="AI49" s="459"/>
      <c r="AJ49" s="460" t="s">
        <v>810</v>
      </c>
      <c r="AK49" s="458" t="s">
        <v>811</v>
      </c>
      <c r="AL49" s="459" t="s">
        <v>808</v>
      </c>
      <c r="AM49" s="459" t="s">
        <v>809</v>
      </c>
      <c r="AN49" s="459"/>
      <c r="AO49" s="459" t="s">
        <v>810</v>
      </c>
      <c r="AP49" s="459" t="s">
        <v>810</v>
      </c>
      <c r="AQ49" s="460"/>
      <c r="AR49" s="458"/>
      <c r="AS49" s="459" t="s">
        <v>811</v>
      </c>
      <c r="AT49" s="459" t="s">
        <v>788</v>
      </c>
      <c r="AU49" s="459" t="s">
        <v>809</v>
      </c>
      <c r="AV49" s="459" t="s">
        <v>810</v>
      </c>
      <c r="AW49" s="459" t="s">
        <v>810</v>
      </c>
      <c r="AX49" s="460"/>
      <c r="AY49" s="458"/>
      <c r="AZ49" s="459"/>
      <c r="BA49" s="461"/>
      <c r="BB49" s="1209"/>
      <c r="BC49" s="1210"/>
      <c r="BD49" s="1211"/>
      <c r="BE49" s="1212"/>
      <c r="BF49" s="1213"/>
      <c r="BG49" s="1214"/>
      <c r="BH49" s="1214"/>
      <c r="BI49" s="1214"/>
      <c r="BJ49" s="1215"/>
    </row>
    <row r="50" spans="1:62" ht="18.75">
      <c r="A50" s="410"/>
      <c r="B50" s="1171"/>
      <c r="C50" s="1174"/>
      <c r="D50" s="1175"/>
      <c r="E50" s="445"/>
      <c r="F50" s="446" t="str">
        <f>C49</f>
        <v>介護職員</v>
      </c>
      <c r="G50" s="445"/>
      <c r="H50" s="446" t="str">
        <f>I49</f>
        <v>A</v>
      </c>
      <c r="I50" s="1178"/>
      <c r="J50" s="1179"/>
      <c r="K50" s="1182"/>
      <c r="L50" s="1183"/>
      <c r="M50" s="1183"/>
      <c r="N50" s="1175"/>
      <c r="O50" s="1187"/>
      <c r="P50" s="1188"/>
      <c r="Q50" s="1188"/>
      <c r="R50" s="1188"/>
      <c r="S50" s="1189"/>
      <c r="T50" s="462" t="s">
        <v>578</v>
      </c>
      <c r="U50" s="463"/>
      <c r="V50" s="464"/>
      <c r="W50" s="450">
        <v>7.9999999999999982</v>
      </c>
      <c r="X50" s="451" t="s">
        <v>885</v>
      </c>
      <c r="Y50" s="451">
        <v>7.9999999999999982</v>
      </c>
      <c r="Z50" s="451" t="s">
        <v>885</v>
      </c>
      <c r="AA50" s="451">
        <v>8</v>
      </c>
      <c r="AB50" s="451" t="s">
        <v>885</v>
      </c>
      <c r="AC50" s="452">
        <v>8</v>
      </c>
      <c r="AD50" s="450">
        <v>8</v>
      </c>
      <c r="AE50" s="451">
        <v>8</v>
      </c>
      <c r="AF50" s="451">
        <v>8</v>
      </c>
      <c r="AG50" s="451">
        <v>7.9999999999999982</v>
      </c>
      <c r="AH50" s="451">
        <v>7.9999999999999982</v>
      </c>
      <c r="AI50" s="451" t="s">
        <v>885</v>
      </c>
      <c r="AJ50" s="452">
        <v>8</v>
      </c>
      <c r="AK50" s="450">
        <v>8</v>
      </c>
      <c r="AL50" s="451">
        <v>8</v>
      </c>
      <c r="AM50" s="451">
        <v>7.9999999999999982</v>
      </c>
      <c r="AN50" s="451" t="s">
        <v>885</v>
      </c>
      <c r="AO50" s="451">
        <v>8</v>
      </c>
      <c r="AP50" s="451">
        <v>8</v>
      </c>
      <c r="AQ50" s="452" t="s">
        <v>885</v>
      </c>
      <c r="AR50" s="450" t="s">
        <v>885</v>
      </c>
      <c r="AS50" s="451">
        <v>8</v>
      </c>
      <c r="AT50" s="451">
        <v>8</v>
      </c>
      <c r="AU50" s="451">
        <v>7.9999999999999982</v>
      </c>
      <c r="AV50" s="451">
        <v>8</v>
      </c>
      <c r="AW50" s="451">
        <v>8</v>
      </c>
      <c r="AX50" s="452" t="s">
        <v>885</v>
      </c>
      <c r="AY50" s="450" t="s">
        <v>885</v>
      </c>
      <c r="AZ50" s="451" t="s">
        <v>885</v>
      </c>
      <c r="BA50" s="451" t="s">
        <v>885</v>
      </c>
      <c r="BB50" s="1200">
        <f>IF($BE$3="４週",SUM(W50:AX50),IF($BE$3="暦月",SUM(W50:BA50),""))</f>
        <v>160</v>
      </c>
      <c r="BC50" s="1201"/>
      <c r="BD50" s="1202">
        <f>IF($BE$3="４週",BB50/4,IF($BE$3="暦月",(BB50/($BE$8/7)),""))</f>
        <v>40</v>
      </c>
      <c r="BE50" s="1201"/>
      <c r="BF50" s="1197"/>
      <c r="BG50" s="1198"/>
      <c r="BH50" s="1198"/>
      <c r="BI50" s="1198"/>
      <c r="BJ50" s="1199"/>
    </row>
    <row r="51" spans="1:62" ht="18.75">
      <c r="A51" s="410"/>
      <c r="B51" s="1170">
        <f>B49+1</f>
        <v>18</v>
      </c>
      <c r="C51" s="1203" t="s">
        <v>591</v>
      </c>
      <c r="D51" s="1204"/>
      <c r="E51" s="445"/>
      <c r="F51" s="446"/>
      <c r="G51" s="445"/>
      <c r="H51" s="446"/>
      <c r="I51" s="1205" t="s">
        <v>768</v>
      </c>
      <c r="J51" s="1206"/>
      <c r="K51" s="1207" t="s">
        <v>769</v>
      </c>
      <c r="L51" s="1208"/>
      <c r="M51" s="1208"/>
      <c r="N51" s="1204"/>
      <c r="O51" s="1187" t="s">
        <v>818</v>
      </c>
      <c r="P51" s="1188"/>
      <c r="Q51" s="1188"/>
      <c r="R51" s="1188"/>
      <c r="S51" s="1189"/>
      <c r="T51" s="465" t="s">
        <v>577</v>
      </c>
      <c r="U51" s="466"/>
      <c r="V51" s="467"/>
      <c r="W51" s="458" t="s">
        <v>819</v>
      </c>
      <c r="X51" s="459"/>
      <c r="Y51" s="459" t="s">
        <v>810</v>
      </c>
      <c r="Z51" s="459" t="s">
        <v>809</v>
      </c>
      <c r="AA51" s="459" t="s">
        <v>809</v>
      </c>
      <c r="AB51" s="459" t="s">
        <v>809</v>
      </c>
      <c r="AC51" s="460"/>
      <c r="AD51" s="458" t="s">
        <v>811</v>
      </c>
      <c r="AE51" s="459" t="s">
        <v>808</v>
      </c>
      <c r="AF51" s="459" t="s">
        <v>809</v>
      </c>
      <c r="AG51" s="459"/>
      <c r="AH51" s="459" t="s">
        <v>810</v>
      </c>
      <c r="AI51" s="459" t="s">
        <v>810</v>
      </c>
      <c r="AJ51" s="460"/>
      <c r="AK51" s="458"/>
      <c r="AL51" s="459" t="s">
        <v>811</v>
      </c>
      <c r="AM51" s="459" t="s">
        <v>808</v>
      </c>
      <c r="AN51" s="459" t="s">
        <v>809</v>
      </c>
      <c r="AO51" s="459"/>
      <c r="AP51" s="459" t="s">
        <v>810</v>
      </c>
      <c r="AQ51" s="460" t="s">
        <v>810</v>
      </c>
      <c r="AR51" s="458" t="s">
        <v>810</v>
      </c>
      <c r="AS51" s="459"/>
      <c r="AT51" s="459" t="s">
        <v>811</v>
      </c>
      <c r="AU51" s="459" t="s">
        <v>808</v>
      </c>
      <c r="AV51" s="459" t="s">
        <v>809</v>
      </c>
      <c r="AW51" s="459"/>
      <c r="AX51" s="460" t="s">
        <v>810</v>
      </c>
      <c r="AY51" s="458"/>
      <c r="AZ51" s="459"/>
      <c r="BA51" s="461"/>
      <c r="BB51" s="1209"/>
      <c r="BC51" s="1210"/>
      <c r="BD51" s="1211"/>
      <c r="BE51" s="1212"/>
      <c r="BF51" s="1213"/>
      <c r="BG51" s="1214"/>
      <c r="BH51" s="1214"/>
      <c r="BI51" s="1214"/>
      <c r="BJ51" s="1215"/>
    </row>
    <row r="52" spans="1:62" ht="18.75">
      <c r="A52" s="410"/>
      <c r="B52" s="1171"/>
      <c r="C52" s="1174"/>
      <c r="D52" s="1175"/>
      <c r="E52" s="445"/>
      <c r="F52" s="446" t="str">
        <f>C51</f>
        <v>介護職員</v>
      </c>
      <c r="G52" s="445"/>
      <c r="H52" s="446" t="str">
        <f>I51</f>
        <v>A</v>
      </c>
      <c r="I52" s="1178"/>
      <c r="J52" s="1179"/>
      <c r="K52" s="1182"/>
      <c r="L52" s="1183"/>
      <c r="M52" s="1183"/>
      <c r="N52" s="1175"/>
      <c r="O52" s="1187"/>
      <c r="P52" s="1188"/>
      <c r="Q52" s="1188"/>
      <c r="R52" s="1188"/>
      <c r="S52" s="1189"/>
      <c r="T52" s="462" t="s">
        <v>578</v>
      </c>
      <c r="U52" s="463"/>
      <c r="V52" s="464"/>
      <c r="W52" s="450">
        <v>8</v>
      </c>
      <c r="X52" s="451" t="s">
        <v>885</v>
      </c>
      <c r="Y52" s="451">
        <v>8</v>
      </c>
      <c r="Z52" s="451">
        <v>7.9999999999999982</v>
      </c>
      <c r="AA52" s="451">
        <v>7.9999999999999982</v>
      </c>
      <c r="AB52" s="451">
        <v>7.9999999999999982</v>
      </c>
      <c r="AC52" s="452" t="s">
        <v>885</v>
      </c>
      <c r="AD52" s="450">
        <v>8</v>
      </c>
      <c r="AE52" s="451">
        <v>8</v>
      </c>
      <c r="AF52" s="451">
        <v>7.9999999999999982</v>
      </c>
      <c r="AG52" s="451" t="s">
        <v>885</v>
      </c>
      <c r="AH52" s="451">
        <v>8</v>
      </c>
      <c r="AI52" s="451">
        <v>8</v>
      </c>
      <c r="AJ52" s="452" t="s">
        <v>885</v>
      </c>
      <c r="AK52" s="450" t="s">
        <v>885</v>
      </c>
      <c r="AL52" s="451">
        <v>8</v>
      </c>
      <c r="AM52" s="451">
        <v>8</v>
      </c>
      <c r="AN52" s="451">
        <v>7.9999999999999982</v>
      </c>
      <c r="AO52" s="451" t="s">
        <v>885</v>
      </c>
      <c r="AP52" s="451">
        <v>8</v>
      </c>
      <c r="AQ52" s="452">
        <v>8</v>
      </c>
      <c r="AR52" s="450">
        <v>8</v>
      </c>
      <c r="AS52" s="451" t="s">
        <v>885</v>
      </c>
      <c r="AT52" s="451">
        <v>8</v>
      </c>
      <c r="AU52" s="451">
        <v>8</v>
      </c>
      <c r="AV52" s="451">
        <v>7.9999999999999982</v>
      </c>
      <c r="AW52" s="451" t="s">
        <v>885</v>
      </c>
      <c r="AX52" s="452">
        <v>8</v>
      </c>
      <c r="AY52" s="450" t="s">
        <v>885</v>
      </c>
      <c r="AZ52" s="451" t="s">
        <v>885</v>
      </c>
      <c r="BA52" s="451" t="s">
        <v>885</v>
      </c>
      <c r="BB52" s="1200">
        <f>IF($BE$3="４週",SUM(W52:AX52),IF($BE$3="暦月",SUM(W52:BA52),""))</f>
        <v>160</v>
      </c>
      <c r="BC52" s="1201"/>
      <c r="BD52" s="1202">
        <f>IF($BE$3="４週",BB52/4,IF($BE$3="暦月",(BB52/($BE$8/7)),""))</f>
        <v>40</v>
      </c>
      <c r="BE52" s="1201"/>
      <c r="BF52" s="1197"/>
      <c r="BG52" s="1198"/>
      <c r="BH52" s="1198"/>
      <c r="BI52" s="1198"/>
      <c r="BJ52" s="1199"/>
    </row>
    <row r="53" spans="1:62" ht="18.75">
      <c r="A53" s="410"/>
      <c r="B53" s="1170">
        <f>B51+1</f>
        <v>19</v>
      </c>
      <c r="C53" s="1203" t="s">
        <v>591</v>
      </c>
      <c r="D53" s="1204"/>
      <c r="E53" s="453"/>
      <c r="F53" s="454"/>
      <c r="G53" s="453"/>
      <c r="H53" s="454"/>
      <c r="I53" s="1205" t="s">
        <v>813</v>
      </c>
      <c r="J53" s="1206"/>
      <c r="K53" s="1207" t="s">
        <v>769</v>
      </c>
      <c r="L53" s="1208"/>
      <c r="M53" s="1208"/>
      <c r="N53" s="1204"/>
      <c r="O53" s="1187" t="s">
        <v>820</v>
      </c>
      <c r="P53" s="1188"/>
      <c r="Q53" s="1188"/>
      <c r="R53" s="1188"/>
      <c r="S53" s="1189"/>
      <c r="T53" s="455" t="s">
        <v>577</v>
      </c>
      <c r="U53" s="456"/>
      <c r="V53" s="457"/>
      <c r="W53" s="458" t="s">
        <v>821</v>
      </c>
      <c r="X53" s="459"/>
      <c r="Y53" s="459"/>
      <c r="Z53" s="459" t="s">
        <v>821</v>
      </c>
      <c r="AA53" s="459"/>
      <c r="AB53" s="459" t="s">
        <v>821</v>
      </c>
      <c r="AC53" s="460" t="s">
        <v>793</v>
      </c>
      <c r="AD53" s="458"/>
      <c r="AE53" s="459" t="s">
        <v>821</v>
      </c>
      <c r="AF53" s="459"/>
      <c r="AG53" s="459"/>
      <c r="AH53" s="459" t="s">
        <v>793</v>
      </c>
      <c r="AI53" s="459" t="s">
        <v>636</v>
      </c>
      <c r="AJ53" s="460" t="s">
        <v>636</v>
      </c>
      <c r="AK53" s="458" t="s">
        <v>821</v>
      </c>
      <c r="AL53" s="459"/>
      <c r="AM53" s="459" t="s">
        <v>821</v>
      </c>
      <c r="AN53" s="459"/>
      <c r="AO53" s="459" t="s">
        <v>793</v>
      </c>
      <c r="AP53" s="459"/>
      <c r="AQ53" s="460" t="s">
        <v>636</v>
      </c>
      <c r="AR53" s="458" t="s">
        <v>822</v>
      </c>
      <c r="AS53" s="459" t="s">
        <v>821</v>
      </c>
      <c r="AT53" s="459"/>
      <c r="AU53" s="459" t="s">
        <v>821</v>
      </c>
      <c r="AV53" s="459"/>
      <c r="AW53" s="459" t="s">
        <v>822</v>
      </c>
      <c r="AX53" s="460"/>
      <c r="AY53" s="458"/>
      <c r="AZ53" s="459"/>
      <c r="BA53" s="461"/>
      <c r="BB53" s="1209"/>
      <c r="BC53" s="1210"/>
      <c r="BD53" s="1211"/>
      <c r="BE53" s="1212"/>
      <c r="BF53" s="1213"/>
      <c r="BG53" s="1214"/>
      <c r="BH53" s="1214"/>
      <c r="BI53" s="1214"/>
      <c r="BJ53" s="1215"/>
    </row>
    <row r="54" spans="1:62" ht="18.75">
      <c r="A54" s="410"/>
      <c r="B54" s="1171"/>
      <c r="C54" s="1174"/>
      <c r="D54" s="1175"/>
      <c r="E54" s="445"/>
      <c r="F54" s="446" t="str">
        <f>C53</f>
        <v>介護職員</v>
      </c>
      <c r="G54" s="445"/>
      <c r="H54" s="446" t="str">
        <f>I53</f>
        <v>C</v>
      </c>
      <c r="I54" s="1178"/>
      <c r="J54" s="1179"/>
      <c r="K54" s="1182"/>
      <c r="L54" s="1183"/>
      <c r="M54" s="1183"/>
      <c r="N54" s="1175"/>
      <c r="O54" s="1187"/>
      <c r="P54" s="1188"/>
      <c r="Q54" s="1188"/>
      <c r="R54" s="1188"/>
      <c r="S54" s="1189"/>
      <c r="T54" s="462" t="s">
        <v>578</v>
      </c>
      <c r="U54" s="448"/>
      <c r="V54" s="449"/>
      <c r="W54" s="450">
        <v>8</v>
      </c>
      <c r="X54" s="451" t="s">
        <v>885</v>
      </c>
      <c r="Y54" s="451" t="s">
        <v>885</v>
      </c>
      <c r="Z54" s="451">
        <v>8</v>
      </c>
      <c r="AA54" s="451" t="s">
        <v>885</v>
      </c>
      <c r="AB54" s="451">
        <v>8</v>
      </c>
      <c r="AC54" s="452">
        <v>8</v>
      </c>
      <c r="AD54" s="450" t="s">
        <v>885</v>
      </c>
      <c r="AE54" s="451">
        <v>8</v>
      </c>
      <c r="AF54" s="451" t="s">
        <v>885</v>
      </c>
      <c r="AG54" s="451" t="s">
        <v>885</v>
      </c>
      <c r="AH54" s="451">
        <v>8</v>
      </c>
      <c r="AI54" s="451">
        <v>7.9999999999999982</v>
      </c>
      <c r="AJ54" s="452">
        <v>7.9999999999999982</v>
      </c>
      <c r="AK54" s="450">
        <v>8</v>
      </c>
      <c r="AL54" s="451" t="s">
        <v>885</v>
      </c>
      <c r="AM54" s="451">
        <v>8</v>
      </c>
      <c r="AN54" s="451" t="s">
        <v>885</v>
      </c>
      <c r="AO54" s="451">
        <v>8</v>
      </c>
      <c r="AP54" s="451" t="s">
        <v>885</v>
      </c>
      <c r="AQ54" s="452">
        <v>7.9999999999999982</v>
      </c>
      <c r="AR54" s="450">
        <v>7.9999999999999982</v>
      </c>
      <c r="AS54" s="451">
        <v>8</v>
      </c>
      <c r="AT54" s="451" t="s">
        <v>885</v>
      </c>
      <c r="AU54" s="451">
        <v>8</v>
      </c>
      <c r="AV54" s="451" t="s">
        <v>885</v>
      </c>
      <c r="AW54" s="451">
        <v>7.9999999999999982</v>
      </c>
      <c r="AX54" s="452" t="s">
        <v>885</v>
      </c>
      <c r="AY54" s="450" t="s">
        <v>885</v>
      </c>
      <c r="AZ54" s="451" t="s">
        <v>885</v>
      </c>
      <c r="BA54" s="451" t="s">
        <v>885</v>
      </c>
      <c r="BB54" s="1200">
        <f>IF($BE$3="４週",SUM(W54:AX54),IF($BE$3="暦月",SUM(W54:BA54),""))</f>
        <v>128</v>
      </c>
      <c r="BC54" s="1201"/>
      <c r="BD54" s="1202">
        <f>IF($BE$3="４週",BB54/4,IF($BE$3="暦月",(BB54/($BE$8/7)),""))</f>
        <v>32</v>
      </c>
      <c r="BE54" s="1201"/>
      <c r="BF54" s="1197"/>
      <c r="BG54" s="1198"/>
      <c r="BH54" s="1198"/>
      <c r="BI54" s="1198"/>
      <c r="BJ54" s="1199"/>
    </row>
    <row r="55" spans="1:62" ht="18.75">
      <c r="A55" s="410"/>
      <c r="B55" s="1170">
        <f>B53+1</f>
        <v>20</v>
      </c>
      <c r="C55" s="1203" t="s">
        <v>591</v>
      </c>
      <c r="D55" s="1204"/>
      <c r="E55" s="453"/>
      <c r="F55" s="454"/>
      <c r="G55" s="453"/>
      <c r="H55" s="454"/>
      <c r="I55" s="1205" t="s">
        <v>768</v>
      </c>
      <c r="J55" s="1206"/>
      <c r="K55" s="1207" t="s">
        <v>798</v>
      </c>
      <c r="L55" s="1208"/>
      <c r="M55" s="1208"/>
      <c r="N55" s="1204"/>
      <c r="O55" s="1187" t="s">
        <v>823</v>
      </c>
      <c r="P55" s="1188"/>
      <c r="Q55" s="1188"/>
      <c r="R55" s="1188"/>
      <c r="S55" s="1189"/>
      <c r="T55" s="455" t="s">
        <v>577</v>
      </c>
      <c r="U55" s="456"/>
      <c r="V55" s="457"/>
      <c r="W55" s="458" t="s">
        <v>824</v>
      </c>
      <c r="X55" s="459" t="s">
        <v>825</v>
      </c>
      <c r="Y55" s="459" t="s">
        <v>636</v>
      </c>
      <c r="Z55" s="459" t="s">
        <v>636</v>
      </c>
      <c r="AA55" s="459"/>
      <c r="AB55" s="459" t="s">
        <v>821</v>
      </c>
      <c r="AC55" s="460"/>
      <c r="AD55" s="458"/>
      <c r="AE55" s="459" t="s">
        <v>791</v>
      </c>
      <c r="AF55" s="459" t="s">
        <v>788</v>
      </c>
      <c r="AG55" s="459" t="s">
        <v>822</v>
      </c>
      <c r="AH55" s="459" t="s">
        <v>822</v>
      </c>
      <c r="AI55" s="459"/>
      <c r="AJ55" s="460" t="s">
        <v>793</v>
      </c>
      <c r="AK55" s="458" t="s">
        <v>821</v>
      </c>
      <c r="AL55" s="459"/>
      <c r="AM55" s="459" t="s">
        <v>791</v>
      </c>
      <c r="AN55" s="459" t="s">
        <v>788</v>
      </c>
      <c r="AO55" s="459" t="s">
        <v>822</v>
      </c>
      <c r="AP55" s="459" t="s">
        <v>822</v>
      </c>
      <c r="AQ55" s="460"/>
      <c r="AR55" s="458" t="s">
        <v>821</v>
      </c>
      <c r="AS55" s="459"/>
      <c r="AT55" s="459"/>
      <c r="AU55" s="459" t="s">
        <v>791</v>
      </c>
      <c r="AV55" s="459" t="s">
        <v>825</v>
      </c>
      <c r="AW55" s="459" t="s">
        <v>822</v>
      </c>
      <c r="AX55" s="460" t="s">
        <v>822</v>
      </c>
      <c r="AY55" s="458"/>
      <c r="AZ55" s="459"/>
      <c r="BA55" s="461"/>
      <c r="BB55" s="1209"/>
      <c r="BC55" s="1210"/>
      <c r="BD55" s="1211"/>
      <c r="BE55" s="1212"/>
      <c r="BF55" s="1213"/>
      <c r="BG55" s="1214"/>
      <c r="BH55" s="1214"/>
      <c r="BI55" s="1214"/>
      <c r="BJ55" s="1215"/>
    </row>
    <row r="56" spans="1:62" ht="18.75">
      <c r="A56" s="410"/>
      <c r="B56" s="1171"/>
      <c r="C56" s="1174"/>
      <c r="D56" s="1175"/>
      <c r="E56" s="445"/>
      <c r="F56" s="446" t="str">
        <f>C55</f>
        <v>介護職員</v>
      </c>
      <c r="G56" s="445"/>
      <c r="H56" s="446" t="str">
        <f>I55</f>
        <v>A</v>
      </c>
      <c r="I56" s="1178"/>
      <c r="J56" s="1179"/>
      <c r="K56" s="1182"/>
      <c r="L56" s="1183"/>
      <c r="M56" s="1183"/>
      <c r="N56" s="1175"/>
      <c r="O56" s="1187"/>
      <c r="P56" s="1188"/>
      <c r="Q56" s="1188"/>
      <c r="R56" s="1188"/>
      <c r="S56" s="1189"/>
      <c r="T56" s="462" t="s">
        <v>578</v>
      </c>
      <c r="U56" s="463"/>
      <c r="V56" s="464"/>
      <c r="W56" s="450">
        <v>8</v>
      </c>
      <c r="X56" s="451">
        <v>8</v>
      </c>
      <c r="Y56" s="451">
        <v>7.9999999999999982</v>
      </c>
      <c r="Z56" s="451">
        <v>7.9999999999999982</v>
      </c>
      <c r="AA56" s="451" t="s">
        <v>885</v>
      </c>
      <c r="AB56" s="451">
        <v>8</v>
      </c>
      <c r="AC56" s="452" t="s">
        <v>885</v>
      </c>
      <c r="AD56" s="450" t="s">
        <v>885</v>
      </c>
      <c r="AE56" s="451">
        <v>8</v>
      </c>
      <c r="AF56" s="451">
        <v>8</v>
      </c>
      <c r="AG56" s="451">
        <v>7.9999999999999982</v>
      </c>
      <c r="AH56" s="451">
        <v>7.9999999999999982</v>
      </c>
      <c r="AI56" s="451" t="s">
        <v>885</v>
      </c>
      <c r="AJ56" s="452">
        <v>8</v>
      </c>
      <c r="AK56" s="450">
        <v>8</v>
      </c>
      <c r="AL56" s="451" t="s">
        <v>885</v>
      </c>
      <c r="AM56" s="451">
        <v>8</v>
      </c>
      <c r="AN56" s="451">
        <v>8</v>
      </c>
      <c r="AO56" s="451">
        <v>7.9999999999999982</v>
      </c>
      <c r="AP56" s="451">
        <v>7.9999999999999982</v>
      </c>
      <c r="AQ56" s="452" t="s">
        <v>885</v>
      </c>
      <c r="AR56" s="450">
        <v>8</v>
      </c>
      <c r="AS56" s="451" t="s">
        <v>885</v>
      </c>
      <c r="AT56" s="451" t="s">
        <v>885</v>
      </c>
      <c r="AU56" s="451">
        <v>8</v>
      </c>
      <c r="AV56" s="451">
        <v>8</v>
      </c>
      <c r="AW56" s="451">
        <v>7.9999999999999982</v>
      </c>
      <c r="AX56" s="452">
        <v>7.9999999999999982</v>
      </c>
      <c r="AY56" s="450" t="s">
        <v>885</v>
      </c>
      <c r="AZ56" s="451" t="s">
        <v>885</v>
      </c>
      <c r="BA56" s="451" t="s">
        <v>885</v>
      </c>
      <c r="BB56" s="1200">
        <f>IF($BE$3="４週",SUM(W56:AX56),IF($BE$3="暦月",SUM(W56:BA56),""))</f>
        <v>160</v>
      </c>
      <c r="BC56" s="1201"/>
      <c r="BD56" s="1202">
        <f>IF($BE$3="４週",BB56/4,IF($BE$3="暦月",(BB56/($BE$8/7)),""))</f>
        <v>40</v>
      </c>
      <c r="BE56" s="1201"/>
      <c r="BF56" s="1197"/>
      <c r="BG56" s="1198"/>
      <c r="BH56" s="1198"/>
      <c r="BI56" s="1198"/>
      <c r="BJ56" s="1199"/>
    </row>
    <row r="57" spans="1:62" ht="18.75">
      <c r="A57" s="410"/>
      <c r="B57" s="1170">
        <f>B55+1</f>
        <v>21</v>
      </c>
      <c r="C57" s="1203" t="s">
        <v>591</v>
      </c>
      <c r="D57" s="1204"/>
      <c r="E57" s="445"/>
      <c r="F57" s="446"/>
      <c r="G57" s="445"/>
      <c r="H57" s="446"/>
      <c r="I57" s="1205" t="s">
        <v>768</v>
      </c>
      <c r="J57" s="1206"/>
      <c r="K57" s="1207" t="s">
        <v>769</v>
      </c>
      <c r="L57" s="1208"/>
      <c r="M57" s="1208"/>
      <c r="N57" s="1204"/>
      <c r="O57" s="1187" t="s">
        <v>826</v>
      </c>
      <c r="P57" s="1188"/>
      <c r="Q57" s="1188"/>
      <c r="R57" s="1188"/>
      <c r="S57" s="1189"/>
      <c r="T57" s="465" t="s">
        <v>577</v>
      </c>
      <c r="U57" s="466"/>
      <c r="V57" s="467"/>
      <c r="W57" s="458"/>
      <c r="X57" s="459" t="s">
        <v>791</v>
      </c>
      <c r="Y57" s="459" t="s">
        <v>788</v>
      </c>
      <c r="Z57" s="459" t="s">
        <v>793</v>
      </c>
      <c r="AA57" s="459" t="s">
        <v>636</v>
      </c>
      <c r="AB57" s="459"/>
      <c r="AC57" s="460" t="s">
        <v>793</v>
      </c>
      <c r="AD57" s="458" t="s">
        <v>793</v>
      </c>
      <c r="AE57" s="459"/>
      <c r="AF57" s="459" t="s">
        <v>791</v>
      </c>
      <c r="AG57" s="459" t="s">
        <v>788</v>
      </c>
      <c r="AH57" s="459" t="s">
        <v>793</v>
      </c>
      <c r="AI57" s="459" t="s">
        <v>636</v>
      </c>
      <c r="AJ57" s="460"/>
      <c r="AK57" s="458" t="s">
        <v>793</v>
      </c>
      <c r="AL57" s="459" t="s">
        <v>636</v>
      </c>
      <c r="AM57" s="459"/>
      <c r="AN57" s="459" t="s">
        <v>791</v>
      </c>
      <c r="AO57" s="459" t="s">
        <v>788</v>
      </c>
      <c r="AP57" s="459" t="s">
        <v>793</v>
      </c>
      <c r="AQ57" s="460"/>
      <c r="AR57" s="458"/>
      <c r="AS57" s="459" t="s">
        <v>793</v>
      </c>
      <c r="AT57" s="459" t="s">
        <v>636</v>
      </c>
      <c r="AU57" s="459"/>
      <c r="AV57" s="459" t="s">
        <v>791</v>
      </c>
      <c r="AW57" s="459" t="s">
        <v>825</v>
      </c>
      <c r="AX57" s="460" t="s">
        <v>821</v>
      </c>
      <c r="AY57" s="458"/>
      <c r="AZ57" s="459"/>
      <c r="BA57" s="461"/>
      <c r="BB57" s="1209"/>
      <c r="BC57" s="1210"/>
      <c r="BD57" s="1211"/>
      <c r="BE57" s="1212"/>
      <c r="BF57" s="1213"/>
      <c r="BG57" s="1214"/>
      <c r="BH57" s="1214"/>
      <c r="BI57" s="1214"/>
      <c r="BJ57" s="1215"/>
    </row>
    <row r="58" spans="1:62" ht="18.75">
      <c r="A58" s="410"/>
      <c r="B58" s="1171"/>
      <c r="C58" s="1174"/>
      <c r="D58" s="1175"/>
      <c r="E58" s="445"/>
      <c r="F58" s="446" t="str">
        <f>C57</f>
        <v>介護職員</v>
      </c>
      <c r="G58" s="445"/>
      <c r="H58" s="446" t="str">
        <f>I57</f>
        <v>A</v>
      </c>
      <c r="I58" s="1178"/>
      <c r="J58" s="1179"/>
      <c r="K58" s="1182"/>
      <c r="L58" s="1183"/>
      <c r="M58" s="1183"/>
      <c r="N58" s="1175"/>
      <c r="O58" s="1187"/>
      <c r="P58" s="1188"/>
      <c r="Q58" s="1188"/>
      <c r="R58" s="1188"/>
      <c r="S58" s="1189"/>
      <c r="T58" s="462" t="s">
        <v>578</v>
      </c>
      <c r="U58" s="463"/>
      <c r="V58" s="464"/>
      <c r="W58" s="450" t="s">
        <v>885</v>
      </c>
      <c r="X58" s="451">
        <v>8</v>
      </c>
      <c r="Y58" s="451">
        <v>8</v>
      </c>
      <c r="Z58" s="451">
        <v>8</v>
      </c>
      <c r="AA58" s="451">
        <v>7.9999999999999982</v>
      </c>
      <c r="AB58" s="451" t="s">
        <v>885</v>
      </c>
      <c r="AC58" s="452">
        <v>8</v>
      </c>
      <c r="AD58" s="450">
        <v>8</v>
      </c>
      <c r="AE58" s="451" t="s">
        <v>885</v>
      </c>
      <c r="AF58" s="451">
        <v>8</v>
      </c>
      <c r="AG58" s="451">
        <v>8</v>
      </c>
      <c r="AH58" s="451">
        <v>8</v>
      </c>
      <c r="AI58" s="451">
        <v>7.9999999999999982</v>
      </c>
      <c r="AJ58" s="452" t="s">
        <v>885</v>
      </c>
      <c r="AK58" s="450">
        <v>8</v>
      </c>
      <c r="AL58" s="451">
        <v>7.9999999999999982</v>
      </c>
      <c r="AM58" s="451" t="s">
        <v>885</v>
      </c>
      <c r="AN58" s="451">
        <v>8</v>
      </c>
      <c r="AO58" s="451">
        <v>8</v>
      </c>
      <c r="AP58" s="451">
        <v>8</v>
      </c>
      <c r="AQ58" s="452" t="s">
        <v>885</v>
      </c>
      <c r="AR58" s="450" t="s">
        <v>885</v>
      </c>
      <c r="AS58" s="451">
        <v>8</v>
      </c>
      <c r="AT58" s="451">
        <v>7.9999999999999982</v>
      </c>
      <c r="AU58" s="451" t="s">
        <v>885</v>
      </c>
      <c r="AV58" s="451">
        <v>8</v>
      </c>
      <c r="AW58" s="451">
        <v>8</v>
      </c>
      <c r="AX58" s="452">
        <v>8</v>
      </c>
      <c r="AY58" s="450" t="s">
        <v>885</v>
      </c>
      <c r="AZ58" s="451" t="s">
        <v>885</v>
      </c>
      <c r="BA58" s="451" t="s">
        <v>885</v>
      </c>
      <c r="BB58" s="1200">
        <f>IF($BE$3="４週",SUM(W58:AX58),IF($BE$3="暦月",SUM(W58:BA58),""))</f>
        <v>160</v>
      </c>
      <c r="BC58" s="1201"/>
      <c r="BD58" s="1202">
        <f>IF($BE$3="４週",BB58/4,IF($BE$3="暦月",(BB58/($BE$8/7)),""))</f>
        <v>40</v>
      </c>
      <c r="BE58" s="1201"/>
      <c r="BF58" s="1197"/>
      <c r="BG58" s="1198"/>
      <c r="BH58" s="1198"/>
      <c r="BI58" s="1198"/>
      <c r="BJ58" s="1199"/>
    </row>
    <row r="59" spans="1:62" ht="18.75">
      <c r="A59" s="410"/>
      <c r="B59" s="1170">
        <f>B57+1</f>
        <v>22</v>
      </c>
      <c r="C59" s="1203" t="s">
        <v>591</v>
      </c>
      <c r="D59" s="1204"/>
      <c r="E59" s="445"/>
      <c r="F59" s="446"/>
      <c r="G59" s="445"/>
      <c r="H59" s="446"/>
      <c r="I59" s="1205" t="s">
        <v>768</v>
      </c>
      <c r="J59" s="1206"/>
      <c r="K59" s="1207" t="s">
        <v>769</v>
      </c>
      <c r="L59" s="1208"/>
      <c r="M59" s="1208"/>
      <c r="N59" s="1204"/>
      <c r="O59" s="1187" t="s">
        <v>827</v>
      </c>
      <c r="P59" s="1188"/>
      <c r="Q59" s="1188"/>
      <c r="R59" s="1188"/>
      <c r="S59" s="1189"/>
      <c r="T59" s="465" t="s">
        <v>577</v>
      </c>
      <c r="U59" s="466"/>
      <c r="V59" s="467"/>
      <c r="W59" s="458" t="s">
        <v>793</v>
      </c>
      <c r="X59" s="459"/>
      <c r="Y59" s="459" t="s">
        <v>791</v>
      </c>
      <c r="Z59" s="459" t="s">
        <v>788</v>
      </c>
      <c r="AA59" s="459" t="s">
        <v>793</v>
      </c>
      <c r="AB59" s="459" t="s">
        <v>636</v>
      </c>
      <c r="AC59" s="460"/>
      <c r="AD59" s="458" t="s">
        <v>636</v>
      </c>
      <c r="AE59" s="459" t="s">
        <v>793</v>
      </c>
      <c r="AF59" s="459"/>
      <c r="AG59" s="459" t="s">
        <v>791</v>
      </c>
      <c r="AH59" s="459" t="s">
        <v>788</v>
      </c>
      <c r="AI59" s="459" t="s">
        <v>793</v>
      </c>
      <c r="AJ59" s="460"/>
      <c r="AK59" s="458" t="s">
        <v>636</v>
      </c>
      <c r="AL59" s="459" t="s">
        <v>793</v>
      </c>
      <c r="AM59" s="459"/>
      <c r="AN59" s="459"/>
      <c r="AO59" s="459" t="s">
        <v>791</v>
      </c>
      <c r="AP59" s="459" t="s">
        <v>788</v>
      </c>
      <c r="AQ59" s="460" t="s">
        <v>636</v>
      </c>
      <c r="AR59" s="458" t="s">
        <v>636</v>
      </c>
      <c r="AS59" s="459"/>
      <c r="AT59" s="459" t="s">
        <v>793</v>
      </c>
      <c r="AU59" s="459" t="s">
        <v>636</v>
      </c>
      <c r="AV59" s="459"/>
      <c r="AW59" s="459" t="s">
        <v>791</v>
      </c>
      <c r="AX59" s="460" t="s">
        <v>788</v>
      </c>
      <c r="AY59" s="458"/>
      <c r="AZ59" s="459"/>
      <c r="BA59" s="461"/>
      <c r="BB59" s="1209"/>
      <c r="BC59" s="1210"/>
      <c r="BD59" s="1211"/>
      <c r="BE59" s="1212"/>
      <c r="BF59" s="1213"/>
      <c r="BG59" s="1214"/>
      <c r="BH59" s="1214"/>
      <c r="BI59" s="1214"/>
      <c r="BJ59" s="1215"/>
    </row>
    <row r="60" spans="1:62" ht="18.75">
      <c r="A60" s="410"/>
      <c r="B60" s="1171"/>
      <c r="C60" s="1174"/>
      <c r="D60" s="1175"/>
      <c r="E60" s="445"/>
      <c r="F60" s="446" t="str">
        <f>C59</f>
        <v>介護職員</v>
      </c>
      <c r="G60" s="445"/>
      <c r="H60" s="446" t="str">
        <f>I59</f>
        <v>A</v>
      </c>
      <c r="I60" s="1178"/>
      <c r="J60" s="1179"/>
      <c r="K60" s="1182"/>
      <c r="L60" s="1183"/>
      <c r="M60" s="1183"/>
      <c r="N60" s="1175"/>
      <c r="O60" s="1187"/>
      <c r="P60" s="1188"/>
      <c r="Q60" s="1188"/>
      <c r="R60" s="1188"/>
      <c r="S60" s="1189"/>
      <c r="T60" s="462" t="s">
        <v>578</v>
      </c>
      <c r="U60" s="463"/>
      <c r="V60" s="464"/>
      <c r="W60" s="450">
        <v>8</v>
      </c>
      <c r="X60" s="451" t="s">
        <v>885</v>
      </c>
      <c r="Y60" s="451">
        <v>8</v>
      </c>
      <c r="Z60" s="451">
        <v>8</v>
      </c>
      <c r="AA60" s="451">
        <v>8</v>
      </c>
      <c r="AB60" s="451">
        <v>7.9999999999999982</v>
      </c>
      <c r="AC60" s="452" t="s">
        <v>885</v>
      </c>
      <c r="AD60" s="450">
        <v>7.9999999999999982</v>
      </c>
      <c r="AE60" s="451">
        <v>8</v>
      </c>
      <c r="AF60" s="451" t="s">
        <v>885</v>
      </c>
      <c r="AG60" s="451">
        <v>8</v>
      </c>
      <c r="AH60" s="451">
        <v>8</v>
      </c>
      <c r="AI60" s="451">
        <v>8</v>
      </c>
      <c r="AJ60" s="452" t="s">
        <v>885</v>
      </c>
      <c r="AK60" s="450">
        <v>7.9999999999999982</v>
      </c>
      <c r="AL60" s="451">
        <v>8</v>
      </c>
      <c r="AM60" s="451" t="s">
        <v>885</v>
      </c>
      <c r="AN60" s="451" t="s">
        <v>885</v>
      </c>
      <c r="AO60" s="451">
        <v>8</v>
      </c>
      <c r="AP60" s="451">
        <v>8</v>
      </c>
      <c r="AQ60" s="452">
        <v>7.9999999999999982</v>
      </c>
      <c r="AR60" s="450">
        <v>7.9999999999999982</v>
      </c>
      <c r="AS60" s="451" t="s">
        <v>885</v>
      </c>
      <c r="AT60" s="451">
        <v>8</v>
      </c>
      <c r="AU60" s="451">
        <v>7.9999999999999982</v>
      </c>
      <c r="AV60" s="451" t="s">
        <v>885</v>
      </c>
      <c r="AW60" s="451">
        <v>8</v>
      </c>
      <c r="AX60" s="452">
        <v>8</v>
      </c>
      <c r="AY60" s="450" t="s">
        <v>885</v>
      </c>
      <c r="AZ60" s="451" t="s">
        <v>885</v>
      </c>
      <c r="BA60" s="451" t="s">
        <v>885</v>
      </c>
      <c r="BB60" s="1200">
        <f>IF($BE$3="４週",SUM(W60:AX60),IF($BE$3="暦月",SUM(W60:BA60),""))</f>
        <v>160</v>
      </c>
      <c r="BC60" s="1201"/>
      <c r="BD60" s="1202">
        <f>IF($BE$3="４週",BB60/4,IF($BE$3="暦月",(BB60/($BE$8/7)),""))</f>
        <v>40</v>
      </c>
      <c r="BE60" s="1201"/>
      <c r="BF60" s="1197"/>
      <c r="BG60" s="1198"/>
      <c r="BH60" s="1198"/>
      <c r="BI60" s="1198"/>
      <c r="BJ60" s="1199"/>
    </row>
    <row r="61" spans="1:62" ht="18.75">
      <c r="A61" s="410"/>
      <c r="B61" s="1170">
        <f>B59+1</f>
        <v>23</v>
      </c>
      <c r="C61" s="1203" t="s">
        <v>591</v>
      </c>
      <c r="D61" s="1204"/>
      <c r="E61" s="445"/>
      <c r="F61" s="446"/>
      <c r="G61" s="445"/>
      <c r="H61" s="446"/>
      <c r="I61" s="1205" t="s">
        <v>768</v>
      </c>
      <c r="J61" s="1206"/>
      <c r="K61" s="1207" t="s">
        <v>769</v>
      </c>
      <c r="L61" s="1208"/>
      <c r="M61" s="1208"/>
      <c r="N61" s="1204"/>
      <c r="O61" s="1187" t="s">
        <v>828</v>
      </c>
      <c r="P61" s="1188"/>
      <c r="Q61" s="1188"/>
      <c r="R61" s="1188"/>
      <c r="S61" s="1189"/>
      <c r="T61" s="465" t="s">
        <v>577</v>
      </c>
      <c r="U61" s="466"/>
      <c r="V61" s="467"/>
      <c r="W61" s="458" t="s">
        <v>636</v>
      </c>
      <c r="X61" s="459" t="s">
        <v>793</v>
      </c>
      <c r="Y61" s="459"/>
      <c r="Z61" s="459" t="s">
        <v>791</v>
      </c>
      <c r="AA61" s="459" t="s">
        <v>788</v>
      </c>
      <c r="AB61" s="459"/>
      <c r="AC61" s="460" t="s">
        <v>636</v>
      </c>
      <c r="AD61" s="458" t="s">
        <v>793</v>
      </c>
      <c r="AE61" s="459" t="s">
        <v>793</v>
      </c>
      <c r="AF61" s="459" t="s">
        <v>636</v>
      </c>
      <c r="AG61" s="459"/>
      <c r="AH61" s="459" t="s">
        <v>791</v>
      </c>
      <c r="AI61" s="459" t="s">
        <v>788</v>
      </c>
      <c r="AJ61" s="460"/>
      <c r="AK61" s="458" t="s">
        <v>793</v>
      </c>
      <c r="AL61" s="459"/>
      <c r="AM61" s="459" t="s">
        <v>793</v>
      </c>
      <c r="AN61" s="459" t="s">
        <v>793</v>
      </c>
      <c r="AO61" s="459"/>
      <c r="AP61" s="459" t="s">
        <v>791</v>
      </c>
      <c r="AQ61" s="460" t="s">
        <v>788</v>
      </c>
      <c r="AR61" s="458" t="s">
        <v>793</v>
      </c>
      <c r="AS61" s="459" t="s">
        <v>636</v>
      </c>
      <c r="AT61" s="459"/>
      <c r="AU61" s="459" t="s">
        <v>793</v>
      </c>
      <c r="AV61" s="459" t="s">
        <v>812</v>
      </c>
      <c r="AW61" s="459"/>
      <c r="AX61" s="460" t="s">
        <v>791</v>
      </c>
      <c r="AY61" s="458"/>
      <c r="AZ61" s="459"/>
      <c r="BA61" s="461"/>
      <c r="BB61" s="1209"/>
      <c r="BC61" s="1210"/>
      <c r="BD61" s="1211"/>
      <c r="BE61" s="1212"/>
      <c r="BF61" s="1213"/>
      <c r="BG61" s="1214"/>
      <c r="BH61" s="1214"/>
      <c r="BI61" s="1214"/>
      <c r="BJ61" s="1215"/>
    </row>
    <row r="62" spans="1:62" ht="18.75">
      <c r="A62" s="410"/>
      <c r="B62" s="1171"/>
      <c r="C62" s="1174"/>
      <c r="D62" s="1175"/>
      <c r="E62" s="445"/>
      <c r="F62" s="446" t="str">
        <f>C61</f>
        <v>介護職員</v>
      </c>
      <c r="G62" s="445"/>
      <c r="H62" s="446" t="str">
        <f>I61</f>
        <v>A</v>
      </c>
      <c r="I62" s="1178"/>
      <c r="J62" s="1179"/>
      <c r="K62" s="1182"/>
      <c r="L62" s="1183"/>
      <c r="M62" s="1183"/>
      <c r="N62" s="1175"/>
      <c r="O62" s="1187"/>
      <c r="P62" s="1188"/>
      <c r="Q62" s="1188"/>
      <c r="R62" s="1188"/>
      <c r="S62" s="1189"/>
      <c r="T62" s="462" t="s">
        <v>578</v>
      </c>
      <c r="U62" s="463"/>
      <c r="V62" s="464"/>
      <c r="W62" s="450">
        <v>7.9999999999999982</v>
      </c>
      <c r="X62" s="451">
        <v>8</v>
      </c>
      <c r="Y62" s="451" t="s">
        <v>885</v>
      </c>
      <c r="Z62" s="451">
        <v>8</v>
      </c>
      <c r="AA62" s="451">
        <v>8</v>
      </c>
      <c r="AB62" s="451" t="s">
        <v>885</v>
      </c>
      <c r="AC62" s="452">
        <v>7.9999999999999982</v>
      </c>
      <c r="AD62" s="450">
        <v>8</v>
      </c>
      <c r="AE62" s="451">
        <v>8</v>
      </c>
      <c r="AF62" s="451">
        <v>7.9999999999999982</v>
      </c>
      <c r="AG62" s="451" t="s">
        <v>885</v>
      </c>
      <c r="AH62" s="451">
        <v>8</v>
      </c>
      <c r="AI62" s="451">
        <v>8</v>
      </c>
      <c r="AJ62" s="452" t="s">
        <v>885</v>
      </c>
      <c r="AK62" s="450">
        <v>8</v>
      </c>
      <c r="AL62" s="451" t="s">
        <v>885</v>
      </c>
      <c r="AM62" s="451">
        <v>8</v>
      </c>
      <c r="AN62" s="451">
        <v>8</v>
      </c>
      <c r="AO62" s="451" t="s">
        <v>885</v>
      </c>
      <c r="AP62" s="451">
        <v>8</v>
      </c>
      <c r="AQ62" s="452">
        <v>8</v>
      </c>
      <c r="AR62" s="450">
        <v>8</v>
      </c>
      <c r="AS62" s="451">
        <v>7.9999999999999982</v>
      </c>
      <c r="AT62" s="451" t="s">
        <v>885</v>
      </c>
      <c r="AU62" s="451">
        <v>8</v>
      </c>
      <c r="AV62" s="451">
        <v>8</v>
      </c>
      <c r="AW62" s="451" t="s">
        <v>885</v>
      </c>
      <c r="AX62" s="452">
        <v>8</v>
      </c>
      <c r="AY62" s="450" t="s">
        <v>885</v>
      </c>
      <c r="AZ62" s="451" t="s">
        <v>885</v>
      </c>
      <c r="BA62" s="451" t="s">
        <v>885</v>
      </c>
      <c r="BB62" s="1200">
        <f>IF($BE$3="４週",SUM(W62:AX62),IF($BE$3="暦月",SUM(W62:BA62),""))</f>
        <v>160</v>
      </c>
      <c r="BC62" s="1201"/>
      <c r="BD62" s="1202">
        <f>IF($BE$3="４週",BB62/4,IF($BE$3="暦月",(BB62/($BE$8/7)),""))</f>
        <v>40</v>
      </c>
      <c r="BE62" s="1201"/>
      <c r="BF62" s="1197"/>
      <c r="BG62" s="1198"/>
      <c r="BH62" s="1198"/>
      <c r="BI62" s="1198"/>
      <c r="BJ62" s="1199"/>
    </row>
    <row r="63" spans="1:62" ht="18.75">
      <c r="A63" s="410"/>
      <c r="B63" s="1170">
        <f>B61+1</f>
        <v>24</v>
      </c>
      <c r="C63" s="1203" t="s">
        <v>591</v>
      </c>
      <c r="D63" s="1204"/>
      <c r="E63" s="445"/>
      <c r="F63" s="446"/>
      <c r="G63" s="445"/>
      <c r="H63" s="446"/>
      <c r="I63" s="1205" t="s">
        <v>813</v>
      </c>
      <c r="J63" s="1206"/>
      <c r="K63" s="1207" t="s">
        <v>769</v>
      </c>
      <c r="L63" s="1208"/>
      <c r="M63" s="1208"/>
      <c r="N63" s="1204"/>
      <c r="O63" s="1187" t="s">
        <v>829</v>
      </c>
      <c r="P63" s="1188"/>
      <c r="Q63" s="1188"/>
      <c r="R63" s="1188"/>
      <c r="S63" s="1189"/>
      <c r="T63" s="465" t="s">
        <v>577</v>
      </c>
      <c r="U63" s="466"/>
      <c r="V63" s="467"/>
      <c r="W63" s="458"/>
      <c r="X63" s="459" t="s">
        <v>636</v>
      </c>
      <c r="Y63" s="459" t="s">
        <v>793</v>
      </c>
      <c r="Z63" s="459"/>
      <c r="AA63" s="459" t="s">
        <v>793</v>
      </c>
      <c r="AB63" s="459" t="s">
        <v>793</v>
      </c>
      <c r="AC63" s="460"/>
      <c r="AD63" s="458"/>
      <c r="AE63" s="459" t="s">
        <v>636</v>
      </c>
      <c r="AF63" s="459" t="s">
        <v>793</v>
      </c>
      <c r="AG63" s="459" t="s">
        <v>793</v>
      </c>
      <c r="AH63" s="459"/>
      <c r="AI63" s="459"/>
      <c r="AJ63" s="460" t="s">
        <v>636</v>
      </c>
      <c r="AK63" s="458"/>
      <c r="AL63" s="459"/>
      <c r="AM63" s="459" t="s">
        <v>636</v>
      </c>
      <c r="AN63" s="459" t="s">
        <v>636</v>
      </c>
      <c r="AO63" s="459" t="s">
        <v>793</v>
      </c>
      <c r="AP63" s="459"/>
      <c r="AQ63" s="460" t="s">
        <v>793</v>
      </c>
      <c r="AR63" s="458"/>
      <c r="AS63" s="459" t="s">
        <v>793</v>
      </c>
      <c r="AT63" s="459" t="s">
        <v>793</v>
      </c>
      <c r="AU63" s="459"/>
      <c r="AV63" s="459" t="s">
        <v>793</v>
      </c>
      <c r="AW63" s="459" t="s">
        <v>636</v>
      </c>
      <c r="AX63" s="460"/>
      <c r="AY63" s="458"/>
      <c r="AZ63" s="459"/>
      <c r="BA63" s="461"/>
      <c r="BB63" s="1209"/>
      <c r="BC63" s="1210"/>
      <c r="BD63" s="1211"/>
      <c r="BE63" s="1212"/>
      <c r="BF63" s="1213"/>
      <c r="BG63" s="1214"/>
      <c r="BH63" s="1214"/>
      <c r="BI63" s="1214"/>
      <c r="BJ63" s="1215"/>
    </row>
    <row r="64" spans="1:62" ht="18.75">
      <c r="A64" s="410"/>
      <c r="B64" s="1171"/>
      <c r="C64" s="1174"/>
      <c r="D64" s="1175"/>
      <c r="E64" s="445"/>
      <c r="F64" s="446" t="str">
        <f>C63</f>
        <v>介護職員</v>
      </c>
      <c r="G64" s="445"/>
      <c r="H64" s="446" t="str">
        <f>I63</f>
        <v>C</v>
      </c>
      <c r="I64" s="1178"/>
      <c r="J64" s="1179"/>
      <c r="K64" s="1182"/>
      <c r="L64" s="1183"/>
      <c r="M64" s="1183"/>
      <c r="N64" s="1175"/>
      <c r="O64" s="1187"/>
      <c r="P64" s="1188"/>
      <c r="Q64" s="1188"/>
      <c r="R64" s="1188"/>
      <c r="S64" s="1189"/>
      <c r="T64" s="462" t="s">
        <v>578</v>
      </c>
      <c r="U64" s="463"/>
      <c r="V64" s="464"/>
      <c r="W64" s="450" t="s">
        <v>885</v>
      </c>
      <c r="X64" s="451">
        <v>7.9999999999999982</v>
      </c>
      <c r="Y64" s="451">
        <v>8</v>
      </c>
      <c r="Z64" s="451" t="s">
        <v>885</v>
      </c>
      <c r="AA64" s="451">
        <v>8</v>
      </c>
      <c r="AB64" s="451">
        <v>8</v>
      </c>
      <c r="AC64" s="452" t="s">
        <v>885</v>
      </c>
      <c r="AD64" s="450" t="s">
        <v>885</v>
      </c>
      <c r="AE64" s="451">
        <v>7.9999999999999982</v>
      </c>
      <c r="AF64" s="451">
        <v>8</v>
      </c>
      <c r="AG64" s="451">
        <v>8</v>
      </c>
      <c r="AH64" s="451" t="s">
        <v>885</v>
      </c>
      <c r="AI64" s="451" t="s">
        <v>885</v>
      </c>
      <c r="AJ64" s="452">
        <v>7.9999999999999982</v>
      </c>
      <c r="AK64" s="450" t="s">
        <v>885</v>
      </c>
      <c r="AL64" s="451" t="s">
        <v>885</v>
      </c>
      <c r="AM64" s="451">
        <v>7.9999999999999982</v>
      </c>
      <c r="AN64" s="451">
        <v>7.9999999999999982</v>
      </c>
      <c r="AO64" s="451">
        <v>8</v>
      </c>
      <c r="AP64" s="451" t="s">
        <v>885</v>
      </c>
      <c r="AQ64" s="452">
        <v>8</v>
      </c>
      <c r="AR64" s="450" t="s">
        <v>885</v>
      </c>
      <c r="AS64" s="451">
        <v>8</v>
      </c>
      <c r="AT64" s="451">
        <v>8</v>
      </c>
      <c r="AU64" s="451" t="s">
        <v>885</v>
      </c>
      <c r="AV64" s="451">
        <v>8</v>
      </c>
      <c r="AW64" s="451">
        <v>7.9999999999999982</v>
      </c>
      <c r="AX64" s="452" t="s">
        <v>885</v>
      </c>
      <c r="AY64" s="450" t="s">
        <v>885</v>
      </c>
      <c r="AZ64" s="451" t="s">
        <v>885</v>
      </c>
      <c r="BA64" s="451" t="s">
        <v>885</v>
      </c>
      <c r="BB64" s="1200">
        <f>IF($BE$3="４週",SUM(W64:AX64),IF($BE$3="暦月",SUM(W64:BA64),""))</f>
        <v>128</v>
      </c>
      <c r="BC64" s="1201"/>
      <c r="BD64" s="1202">
        <f>IF($BE$3="４週",BB64/4,IF($BE$3="暦月",(BB64/($BE$8/7)),""))</f>
        <v>32</v>
      </c>
      <c r="BE64" s="1201"/>
      <c r="BF64" s="1197"/>
      <c r="BG64" s="1198"/>
      <c r="BH64" s="1198"/>
      <c r="BI64" s="1198"/>
      <c r="BJ64" s="1199"/>
    </row>
    <row r="65" spans="1:62" ht="18.75">
      <c r="A65" s="410"/>
      <c r="B65" s="1170">
        <f>B63+1</f>
        <v>25</v>
      </c>
      <c r="C65" s="1203" t="s">
        <v>591</v>
      </c>
      <c r="D65" s="1204"/>
      <c r="E65" s="445"/>
      <c r="F65" s="446"/>
      <c r="G65" s="445"/>
      <c r="H65" s="446"/>
      <c r="I65" s="1205" t="s">
        <v>768</v>
      </c>
      <c r="J65" s="1206"/>
      <c r="K65" s="1207" t="s">
        <v>798</v>
      </c>
      <c r="L65" s="1208"/>
      <c r="M65" s="1208"/>
      <c r="N65" s="1204"/>
      <c r="O65" s="1187" t="s">
        <v>830</v>
      </c>
      <c r="P65" s="1188"/>
      <c r="Q65" s="1188"/>
      <c r="R65" s="1188"/>
      <c r="S65" s="1189"/>
      <c r="T65" s="465" t="s">
        <v>577</v>
      </c>
      <c r="U65" s="466"/>
      <c r="V65" s="467"/>
      <c r="W65" s="458" t="s">
        <v>831</v>
      </c>
      <c r="X65" s="459" t="s">
        <v>793</v>
      </c>
      <c r="Y65" s="459"/>
      <c r="Z65" s="459"/>
      <c r="AA65" s="459" t="s">
        <v>791</v>
      </c>
      <c r="AB65" s="459" t="s">
        <v>788</v>
      </c>
      <c r="AC65" s="460" t="s">
        <v>832</v>
      </c>
      <c r="AD65" s="458" t="s">
        <v>636</v>
      </c>
      <c r="AE65" s="459"/>
      <c r="AF65" s="459" t="s">
        <v>793</v>
      </c>
      <c r="AG65" s="459" t="s">
        <v>793</v>
      </c>
      <c r="AH65" s="459"/>
      <c r="AI65" s="459" t="s">
        <v>791</v>
      </c>
      <c r="AJ65" s="460" t="s">
        <v>833</v>
      </c>
      <c r="AK65" s="458" t="s">
        <v>636</v>
      </c>
      <c r="AL65" s="459" t="s">
        <v>636</v>
      </c>
      <c r="AM65" s="459"/>
      <c r="AN65" s="459" t="s">
        <v>793</v>
      </c>
      <c r="AO65" s="459"/>
      <c r="AP65" s="459"/>
      <c r="AQ65" s="460" t="s">
        <v>791</v>
      </c>
      <c r="AR65" s="458" t="s">
        <v>833</v>
      </c>
      <c r="AS65" s="459" t="s">
        <v>636</v>
      </c>
      <c r="AT65" s="459" t="s">
        <v>636</v>
      </c>
      <c r="AU65" s="459"/>
      <c r="AV65" s="459" t="s">
        <v>832</v>
      </c>
      <c r="AW65" s="459" t="s">
        <v>793</v>
      </c>
      <c r="AX65" s="460" t="s">
        <v>793</v>
      </c>
      <c r="AY65" s="458"/>
      <c r="AZ65" s="459"/>
      <c r="BA65" s="461"/>
      <c r="BB65" s="1209"/>
      <c r="BC65" s="1210"/>
      <c r="BD65" s="1211"/>
      <c r="BE65" s="1212"/>
      <c r="BF65" s="1213"/>
      <c r="BG65" s="1214"/>
      <c r="BH65" s="1214"/>
      <c r="BI65" s="1214"/>
      <c r="BJ65" s="1215"/>
    </row>
    <row r="66" spans="1:62" ht="18.75">
      <c r="A66" s="410"/>
      <c r="B66" s="1171"/>
      <c r="C66" s="1174"/>
      <c r="D66" s="1175"/>
      <c r="E66" s="445"/>
      <c r="F66" s="446" t="str">
        <f>C65</f>
        <v>介護職員</v>
      </c>
      <c r="G66" s="445"/>
      <c r="H66" s="446" t="str">
        <f>I65</f>
        <v>A</v>
      </c>
      <c r="I66" s="1178"/>
      <c r="J66" s="1179"/>
      <c r="K66" s="1182"/>
      <c r="L66" s="1183"/>
      <c r="M66" s="1183"/>
      <c r="N66" s="1175"/>
      <c r="O66" s="1187"/>
      <c r="P66" s="1188"/>
      <c r="Q66" s="1188"/>
      <c r="R66" s="1188"/>
      <c r="S66" s="1189"/>
      <c r="T66" s="462" t="s">
        <v>578</v>
      </c>
      <c r="U66" s="463"/>
      <c r="V66" s="464"/>
      <c r="W66" s="450">
        <v>8</v>
      </c>
      <c r="X66" s="451">
        <v>8</v>
      </c>
      <c r="Y66" s="451" t="s">
        <v>885</v>
      </c>
      <c r="Z66" s="451" t="s">
        <v>885</v>
      </c>
      <c r="AA66" s="451">
        <v>8</v>
      </c>
      <c r="AB66" s="451">
        <v>8</v>
      </c>
      <c r="AC66" s="452">
        <v>7.9999999999999982</v>
      </c>
      <c r="AD66" s="450">
        <v>7.9999999999999982</v>
      </c>
      <c r="AE66" s="451" t="s">
        <v>885</v>
      </c>
      <c r="AF66" s="451">
        <v>8</v>
      </c>
      <c r="AG66" s="451">
        <v>8</v>
      </c>
      <c r="AH66" s="451" t="s">
        <v>885</v>
      </c>
      <c r="AI66" s="451">
        <v>8</v>
      </c>
      <c r="AJ66" s="452">
        <v>8</v>
      </c>
      <c r="AK66" s="450">
        <v>7.9999999999999982</v>
      </c>
      <c r="AL66" s="451">
        <v>7.9999999999999982</v>
      </c>
      <c r="AM66" s="451" t="s">
        <v>885</v>
      </c>
      <c r="AN66" s="451">
        <v>8</v>
      </c>
      <c r="AO66" s="451" t="s">
        <v>885</v>
      </c>
      <c r="AP66" s="451" t="s">
        <v>885</v>
      </c>
      <c r="AQ66" s="452">
        <v>8</v>
      </c>
      <c r="AR66" s="450">
        <v>8</v>
      </c>
      <c r="AS66" s="451">
        <v>7.9999999999999982</v>
      </c>
      <c r="AT66" s="451">
        <v>7.9999999999999982</v>
      </c>
      <c r="AU66" s="451" t="s">
        <v>885</v>
      </c>
      <c r="AV66" s="451">
        <v>7.9999999999999982</v>
      </c>
      <c r="AW66" s="451">
        <v>8</v>
      </c>
      <c r="AX66" s="452">
        <v>8</v>
      </c>
      <c r="AY66" s="450" t="s">
        <v>885</v>
      </c>
      <c r="AZ66" s="451" t="s">
        <v>885</v>
      </c>
      <c r="BA66" s="451" t="s">
        <v>885</v>
      </c>
      <c r="BB66" s="1200">
        <f>IF($BE$3="４週",SUM(W66:AX66),IF($BE$3="暦月",SUM(W66:BA66),""))</f>
        <v>160</v>
      </c>
      <c r="BC66" s="1201"/>
      <c r="BD66" s="1202">
        <f>IF($BE$3="４週",BB66/4,IF($BE$3="暦月",(BB66/($BE$8/7)),""))</f>
        <v>40</v>
      </c>
      <c r="BE66" s="1201"/>
      <c r="BF66" s="1197"/>
      <c r="BG66" s="1198"/>
      <c r="BH66" s="1198"/>
      <c r="BI66" s="1198"/>
      <c r="BJ66" s="1199"/>
    </row>
    <row r="67" spans="1:62" ht="18.75">
      <c r="A67" s="410"/>
      <c r="B67" s="1170">
        <f>B65+1</f>
        <v>26</v>
      </c>
      <c r="C67" s="1203" t="s">
        <v>591</v>
      </c>
      <c r="D67" s="1204"/>
      <c r="E67" s="445"/>
      <c r="F67" s="446"/>
      <c r="G67" s="445"/>
      <c r="H67" s="446"/>
      <c r="I67" s="1205" t="s">
        <v>768</v>
      </c>
      <c r="J67" s="1206"/>
      <c r="K67" s="1207" t="s">
        <v>769</v>
      </c>
      <c r="L67" s="1208"/>
      <c r="M67" s="1208"/>
      <c r="N67" s="1204"/>
      <c r="O67" s="1187" t="s">
        <v>834</v>
      </c>
      <c r="P67" s="1188"/>
      <c r="Q67" s="1188"/>
      <c r="R67" s="1188"/>
      <c r="S67" s="1189"/>
      <c r="T67" s="465" t="s">
        <v>577</v>
      </c>
      <c r="U67" s="466"/>
      <c r="V67" s="467"/>
      <c r="W67" s="458"/>
      <c r="X67" s="459" t="s">
        <v>832</v>
      </c>
      <c r="Y67" s="459" t="s">
        <v>793</v>
      </c>
      <c r="Z67" s="459" t="s">
        <v>831</v>
      </c>
      <c r="AA67" s="459"/>
      <c r="AB67" s="459" t="s">
        <v>791</v>
      </c>
      <c r="AC67" s="460" t="s">
        <v>833</v>
      </c>
      <c r="AD67" s="458" t="s">
        <v>793</v>
      </c>
      <c r="AE67" s="459"/>
      <c r="AF67" s="459" t="s">
        <v>831</v>
      </c>
      <c r="AG67" s="459" t="s">
        <v>831</v>
      </c>
      <c r="AH67" s="459"/>
      <c r="AI67" s="459"/>
      <c r="AJ67" s="460" t="s">
        <v>835</v>
      </c>
      <c r="AK67" s="458" t="s">
        <v>833</v>
      </c>
      <c r="AL67" s="459" t="s">
        <v>831</v>
      </c>
      <c r="AM67" s="459" t="s">
        <v>831</v>
      </c>
      <c r="AN67" s="459" t="s">
        <v>831</v>
      </c>
      <c r="AO67" s="459" t="s">
        <v>832</v>
      </c>
      <c r="AP67" s="459" t="s">
        <v>832</v>
      </c>
      <c r="AQ67" s="460"/>
      <c r="AR67" s="458" t="s">
        <v>835</v>
      </c>
      <c r="AS67" s="459" t="s">
        <v>833</v>
      </c>
      <c r="AT67" s="459" t="s">
        <v>832</v>
      </c>
      <c r="AU67" s="459" t="s">
        <v>793</v>
      </c>
      <c r="AV67" s="459"/>
      <c r="AW67" s="459"/>
      <c r="AX67" s="460" t="s">
        <v>832</v>
      </c>
      <c r="AY67" s="458"/>
      <c r="AZ67" s="459"/>
      <c r="BA67" s="461"/>
      <c r="BB67" s="1209"/>
      <c r="BC67" s="1210"/>
      <c r="BD67" s="1211"/>
      <c r="BE67" s="1212"/>
      <c r="BF67" s="1213"/>
      <c r="BG67" s="1214"/>
      <c r="BH67" s="1214"/>
      <c r="BI67" s="1214"/>
      <c r="BJ67" s="1215"/>
    </row>
    <row r="68" spans="1:62" ht="18.75">
      <c r="A68" s="410"/>
      <c r="B68" s="1171"/>
      <c r="C68" s="1174"/>
      <c r="D68" s="1175"/>
      <c r="E68" s="445"/>
      <c r="F68" s="446" t="str">
        <f>C67</f>
        <v>介護職員</v>
      </c>
      <c r="G68" s="445"/>
      <c r="H68" s="446" t="str">
        <f>I67</f>
        <v>A</v>
      </c>
      <c r="I68" s="1178"/>
      <c r="J68" s="1179"/>
      <c r="K68" s="1182"/>
      <c r="L68" s="1183"/>
      <c r="M68" s="1183"/>
      <c r="N68" s="1175"/>
      <c r="O68" s="1187"/>
      <c r="P68" s="1188"/>
      <c r="Q68" s="1188"/>
      <c r="R68" s="1188"/>
      <c r="S68" s="1189"/>
      <c r="T68" s="462" t="s">
        <v>578</v>
      </c>
      <c r="U68" s="463"/>
      <c r="V68" s="464"/>
      <c r="W68" s="450" t="s">
        <v>885</v>
      </c>
      <c r="X68" s="451">
        <v>7.9999999999999982</v>
      </c>
      <c r="Y68" s="451">
        <v>8</v>
      </c>
      <c r="Z68" s="451">
        <v>8</v>
      </c>
      <c r="AA68" s="451" t="s">
        <v>885</v>
      </c>
      <c r="AB68" s="451">
        <v>8</v>
      </c>
      <c r="AC68" s="452">
        <v>8</v>
      </c>
      <c r="AD68" s="450">
        <v>8</v>
      </c>
      <c r="AE68" s="451" t="s">
        <v>885</v>
      </c>
      <c r="AF68" s="451">
        <v>8</v>
      </c>
      <c r="AG68" s="451">
        <v>8</v>
      </c>
      <c r="AH68" s="451" t="s">
        <v>885</v>
      </c>
      <c r="AI68" s="451" t="s">
        <v>885</v>
      </c>
      <c r="AJ68" s="452">
        <v>8</v>
      </c>
      <c r="AK68" s="450">
        <v>8</v>
      </c>
      <c r="AL68" s="451">
        <v>8</v>
      </c>
      <c r="AM68" s="451">
        <v>8</v>
      </c>
      <c r="AN68" s="451">
        <v>8</v>
      </c>
      <c r="AO68" s="451">
        <v>7.9999999999999982</v>
      </c>
      <c r="AP68" s="451">
        <v>7.9999999999999982</v>
      </c>
      <c r="AQ68" s="452" t="s">
        <v>885</v>
      </c>
      <c r="AR68" s="450">
        <v>8</v>
      </c>
      <c r="AS68" s="451">
        <v>8</v>
      </c>
      <c r="AT68" s="451">
        <v>7.9999999999999982</v>
      </c>
      <c r="AU68" s="451">
        <v>8</v>
      </c>
      <c r="AV68" s="451" t="s">
        <v>885</v>
      </c>
      <c r="AW68" s="451" t="s">
        <v>885</v>
      </c>
      <c r="AX68" s="452">
        <v>7.9999999999999982</v>
      </c>
      <c r="AY68" s="450" t="s">
        <v>885</v>
      </c>
      <c r="AZ68" s="451" t="s">
        <v>885</v>
      </c>
      <c r="BA68" s="451" t="s">
        <v>885</v>
      </c>
      <c r="BB68" s="1200">
        <f>IF($BE$3="４週",SUM(W68:AX68),IF($BE$3="暦月",SUM(W68:BA68),""))</f>
        <v>160</v>
      </c>
      <c r="BC68" s="1201"/>
      <c r="BD68" s="1202">
        <f>IF($BE$3="４週",BB68/4,IF($BE$3="暦月",(BB68/($BE$8/7)),""))</f>
        <v>40</v>
      </c>
      <c r="BE68" s="1201"/>
      <c r="BF68" s="1197"/>
      <c r="BG68" s="1198"/>
      <c r="BH68" s="1198"/>
      <c r="BI68" s="1198"/>
      <c r="BJ68" s="1199"/>
    </row>
    <row r="69" spans="1:62" ht="18.75">
      <c r="A69" s="410"/>
      <c r="B69" s="1170">
        <f>B67+1</f>
        <v>27</v>
      </c>
      <c r="C69" s="1203" t="s">
        <v>591</v>
      </c>
      <c r="D69" s="1204"/>
      <c r="E69" s="445"/>
      <c r="F69" s="446"/>
      <c r="G69" s="445"/>
      <c r="H69" s="446"/>
      <c r="I69" s="1205" t="s">
        <v>768</v>
      </c>
      <c r="J69" s="1206"/>
      <c r="K69" s="1207" t="s">
        <v>769</v>
      </c>
      <c r="L69" s="1208"/>
      <c r="M69" s="1208"/>
      <c r="N69" s="1204"/>
      <c r="O69" s="1187" t="s">
        <v>836</v>
      </c>
      <c r="P69" s="1188"/>
      <c r="Q69" s="1188"/>
      <c r="R69" s="1188"/>
      <c r="S69" s="1189"/>
      <c r="T69" s="465" t="s">
        <v>577</v>
      </c>
      <c r="U69" s="466"/>
      <c r="V69" s="467"/>
      <c r="W69" s="458" t="s">
        <v>636</v>
      </c>
      <c r="X69" s="459"/>
      <c r="Y69" s="459" t="s">
        <v>636</v>
      </c>
      <c r="Z69" s="459"/>
      <c r="AA69" s="459" t="s">
        <v>793</v>
      </c>
      <c r="AB69" s="459"/>
      <c r="AC69" s="460" t="s">
        <v>791</v>
      </c>
      <c r="AD69" s="458" t="s">
        <v>788</v>
      </c>
      <c r="AE69" s="459" t="s">
        <v>793</v>
      </c>
      <c r="AF69" s="459" t="s">
        <v>793</v>
      </c>
      <c r="AG69" s="459" t="s">
        <v>636</v>
      </c>
      <c r="AH69" s="459" t="s">
        <v>636</v>
      </c>
      <c r="AI69" s="459"/>
      <c r="AJ69" s="460" t="s">
        <v>793</v>
      </c>
      <c r="AK69" s="458" t="s">
        <v>791</v>
      </c>
      <c r="AL69" s="459" t="s">
        <v>788</v>
      </c>
      <c r="AM69" s="459" t="s">
        <v>636</v>
      </c>
      <c r="AN69" s="459"/>
      <c r="AO69" s="459" t="s">
        <v>793</v>
      </c>
      <c r="AP69" s="459" t="s">
        <v>793</v>
      </c>
      <c r="AQ69" s="460"/>
      <c r="AR69" s="458"/>
      <c r="AS69" s="459" t="s">
        <v>791</v>
      </c>
      <c r="AT69" s="459" t="s">
        <v>788</v>
      </c>
      <c r="AU69" s="459" t="s">
        <v>636</v>
      </c>
      <c r="AV69" s="459" t="s">
        <v>793</v>
      </c>
      <c r="AW69" s="459" t="s">
        <v>793</v>
      </c>
      <c r="AX69" s="460"/>
      <c r="AY69" s="458"/>
      <c r="AZ69" s="459"/>
      <c r="BA69" s="461"/>
      <c r="BB69" s="1209"/>
      <c r="BC69" s="1210"/>
      <c r="BD69" s="1211"/>
      <c r="BE69" s="1212"/>
      <c r="BF69" s="1213"/>
      <c r="BG69" s="1214"/>
      <c r="BH69" s="1214"/>
      <c r="BI69" s="1214"/>
      <c r="BJ69" s="1215"/>
    </row>
    <row r="70" spans="1:62" ht="18.75">
      <c r="A70" s="410"/>
      <c r="B70" s="1171"/>
      <c r="C70" s="1174"/>
      <c r="D70" s="1175"/>
      <c r="E70" s="445"/>
      <c r="F70" s="446" t="str">
        <f>C69</f>
        <v>介護職員</v>
      </c>
      <c r="G70" s="445"/>
      <c r="H70" s="446" t="str">
        <f>I69</f>
        <v>A</v>
      </c>
      <c r="I70" s="1178"/>
      <c r="J70" s="1179"/>
      <c r="K70" s="1182"/>
      <c r="L70" s="1183"/>
      <c r="M70" s="1183"/>
      <c r="N70" s="1175"/>
      <c r="O70" s="1187"/>
      <c r="P70" s="1188"/>
      <c r="Q70" s="1188"/>
      <c r="R70" s="1188"/>
      <c r="S70" s="1189"/>
      <c r="T70" s="462" t="s">
        <v>578</v>
      </c>
      <c r="U70" s="463"/>
      <c r="V70" s="464"/>
      <c r="W70" s="450">
        <v>7.9999999999999982</v>
      </c>
      <c r="X70" s="451" t="s">
        <v>885</v>
      </c>
      <c r="Y70" s="451">
        <v>7.9999999999999982</v>
      </c>
      <c r="Z70" s="451" t="s">
        <v>885</v>
      </c>
      <c r="AA70" s="451">
        <v>8</v>
      </c>
      <c r="AB70" s="451" t="s">
        <v>885</v>
      </c>
      <c r="AC70" s="452">
        <v>8</v>
      </c>
      <c r="AD70" s="450">
        <v>8</v>
      </c>
      <c r="AE70" s="451">
        <v>8</v>
      </c>
      <c r="AF70" s="451">
        <v>8</v>
      </c>
      <c r="AG70" s="451">
        <v>7.9999999999999982</v>
      </c>
      <c r="AH70" s="451">
        <v>7.9999999999999982</v>
      </c>
      <c r="AI70" s="451" t="s">
        <v>885</v>
      </c>
      <c r="AJ70" s="452">
        <v>8</v>
      </c>
      <c r="AK70" s="450">
        <v>8</v>
      </c>
      <c r="AL70" s="451">
        <v>8</v>
      </c>
      <c r="AM70" s="451">
        <v>7.9999999999999982</v>
      </c>
      <c r="AN70" s="451" t="s">
        <v>885</v>
      </c>
      <c r="AO70" s="451">
        <v>8</v>
      </c>
      <c r="AP70" s="451">
        <v>8</v>
      </c>
      <c r="AQ70" s="452" t="s">
        <v>885</v>
      </c>
      <c r="AR70" s="450" t="s">
        <v>885</v>
      </c>
      <c r="AS70" s="451">
        <v>8</v>
      </c>
      <c r="AT70" s="451">
        <v>8</v>
      </c>
      <c r="AU70" s="451">
        <v>7.9999999999999982</v>
      </c>
      <c r="AV70" s="451">
        <v>8</v>
      </c>
      <c r="AW70" s="451">
        <v>8</v>
      </c>
      <c r="AX70" s="452" t="s">
        <v>885</v>
      </c>
      <c r="AY70" s="450" t="s">
        <v>885</v>
      </c>
      <c r="AZ70" s="451" t="s">
        <v>885</v>
      </c>
      <c r="BA70" s="451" t="s">
        <v>885</v>
      </c>
      <c r="BB70" s="1200">
        <f>IF($BE$3="４週",SUM(W70:AX70),IF($BE$3="暦月",SUM(W70:BA70),""))</f>
        <v>160</v>
      </c>
      <c r="BC70" s="1201"/>
      <c r="BD70" s="1202">
        <f>IF($BE$3="４週",BB70/4,IF($BE$3="暦月",(BB70/($BE$8/7)),""))</f>
        <v>40</v>
      </c>
      <c r="BE70" s="1201"/>
      <c r="BF70" s="1197"/>
      <c r="BG70" s="1198"/>
      <c r="BH70" s="1198"/>
      <c r="BI70" s="1198"/>
      <c r="BJ70" s="1199"/>
    </row>
    <row r="71" spans="1:62" ht="18.75">
      <c r="A71" s="410"/>
      <c r="B71" s="1170">
        <f>B69+1</f>
        <v>28</v>
      </c>
      <c r="C71" s="1203" t="s">
        <v>591</v>
      </c>
      <c r="D71" s="1204"/>
      <c r="E71" s="445"/>
      <c r="F71" s="446"/>
      <c r="G71" s="445"/>
      <c r="H71" s="446"/>
      <c r="I71" s="1205" t="s">
        <v>768</v>
      </c>
      <c r="J71" s="1206"/>
      <c r="K71" s="1207" t="s">
        <v>769</v>
      </c>
      <c r="L71" s="1208"/>
      <c r="M71" s="1208"/>
      <c r="N71" s="1204"/>
      <c r="O71" s="1187" t="s">
        <v>837</v>
      </c>
      <c r="P71" s="1188"/>
      <c r="Q71" s="1188"/>
      <c r="R71" s="1188"/>
      <c r="S71" s="1189"/>
      <c r="T71" s="465" t="s">
        <v>577</v>
      </c>
      <c r="U71" s="466"/>
      <c r="V71" s="467"/>
      <c r="W71" s="458" t="s">
        <v>819</v>
      </c>
      <c r="X71" s="459"/>
      <c r="Y71" s="459" t="s">
        <v>793</v>
      </c>
      <c r="Z71" s="459" t="s">
        <v>636</v>
      </c>
      <c r="AA71" s="459" t="s">
        <v>636</v>
      </c>
      <c r="AB71" s="459" t="s">
        <v>636</v>
      </c>
      <c r="AC71" s="460"/>
      <c r="AD71" s="458" t="s">
        <v>791</v>
      </c>
      <c r="AE71" s="459" t="s">
        <v>788</v>
      </c>
      <c r="AF71" s="459" t="s">
        <v>636</v>
      </c>
      <c r="AG71" s="459"/>
      <c r="AH71" s="459" t="s">
        <v>793</v>
      </c>
      <c r="AI71" s="459" t="s">
        <v>793</v>
      </c>
      <c r="AJ71" s="460"/>
      <c r="AK71" s="458"/>
      <c r="AL71" s="459" t="s">
        <v>791</v>
      </c>
      <c r="AM71" s="459" t="s">
        <v>788</v>
      </c>
      <c r="AN71" s="459" t="s">
        <v>636</v>
      </c>
      <c r="AO71" s="459"/>
      <c r="AP71" s="459" t="s">
        <v>793</v>
      </c>
      <c r="AQ71" s="460" t="s">
        <v>793</v>
      </c>
      <c r="AR71" s="458" t="s">
        <v>793</v>
      </c>
      <c r="AS71" s="459"/>
      <c r="AT71" s="459" t="s">
        <v>791</v>
      </c>
      <c r="AU71" s="459" t="s">
        <v>788</v>
      </c>
      <c r="AV71" s="459" t="s">
        <v>636</v>
      </c>
      <c r="AW71" s="459"/>
      <c r="AX71" s="460" t="s">
        <v>793</v>
      </c>
      <c r="AY71" s="458"/>
      <c r="AZ71" s="459"/>
      <c r="BA71" s="461"/>
      <c r="BB71" s="1209"/>
      <c r="BC71" s="1210"/>
      <c r="BD71" s="1211"/>
      <c r="BE71" s="1212"/>
      <c r="BF71" s="1213"/>
      <c r="BG71" s="1214"/>
      <c r="BH71" s="1214"/>
      <c r="BI71" s="1214"/>
      <c r="BJ71" s="1215"/>
    </row>
    <row r="72" spans="1:62" ht="18.75">
      <c r="A72" s="410"/>
      <c r="B72" s="1171"/>
      <c r="C72" s="1174"/>
      <c r="D72" s="1175"/>
      <c r="E72" s="445"/>
      <c r="F72" s="446" t="str">
        <f>C71</f>
        <v>介護職員</v>
      </c>
      <c r="G72" s="445"/>
      <c r="H72" s="446" t="str">
        <f>I71</f>
        <v>A</v>
      </c>
      <c r="I72" s="1178"/>
      <c r="J72" s="1179"/>
      <c r="K72" s="1182"/>
      <c r="L72" s="1183"/>
      <c r="M72" s="1183"/>
      <c r="N72" s="1175"/>
      <c r="O72" s="1187"/>
      <c r="P72" s="1188"/>
      <c r="Q72" s="1188"/>
      <c r="R72" s="1188"/>
      <c r="S72" s="1189"/>
      <c r="T72" s="462" t="s">
        <v>578</v>
      </c>
      <c r="U72" s="463"/>
      <c r="V72" s="464"/>
      <c r="W72" s="450">
        <v>8</v>
      </c>
      <c r="X72" s="451" t="s">
        <v>885</v>
      </c>
      <c r="Y72" s="451">
        <v>8</v>
      </c>
      <c r="Z72" s="451">
        <v>7.9999999999999982</v>
      </c>
      <c r="AA72" s="451">
        <v>7.9999999999999982</v>
      </c>
      <c r="AB72" s="451">
        <v>7.9999999999999982</v>
      </c>
      <c r="AC72" s="452" t="s">
        <v>885</v>
      </c>
      <c r="AD72" s="450">
        <v>8</v>
      </c>
      <c r="AE72" s="451">
        <v>8</v>
      </c>
      <c r="AF72" s="451">
        <v>7.9999999999999982</v>
      </c>
      <c r="AG72" s="451" t="s">
        <v>885</v>
      </c>
      <c r="AH72" s="451">
        <v>8</v>
      </c>
      <c r="AI72" s="451">
        <v>8</v>
      </c>
      <c r="AJ72" s="452" t="s">
        <v>885</v>
      </c>
      <c r="AK72" s="450" t="s">
        <v>885</v>
      </c>
      <c r="AL72" s="451">
        <v>8</v>
      </c>
      <c r="AM72" s="451">
        <v>8</v>
      </c>
      <c r="AN72" s="451">
        <v>7.9999999999999982</v>
      </c>
      <c r="AO72" s="451" t="s">
        <v>885</v>
      </c>
      <c r="AP72" s="451">
        <v>8</v>
      </c>
      <c r="AQ72" s="452">
        <v>8</v>
      </c>
      <c r="AR72" s="450">
        <v>8</v>
      </c>
      <c r="AS72" s="451" t="s">
        <v>885</v>
      </c>
      <c r="AT72" s="451">
        <v>8</v>
      </c>
      <c r="AU72" s="451">
        <v>8</v>
      </c>
      <c r="AV72" s="451">
        <v>7.9999999999999982</v>
      </c>
      <c r="AW72" s="451" t="s">
        <v>885</v>
      </c>
      <c r="AX72" s="452">
        <v>8</v>
      </c>
      <c r="AY72" s="450" t="s">
        <v>885</v>
      </c>
      <c r="AZ72" s="451" t="s">
        <v>885</v>
      </c>
      <c r="BA72" s="451" t="s">
        <v>885</v>
      </c>
      <c r="BB72" s="1200">
        <f>IF($BE$3="４週",SUM(W72:AX72),IF($BE$3="暦月",SUM(W72:BA72),""))</f>
        <v>160</v>
      </c>
      <c r="BC72" s="1201"/>
      <c r="BD72" s="1202">
        <f>IF($BE$3="４週",BB72/4,IF($BE$3="暦月",(BB72/($BE$8/7)),""))</f>
        <v>40</v>
      </c>
      <c r="BE72" s="1201"/>
      <c r="BF72" s="1197"/>
      <c r="BG72" s="1198"/>
      <c r="BH72" s="1198"/>
      <c r="BI72" s="1198"/>
      <c r="BJ72" s="1199"/>
    </row>
    <row r="73" spans="1:62" ht="18.75">
      <c r="A73" s="410"/>
      <c r="B73" s="1170">
        <f>B71+1</f>
        <v>29</v>
      </c>
      <c r="C73" s="1203" t="s">
        <v>591</v>
      </c>
      <c r="D73" s="1204"/>
      <c r="E73" s="445"/>
      <c r="F73" s="446"/>
      <c r="G73" s="445"/>
      <c r="H73" s="446"/>
      <c r="I73" s="1205" t="s">
        <v>813</v>
      </c>
      <c r="J73" s="1206"/>
      <c r="K73" s="1207" t="s">
        <v>769</v>
      </c>
      <c r="L73" s="1208"/>
      <c r="M73" s="1208"/>
      <c r="N73" s="1204"/>
      <c r="O73" s="1187" t="s">
        <v>838</v>
      </c>
      <c r="P73" s="1188"/>
      <c r="Q73" s="1188"/>
      <c r="R73" s="1188"/>
      <c r="S73" s="1189"/>
      <c r="T73" s="465" t="s">
        <v>577</v>
      </c>
      <c r="U73" s="466"/>
      <c r="V73" s="467"/>
      <c r="W73" s="458" t="s">
        <v>793</v>
      </c>
      <c r="X73" s="459"/>
      <c r="Y73" s="459"/>
      <c r="Z73" s="459" t="s">
        <v>839</v>
      </c>
      <c r="AA73" s="459"/>
      <c r="AB73" s="459" t="s">
        <v>839</v>
      </c>
      <c r="AC73" s="460" t="s">
        <v>793</v>
      </c>
      <c r="AD73" s="458"/>
      <c r="AE73" s="459" t="s">
        <v>793</v>
      </c>
      <c r="AF73" s="459"/>
      <c r="AG73" s="459"/>
      <c r="AH73" s="459" t="s">
        <v>839</v>
      </c>
      <c r="AI73" s="459" t="s">
        <v>840</v>
      </c>
      <c r="AJ73" s="460" t="s">
        <v>636</v>
      </c>
      <c r="AK73" s="458" t="s">
        <v>793</v>
      </c>
      <c r="AL73" s="459"/>
      <c r="AM73" s="459" t="s">
        <v>793</v>
      </c>
      <c r="AN73" s="459"/>
      <c r="AO73" s="459" t="s">
        <v>793</v>
      </c>
      <c r="AP73" s="459"/>
      <c r="AQ73" s="460" t="s">
        <v>636</v>
      </c>
      <c r="AR73" s="458" t="s">
        <v>840</v>
      </c>
      <c r="AS73" s="459" t="s">
        <v>793</v>
      </c>
      <c r="AT73" s="459"/>
      <c r="AU73" s="459" t="s">
        <v>793</v>
      </c>
      <c r="AV73" s="459"/>
      <c r="AW73" s="459" t="s">
        <v>840</v>
      </c>
      <c r="AX73" s="460"/>
      <c r="AY73" s="458"/>
      <c r="AZ73" s="459"/>
      <c r="BA73" s="461"/>
      <c r="BB73" s="1209"/>
      <c r="BC73" s="1210"/>
      <c r="BD73" s="1211"/>
      <c r="BE73" s="1212"/>
      <c r="BF73" s="1213"/>
      <c r="BG73" s="1214"/>
      <c r="BH73" s="1214"/>
      <c r="BI73" s="1214"/>
      <c r="BJ73" s="1215"/>
    </row>
    <row r="74" spans="1:62" ht="18.75">
      <c r="A74" s="410"/>
      <c r="B74" s="1171"/>
      <c r="C74" s="1216"/>
      <c r="D74" s="1217"/>
      <c r="E74" s="468"/>
      <c r="F74" s="469" t="str">
        <f>C73</f>
        <v>介護職員</v>
      </c>
      <c r="G74" s="468"/>
      <c r="H74" s="469" t="str">
        <f>I73</f>
        <v>C</v>
      </c>
      <c r="I74" s="1218"/>
      <c r="J74" s="1219"/>
      <c r="K74" s="1220"/>
      <c r="L74" s="1221"/>
      <c r="M74" s="1221"/>
      <c r="N74" s="1217"/>
      <c r="O74" s="1187"/>
      <c r="P74" s="1188"/>
      <c r="Q74" s="1188"/>
      <c r="R74" s="1188"/>
      <c r="S74" s="1189"/>
      <c r="T74" s="462" t="s">
        <v>578</v>
      </c>
      <c r="U74" s="463"/>
      <c r="V74" s="464"/>
      <c r="W74" s="450">
        <v>8</v>
      </c>
      <c r="X74" s="451" t="s">
        <v>885</v>
      </c>
      <c r="Y74" s="451" t="s">
        <v>885</v>
      </c>
      <c r="Z74" s="451">
        <v>8</v>
      </c>
      <c r="AA74" s="451" t="s">
        <v>885</v>
      </c>
      <c r="AB74" s="451">
        <v>8</v>
      </c>
      <c r="AC74" s="452">
        <v>8</v>
      </c>
      <c r="AD74" s="450" t="s">
        <v>885</v>
      </c>
      <c r="AE74" s="451">
        <v>8</v>
      </c>
      <c r="AF74" s="451" t="s">
        <v>885</v>
      </c>
      <c r="AG74" s="451" t="s">
        <v>885</v>
      </c>
      <c r="AH74" s="451">
        <v>8</v>
      </c>
      <c r="AI74" s="451">
        <v>7.9999999999999982</v>
      </c>
      <c r="AJ74" s="452">
        <v>7.9999999999999982</v>
      </c>
      <c r="AK74" s="450">
        <v>8</v>
      </c>
      <c r="AL74" s="451" t="s">
        <v>885</v>
      </c>
      <c r="AM74" s="451">
        <v>8</v>
      </c>
      <c r="AN74" s="451" t="s">
        <v>885</v>
      </c>
      <c r="AO74" s="451">
        <v>8</v>
      </c>
      <c r="AP74" s="451" t="s">
        <v>885</v>
      </c>
      <c r="AQ74" s="452">
        <v>7.9999999999999982</v>
      </c>
      <c r="AR74" s="450">
        <v>7.9999999999999982</v>
      </c>
      <c r="AS74" s="451">
        <v>8</v>
      </c>
      <c r="AT74" s="451" t="s">
        <v>885</v>
      </c>
      <c r="AU74" s="451">
        <v>8</v>
      </c>
      <c r="AV74" s="451" t="s">
        <v>885</v>
      </c>
      <c r="AW74" s="451">
        <v>7.9999999999999982</v>
      </c>
      <c r="AX74" s="452" t="s">
        <v>885</v>
      </c>
      <c r="AY74" s="450" t="s">
        <v>885</v>
      </c>
      <c r="AZ74" s="451" t="s">
        <v>885</v>
      </c>
      <c r="BA74" s="451" t="s">
        <v>885</v>
      </c>
      <c r="BB74" s="1225">
        <f>IF($BE$3="４週",SUM(W74:AX74),IF($BE$3="暦月",SUM(W74:BA74),""))</f>
        <v>128</v>
      </c>
      <c r="BC74" s="1226"/>
      <c r="BD74" s="1227">
        <f>IF($BE$3="４週",BB74/4,IF($BE$3="暦月",(BB74/($BE$8/7)),""))</f>
        <v>32</v>
      </c>
      <c r="BE74" s="1226"/>
      <c r="BF74" s="1222"/>
      <c r="BG74" s="1223"/>
      <c r="BH74" s="1223"/>
      <c r="BI74" s="1223"/>
      <c r="BJ74" s="1224"/>
    </row>
    <row r="75" spans="1:62" ht="18.75">
      <c r="A75" s="410"/>
      <c r="B75" s="1170">
        <f>B73+1</f>
        <v>30</v>
      </c>
      <c r="C75" s="1203"/>
      <c r="D75" s="1204"/>
      <c r="E75" s="453"/>
      <c r="F75" s="454"/>
      <c r="G75" s="453"/>
      <c r="H75" s="454"/>
      <c r="I75" s="1205"/>
      <c r="J75" s="1206"/>
      <c r="K75" s="1207"/>
      <c r="L75" s="1208"/>
      <c r="M75" s="1208"/>
      <c r="N75" s="1204"/>
      <c r="O75" s="1187"/>
      <c r="P75" s="1188"/>
      <c r="Q75" s="1188"/>
      <c r="R75" s="1188"/>
      <c r="S75" s="1189"/>
      <c r="T75" s="544" t="s">
        <v>577</v>
      </c>
      <c r="U75" s="545"/>
      <c r="V75" s="546"/>
      <c r="W75" s="458"/>
      <c r="X75" s="459"/>
      <c r="Y75" s="459"/>
      <c r="Z75" s="459"/>
      <c r="AA75" s="459"/>
      <c r="AB75" s="459"/>
      <c r="AC75" s="460"/>
      <c r="AD75" s="458"/>
      <c r="AE75" s="459"/>
      <c r="AF75" s="459"/>
      <c r="AG75" s="459"/>
      <c r="AH75" s="459"/>
      <c r="AI75" s="459"/>
      <c r="AJ75" s="460"/>
      <c r="AK75" s="458"/>
      <c r="AL75" s="459"/>
      <c r="AM75" s="459"/>
      <c r="AN75" s="459"/>
      <c r="AO75" s="459"/>
      <c r="AP75" s="459"/>
      <c r="AQ75" s="460"/>
      <c r="AR75" s="458"/>
      <c r="AS75" s="459"/>
      <c r="AT75" s="459"/>
      <c r="AU75" s="459"/>
      <c r="AV75" s="459"/>
      <c r="AW75" s="459"/>
      <c r="AX75" s="460"/>
      <c r="AY75" s="458"/>
      <c r="AZ75" s="459"/>
      <c r="BA75" s="461"/>
      <c r="BB75" s="1209"/>
      <c r="BC75" s="1210"/>
      <c r="BD75" s="1211"/>
      <c r="BE75" s="1212"/>
      <c r="BF75" s="1213"/>
      <c r="BG75" s="1214"/>
      <c r="BH75" s="1214"/>
      <c r="BI75" s="1214"/>
      <c r="BJ75" s="1215"/>
    </row>
    <row r="76" spans="1:62" ht="19.5" thickBot="1">
      <c r="A76" s="410"/>
      <c r="B76" s="1228"/>
      <c r="C76" s="1229"/>
      <c r="D76" s="1230"/>
      <c r="E76" s="470"/>
      <c r="F76" s="471">
        <f>C76</f>
        <v>0</v>
      </c>
      <c r="G76" s="470"/>
      <c r="H76" s="471">
        <f>I76</f>
        <v>0</v>
      </c>
      <c r="I76" s="1231"/>
      <c r="J76" s="1232"/>
      <c r="K76" s="1233"/>
      <c r="L76" s="1234"/>
      <c r="M76" s="1234"/>
      <c r="N76" s="1230"/>
      <c r="O76" s="1235"/>
      <c r="P76" s="1236"/>
      <c r="Q76" s="1236"/>
      <c r="R76" s="1236"/>
      <c r="S76" s="1237"/>
      <c r="T76" s="472" t="s">
        <v>578</v>
      </c>
      <c r="U76" s="473"/>
      <c r="V76" s="474"/>
      <c r="W76" s="475" t="s">
        <v>885</v>
      </c>
      <c r="X76" s="476" t="s">
        <v>885</v>
      </c>
      <c r="Y76" s="476" t="s">
        <v>885</v>
      </c>
      <c r="Z76" s="476" t="s">
        <v>885</v>
      </c>
      <c r="AA76" s="476" t="s">
        <v>885</v>
      </c>
      <c r="AB76" s="476" t="s">
        <v>885</v>
      </c>
      <c r="AC76" s="477" t="s">
        <v>885</v>
      </c>
      <c r="AD76" s="475" t="s">
        <v>885</v>
      </c>
      <c r="AE76" s="476" t="s">
        <v>885</v>
      </c>
      <c r="AF76" s="476" t="s">
        <v>885</v>
      </c>
      <c r="AG76" s="476" t="s">
        <v>885</v>
      </c>
      <c r="AH76" s="476" t="s">
        <v>885</v>
      </c>
      <c r="AI76" s="476" t="s">
        <v>885</v>
      </c>
      <c r="AJ76" s="477" t="s">
        <v>885</v>
      </c>
      <c r="AK76" s="475" t="s">
        <v>885</v>
      </c>
      <c r="AL76" s="476" t="s">
        <v>885</v>
      </c>
      <c r="AM76" s="476" t="s">
        <v>885</v>
      </c>
      <c r="AN76" s="476" t="s">
        <v>885</v>
      </c>
      <c r="AO76" s="476" t="s">
        <v>885</v>
      </c>
      <c r="AP76" s="476" t="s">
        <v>885</v>
      </c>
      <c r="AQ76" s="477" t="s">
        <v>885</v>
      </c>
      <c r="AR76" s="475" t="s">
        <v>885</v>
      </c>
      <c r="AS76" s="476" t="s">
        <v>885</v>
      </c>
      <c r="AT76" s="476" t="s">
        <v>885</v>
      </c>
      <c r="AU76" s="476" t="s">
        <v>885</v>
      </c>
      <c r="AV76" s="476" t="s">
        <v>885</v>
      </c>
      <c r="AW76" s="476" t="s">
        <v>885</v>
      </c>
      <c r="AX76" s="477" t="s">
        <v>885</v>
      </c>
      <c r="AY76" s="475" t="s">
        <v>885</v>
      </c>
      <c r="AZ76" s="476" t="s">
        <v>885</v>
      </c>
      <c r="BA76" s="547" t="s">
        <v>885</v>
      </c>
      <c r="BB76" s="1241">
        <f>IF($BE$3="４週",SUM(W76:AX76),IF($BE$3="暦月",SUM(W76:BA76),""))</f>
        <v>0</v>
      </c>
      <c r="BC76" s="1242"/>
      <c r="BD76" s="1243">
        <f>IF($BE$3="４週",BB76/4,IF($BE$3="暦月",(BB76/($BE$8/7)),""))</f>
        <v>0</v>
      </c>
      <c r="BE76" s="1242"/>
      <c r="BF76" s="1238"/>
      <c r="BG76" s="1239"/>
      <c r="BH76" s="1239"/>
      <c r="BI76" s="1239"/>
      <c r="BJ76" s="1240"/>
    </row>
    <row r="77" spans="1:62" ht="14.25">
      <c r="A77" s="410"/>
      <c r="B77" s="478"/>
      <c r="C77" s="479"/>
      <c r="D77" s="479"/>
      <c r="E77" s="479"/>
      <c r="F77" s="479"/>
      <c r="G77" s="479"/>
      <c r="H77" s="479"/>
      <c r="I77" s="480"/>
      <c r="J77" s="480"/>
      <c r="K77" s="479"/>
      <c r="L77" s="479"/>
      <c r="M77" s="479"/>
      <c r="N77" s="479"/>
      <c r="O77" s="481"/>
      <c r="P77" s="481"/>
      <c r="Q77" s="481"/>
      <c r="R77" s="482"/>
      <c r="S77" s="482"/>
      <c r="T77" s="482"/>
      <c r="U77" s="483"/>
      <c r="V77" s="484"/>
      <c r="W77" s="485"/>
      <c r="X77" s="485"/>
      <c r="Y77" s="485"/>
      <c r="Z77" s="485"/>
      <c r="AA77" s="485"/>
      <c r="AB77" s="485"/>
      <c r="AC77" s="485"/>
      <c r="AD77" s="485"/>
      <c r="AE77" s="485"/>
      <c r="AF77" s="485"/>
      <c r="AG77" s="485"/>
      <c r="AH77" s="485"/>
      <c r="AI77" s="485"/>
      <c r="AJ77" s="485"/>
      <c r="AK77" s="485"/>
      <c r="AL77" s="485"/>
      <c r="AM77" s="485"/>
      <c r="AN77" s="485"/>
      <c r="AO77" s="485"/>
      <c r="AP77" s="485"/>
      <c r="AQ77" s="485"/>
      <c r="AR77" s="485"/>
      <c r="AS77" s="485"/>
      <c r="AT77" s="485"/>
      <c r="AU77" s="485"/>
      <c r="AV77" s="485"/>
      <c r="AW77" s="485"/>
      <c r="AX77" s="485"/>
      <c r="AY77" s="485"/>
      <c r="AZ77" s="485"/>
      <c r="BA77" s="485"/>
      <c r="BB77" s="485"/>
      <c r="BC77" s="485"/>
      <c r="BD77" s="486"/>
      <c r="BE77" s="486"/>
      <c r="BF77" s="481"/>
      <c r="BG77" s="481"/>
      <c r="BH77" s="481"/>
      <c r="BI77" s="481"/>
      <c r="BJ77" s="481"/>
    </row>
    <row r="78" spans="1:62" ht="17.25">
      <c r="A78" s="410"/>
      <c r="B78" s="478"/>
      <c r="C78" s="479"/>
      <c r="D78" s="479"/>
      <c r="E78" s="479"/>
      <c r="F78" s="479"/>
      <c r="G78" s="479"/>
      <c r="H78" s="479"/>
      <c r="I78" s="487"/>
      <c r="J78" s="488" t="s">
        <v>841</v>
      </c>
      <c r="K78" s="488"/>
      <c r="L78" s="488"/>
      <c r="M78" s="488"/>
      <c r="N78" s="488"/>
      <c r="O78" s="488"/>
      <c r="P78" s="488"/>
      <c r="Q78" s="488"/>
      <c r="R78" s="488"/>
      <c r="S78" s="488"/>
      <c r="T78" s="489"/>
      <c r="U78" s="488"/>
      <c r="V78" s="488"/>
      <c r="W78" s="488"/>
      <c r="X78" s="488"/>
      <c r="Y78" s="488"/>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0"/>
      <c r="AY78" s="490"/>
      <c r="AZ78" s="490"/>
      <c r="BA78" s="490"/>
      <c r="BB78" s="490"/>
      <c r="BC78" s="490"/>
      <c r="BD78" s="491"/>
      <c r="BE78" s="486"/>
      <c r="BF78" s="481"/>
      <c r="BG78" s="481"/>
      <c r="BH78" s="481"/>
      <c r="BI78" s="481"/>
      <c r="BJ78" s="481"/>
    </row>
    <row r="79" spans="1:62" ht="17.25">
      <c r="A79" s="410"/>
      <c r="B79" s="478"/>
      <c r="C79" s="479"/>
      <c r="D79" s="479"/>
      <c r="E79" s="479"/>
      <c r="F79" s="479"/>
      <c r="G79" s="479"/>
      <c r="H79" s="479"/>
      <c r="I79" s="487"/>
      <c r="J79" s="488"/>
      <c r="K79" s="488" t="s">
        <v>580</v>
      </c>
      <c r="L79" s="488"/>
      <c r="M79" s="488"/>
      <c r="N79" s="488"/>
      <c r="O79" s="488"/>
      <c r="P79" s="488"/>
      <c r="Q79" s="488"/>
      <c r="R79" s="488"/>
      <c r="S79" s="488"/>
      <c r="T79" s="489"/>
      <c r="U79" s="488"/>
      <c r="V79" s="488"/>
      <c r="W79" s="488"/>
      <c r="X79" s="488"/>
      <c r="Y79" s="488"/>
      <c r="Z79" s="490"/>
      <c r="AA79" s="488" t="s">
        <v>581</v>
      </c>
      <c r="AB79" s="488"/>
      <c r="AC79" s="488"/>
      <c r="AD79" s="488"/>
      <c r="AE79" s="488"/>
      <c r="AF79" s="488"/>
      <c r="AG79" s="488"/>
      <c r="AH79" s="488"/>
      <c r="AI79" s="488"/>
      <c r="AJ79" s="489"/>
      <c r="AK79" s="488"/>
      <c r="AL79" s="488"/>
      <c r="AM79" s="488"/>
      <c r="AN79" s="488"/>
      <c r="AO79" s="490"/>
      <c r="AP79" s="490"/>
      <c r="AQ79" s="488" t="s">
        <v>582</v>
      </c>
      <c r="AR79" s="490"/>
      <c r="AS79" s="490"/>
      <c r="AT79" s="490"/>
      <c r="AU79" s="490"/>
      <c r="AV79" s="490"/>
      <c r="AW79" s="490"/>
      <c r="AX79" s="490"/>
      <c r="AY79" s="490"/>
      <c r="AZ79" s="490"/>
      <c r="BA79" s="490"/>
      <c r="BB79" s="490"/>
      <c r="BC79" s="490"/>
      <c r="BD79" s="491"/>
      <c r="BE79" s="486"/>
      <c r="BF79" s="1244"/>
      <c r="BG79" s="1244"/>
      <c r="BH79" s="1244"/>
      <c r="BI79" s="1244"/>
      <c r="BJ79" s="481"/>
    </row>
    <row r="80" spans="1:62" ht="17.25">
      <c r="A80" s="410"/>
      <c r="B80" s="478"/>
      <c r="C80" s="479"/>
      <c r="D80" s="479"/>
      <c r="E80" s="479"/>
      <c r="F80" s="479"/>
      <c r="G80" s="479"/>
      <c r="H80" s="479"/>
      <c r="I80" s="487"/>
      <c r="J80" s="488"/>
      <c r="K80" s="1245" t="s">
        <v>583</v>
      </c>
      <c r="L80" s="1245"/>
      <c r="M80" s="1245" t="s">
        <v>584</v>
      </c>
      <c r="N80" s="1245"/>
      <c r="O80" s="1245"/>
      <c r="P80" s="1245"/>
      <c r="Q80" s="488"/>
      <c r="R80" s="1247" t="s">
        <v>585</v>
      </c>
      <c r="S80" s="1247"/>
      <c r="T80" s="1247"/>
      <c r="U80" s="1247"/>
      <c r="V80" s="493"/>
      <c r="W80" s="494" t="s">
        <v>586</v>
      </c>
      <c r="X80" s="494"/>
      <c r="Y80" s="401"/>
      <c r="Z80" s="490"/>
      <c r="AA80" s="1245" t="s">
        <v>583</v>
      </c>
      <c r="AB80" s="1245"/>
      <c r="AC80" s="1245" t="s">
        <v>584</v>
      </c>
      <c r="AD80" s="1245"/>
      <c r="AE80" s="1245"/>
      <c r="AF80" s="1245"/>
      <c r="AG80" s="488"/>
      <c r="AH80" s="1247" t="s">
        <v>585</v>
      </c>
      <c r="AI80" s="1247"/>
      <c r="AJ80" s="1247"/>
      <c r="AK80" s="1247"/>
      <c r="AL80" s="493"/>
      <c r="AM80" s="494" t="s">
        <v>586</v>
      </c>
      <c r="AN80" s="494"/>
      <c r="AO80" s="490"/>
      <c r="AP80" s="490"/>
      <c r="AQ80" s="490"/>
      <c r="AR80" s="490"/>
      <c r="AS80" s="490"/>
      <c r="AT80" s="490"/>
      <c r="AU80" s="490"/>
      <c r="AV80" s="490"/>
      <c r="AW80" s="490"/>
      <c r="AX80" s="490"/>
      <c r="AY80" s="490"/>
      <c r="AZ80" s="490"/>
      <c r="BA80" s="490"/>
      <c r="BB80" s="490"/>
      <c r="BC80" s="490"/>
      <c r="BD80" s="491"/>
      <c r="BE80" s="486"/>
      <c r="BF80" s="1248"/>
      <c r="BG80" s="1248"/>
      <c r="BH80" s="1248"/>
      <c r="BI80" s="1248"/>
      <c r="BJ80" s="481"/>
    </row>
    <row r="81" spans="1:62" ht="17.25">
      <c r="A81" s="410"/>
      <c r="B81" s="478"/>
      <c r="C81" s="479"/>
      <c r="D81" s="479"/>
      <c r="E81" s="479"/>
      <c r="F81" s="479"/>
      <c r="G81" s="479"/>
      <c r="H81" s="479"/>
      <c r="I81" s="487"/>
      <c r="J81" s="488"/>
      <c r="K81" s="1246"/>
      <c r="L81" s="1246"/>
      <c r="M81" s="1246" t="s">
        <v>587</v>
      </c>
      <c r="N81" s="1246"/>
      <c r="O81" s="1246" t="s">
        <v>588</v>
      </c>
      <c r="P81" s="1246"/>
      <c r="Q81" s="488"/>
      <c r="R81" s="1246" t="s">
        <v>587</v>
      </c>
      <c r="S81" s="1246"/>
      <c r="T81" s="1246" t="s">
        <v>588</v>
      </c>
      <c r="U81" s="1246"/>
      <c r="V81" s="493"/>
      <c r="W81" s="494" t="s">
        <v>589</v>
      </c>
      <c r="X81" s="494"/>
      <c r="Y81" s="401"/>
      <c r="Z81" s="490"/>
      <c r="AA81" s="1246"/>
      <c r="AB81" s="1246"/>
      <c r="AC81" s="1246" t="s">
        <v>587</v>
      </c>
      <c r="AD81" s="1246"/>
      <c r="AE81" s="1246" t="s">
        <v>588</v>
      </c>
      <c r="AF81" s="1246"/>
      <c r="AG81" s="488"/>
      <c r="AH81" s="1246" t="s">
        <v>587</v>
      </c>
      <c r="AI81" s="1246"/>
      <c r="AJ81" s="1246" t="s">
        <v>588</v>
      </c>
      <c r="AK81" s="1246"/>
      <c r="AL81" s="493"/>
      <c r="AM81" s="494" t="s">
        <v>589</v>
      </c>
      <c r="AN81" s="494"/>
      <c r="AO81" s="490"/>
      <c r="AP81" s="490"/>
      <c r="AQ81" s="495" t="s">
        <v>590</v>
      </c>
      <c r="AR81" s="495"/>
      <c r="AS81" s="495"/>
      <c r="AT81" s="495"/>
      <c r="AU81" s="493"/>
      <c r="AV81" s="494" t="s">
        <v>591</v>
      </c>
      <c r="AW81" s="495"/>
      <c r="AX81" s="495"/>
      <c r="AY81" s="495"/>
      <c r="AZ81" s="493"/>
      <c r="BA81" s="1246" t="s">
        <v>592</v>
      </c>
      <c r="BB81" s="1246"/>
      <c r="BC81" s="1246"/>
      <c r="BD81" s="1246"/>
      <c r="BE81" s="486"/>
      <c r="BF81" s="1249"/>
      <c r="BG81" s="1249"/>
      <c r="BH81" s="1249"/>
      <c r="BI81" s="1249"/>
      <c r="BJ81" s="481"/>
    </row>
    <row r="82" spans="1:62" ht="17.25">
      <c r="A82" s="410"/>
      <c r="B82" s="478"/>
      <c r="C82" s="479"/>
      <c r="D82" s="479"/>
      <c r="E82" s="479"/>
      <c r="F82" s="479"/>
      <c r="G82" s="479"/>
      <c r="H82" s="479"/>
      <c r="I82" s="487"/>
      <c r="J82" s="488"/>
      <c r="K82" s="1250" t="s">
        <v>842</v>
      </c>
      <c r="L82" s="1250"/>
      <c r="M82" s="1251">
        <f>SUMIFS($BB$17:$BB$76,$F$17:$F$76,"看護職員",$H$17:$H$76,"A")</f>
        <v>480</v>
      </c>
      <c r="N82" s="1251"/>
      <c r="O82" s="1252">
        <f>SUMIFS($BD$17:$BD$76,$F$17:$F$76,"看護職員",$H$17:$H$76,"A")</f>
        <v>120</v>
      </c>
      <c r="P82" s="1252"/>
      <c r="Q82" s="496"/>
      <c r="R82" s="1253">
        <v>0</v>
      </c>
      <c r="S82" s="1253"/>
      <c r="T82" s="1253">
        <v>0</v>
      </c>
      <c r="U82" s="1253"/>
      <c r="V82" s="497"/>
      <c r="W82" s="1254">
        <v>3</v>
      </c>
      <c r="X82" s="1255"/>
      <c r="Y82" s="401"/>
      <c r="Z82" s="490"/>
      <c r="AA82" s="1250" t="s">
        <v>842</v>
      </c>
      <c r="AB82" s="1250"/>
      <c r="AC82" s="1251">
        <f>SUMIFS($BB$17:$BB$76,$F$17:$F$76,"介護職員",$H$17:$H$76,"A")</f>
        <v>2720</v>
      </c>
      <c r="AD82" s="1251"/>
      <c r="AE82" s="1252">
        <f>SUMIFS($BD$17:$BD$76,$F$17:$F$76,"介護職員",$H$17:$H$76,"A")</f>
        <v>680</v>
      </c>
      <c r="AF82" s="1252"/>
      <c r="AG82" s="496"/>
      <c r="AH82" s="1253">
        <v>0</v>
      </c>
      <c r="AI82" s="1253"/>
      <c r="AJ82" s="1253">
        <v>0</v>
      </c>
      <c r="AK82" s="1253"/>
      <c r="AL82" s="497"/>
      <c r="AM82" s="1254">
        <v>17</v>
      </c>
      <c r="AN82" s="1255"/>
      <c r="AO82" s="490"/>
      <c r="AP82" s="490"/>
      <c r="AQ82" s="1256">
        <f>U96</f>
        <v>3.5</v>
      </c>
      <c r="AR82" s="1250"/>
      <c r="AS82" s="1250"/>
      <c r="AT82" s="1250"/>
      <c r="AU82" s="492" t="s">
        <v>843</v>
      </c>
      <c r="AV82" s="1256">
        <f>AK96</f>
        <v>20.2</v>
      </c>
      <c r="AW82" s="1257"/>
      <c r="AX82" s="1257"/>
      <c r="AY82" s="1257"/>
      <c r="AZ82" s="492" t="s">
        <v>844</v>
      </c>
      <c r="BA82" s="1258">
        <f>ROUNDDOWN(AQ82+AV82,1)</f>
        <v>23.7</v>
      </c>
      <c r="BB82" s="1258"/>
      <c r="BC82" s="1258"/>
      <c r="BD82" s="1258"/>
      <c r="BE82" s="486"/>
      <c r="BF82" s="498"/>
      <c r="BG82" s="498"/>
      <c r="BH82" s="498"/>
      <c r="BI82" s="498"/>
      <c r="BJ82" s="481"/>
    </row>
    <row r="83" spans="1:62" ht="17.25">
      <c r="A83" s="410"/>
      <c r="B83" s="478"/>
      <c r="C83" s="479"/>
      <c r="D83" s="479"/>
      <c r="E83" s="479"/>
      <c r="F83" s="479"/>
      <c r="G83" s="479"/>
      <c r="H83" s="479"/>
      <c r="I83" s="487"/>
      <c r="J83" s="488"/>
      <c r="K83" s="1250" t="s">
        <v>845</v>
      </c>
      <c r="L83" s="1250"/>
      <c r="M83" s="1251">
        <f>SUMIFS($BB$17:$BB$76,$F$17:$F$76,"看護職員",$H$17:$H$76,"B")</f>
        <v>79.999999999999986</v>
      </c>
      <c r="N83" s="1251"/>
      <c r="O83" s="1252">
        <f>SUMIFS($BD$17:$BD$76,$F$17:$F$76,"看護職員",$H$17:$H$76,"B")</f>
        <v>19.999999999999996</v>
      </c>
      <c r="P83" s="1252"/>
      <c r="Q83" s="496"/>
      <c r="R83" s="1253">
        <v>80</v>
      </c>
      <c r="S83" s="1253"/>
      <c r="T83" s="1253">
        <v>20</v>
      </c>
      <c r="U83" s="1253"/>
      <c r="V83" s="497"/>
      <c r="W83" s="1254">
        <v>0</v>
      </c>
      <c r="X83" s="1255"/>
      <c r="Y83" s="401"/>
      <c r="Z83" s="490"/>
      <c r="AA83" s="1250" t="s">
        <v>845</v>
      </c>
      <c r="AB83" s="1250"/>
      <c r="AC83" s="1251">
        <f>SUMIFS($BB$17:$BB$76,$F$17:$F$76,"介護職員",$H$17:$H$76,"B")</f>
        <v>0</v>
      </c>
      <c r="AD83" s="1251"/>
      <c r="AE83" s="1252">
        <f>SUMIFS($BD$17:$BD$76,$F$17:$F$76,"介護職員",$H$17:$H$76,"B")</f>
        <v>0</v>
      </c>
      <c r="AF83" s="1252"/>
      <c r="AG83" s="496"/>
      <c r="AH83" s="1253">
        <v>0</v>
      </c>
      <c r="AI83" s="1253"/>
      <c r="AJ83" s="1253">
        <v>0</v>
      </c>
      <c r="AK83" s="1253"/>
      <c r="AL83" s="497"/>
      <c r="AM83" s="1254">
        <v>0</v>
      </c>
      <c r="AN83" s="1255"/>
      <c r="AO83" s="490"/>
      <c r="AP83" s="490"/>
      <c r="AQ83" s="490"/>
      <c r="AR83" s="490"/>
      <c r="AS83" s="490"/>
      <c r="AT83" s="490"/>
      <c r="AU83" s="490"/>
      <c r="AV83" s="490"/>
      <c r="AW83" s="490"/>
      <c r="AX83" s="490"/>
      <c r="AY83" s="490"/>
      <c r="AZ83" s="490"/>
      <c r="BA83" s="490"/>
      <c r="BB83" s="490"/>
      <c r="BC83" s="490"/>
      <c r="BD83" s="491"/>
      <c r="BE83" s="486"/>
      <c r="BF83" s="481"/>
      <c r="BG83" s="481"/>
      <c r="BH83" s="481"/>
      <c r="BI83" s="481"/>
      <c r="BJ83" s="481"/>
    </row>
    <row r="84" spans="1:62" ht="17.25">
      <c r="A84" s="410"/>
      <c r="B84" s="478"/>
      <c r="C84" s="479"/>
      <c r="D84" s="479"/>
      <c r="E84" s="479"/>
      <c r="F84" s="479"/>
      <c r="G84" s="479"/>
      <c r="H84" s="479"/>
      <c r="I84" s="487"/>
      <c r="J84" s="488"/>
      <c r="K84" s="1250" t="s">
        <v>846</v>
      </c>
      <c r="L84" s="1250"/>
      <c r="M84" s="1251">
        <f>SUMIFS($BB$17:$BB$76,$F$17:$F$76,"看護職員",$H$17:$H$76,"C")</f>
        <v>0</v>
      </c>
      <c r="N84" s="1251"/>
      <c r="O84" s="1252">
        <f>SUMIFS($BD$17:$BD$76,$F$17:$F$76,"看護職員",$H$17:$H$76,"C")</f>
        <v>0</v>
      </c>
      <c r="P84" s="1252"/>
      <c r="Q84" s="496"/>
      <c r="R84" s="1253">
        <v>0</v>
      </c>
      <c r="S84" s="1253"/>
      <c r="T84" s="1259">
        <v>0</v>
      </c>
      <c r="U84" s="1259"/>
      <c r="V84" s="497"/>
      <c r="W84" s="1260" t="s">
        <v>697</v>
      </c>
      <c r="X84" s="1261"/>
      <c r="Y84" s="401"/>
      <c r="Z84" s="490"/>
      <c r="AA84" s="1250" t="s">
        <v>846</v>
      </c>
      <c r="AB84" s="1250"/>
      <c r="AC84" s="1251">
        <f>SUMIFS($BB$17:$BB$76,$F$17:$F$76,"介護職員",$H$17:$H$76,"C")</f>
        <v>512</v>
      </c>
      <c r="AD84" s="1251"/>
      <c r="AE84" s="1252">
        <f>SUMIFS($BD$17:$BD$76,$F$17:$F$76,"介護職員",$H$17:$H$76,"C")</f>
        <v>128</v>
      </c>
      <c r="AF84" s="1252"/>
      <c r="AG84" s="496"/>
      <c r="AH84" s="1253">
        <v>512</v>
      </c>
      <c r="AI84" s="1253"/>
      <c r="AJ84" s="1259">
        <v>128</v>
      </c>
      <c r="AK84" s="1259"/>
      <c r="AL84" s="497"/>
      <c r="AM84" s="1260" t="s">
        <v>697</v>
      </c>
      <c r="AN84" s="1261"/>
      <c r="AO84" s="490"/>
      <c r="AP84" s="490"/>
      <c r="AQ84" s="490"/>
      <c r="AR84" s="490"/>
      <c r="AS84" s="490"/>
      <c r="AT84" s="490"/>
      <c r="AU84" s="490"/>
      <c r="AV84" s="490"/>
      <c r="AW84" s="490"/>
      <c r="AX84" s="490"/>
      <c r="AY84" s="490"/>
      <c r="AZ84" s="490"/>
      <c r="BA84" s="490"/>
      <c r="BB84" s="490"/>
      <c r="BC84" s="490"/>
      <c r="BD84" s="491"/>
      <c r="BE84" s="486"/>
      <c r="BF84" s="481"/>
      <c r="BG84" s="481"/>
      <c r="BH84" s="481"/>
      <c r="BI84" s="481"/>
      <c r="BJ84" s="481"/>
    </row>
    <row r="85" spans="1:62" ht="17.25">
      <c r="A85" s="410"/>
      <c r="B85" s="478"/>
      <c r="C85" s="479"/>
      <c r="D85" s="479"/>
      <c r="E85" s="479"/>
      <c r="F85" s="479"/>
      <c r="G85" s="479"/>
      <c r="H85" s="479"/>
      <c r="I85" s="487"/>
      <c r="J85" s="488"/>
      <c r="K85" s="1250" t="s">
        <v>847</v>
      </c>
      <c r="L85" s="1250"/>
      <c r="M85" s="1251">
        <f>SUMIFS($BB$17:$BB$76,$F$17:$F$76,"看護職員",$H$17:$H$76,"D")</f>
        <v>0</v>
      </c>
      <c r="N85" s="1251"/>
      <c r="O85" s="1252">
        <f>SUMIFS($BD$17:$BD$76,$F$17:$F$76,"看護職員",$H$17:$H$76,"D")</f>
        <v>0</v>
      </c>
      <c r="P85" s="1252"/>
      <c r="Q85" s="496"/>
      <c r="R85" s="1253">
        <v>0</v>
      </c>
      <c r="S85" s="1253"/>
      <c r="T85" s="1259">
        <v>0</v>
      </c>
      <c r="U85" s="1259"/>
      <c r="V85" s="497"/>
      <c r="W85" s="1260" t="s">
        <v>697</v>
      </c>
      <c r="X85" s="1261"/>
      <c r="Y85" s="401"/>
      <c r="Z85" s="490"/>
      <c r="AA85" s="1250" t="s">
        <v>847</v>
      </c>
      <c r="AB85" s="1250"/>
      <c r="AC85" s="1251">
        <f>SUMIFS($BB$17:$BB$76,$F$17:$F$76,"介護職員",$H$17:$H$76,"D")</f>
        <v>0</v>
      </c>
      <c r="AD85" s="1251"/>
      <c r="AE85" s="1252">
        <f>SUMIFS($BD$17:$BD$76,$F$17:$F$76,"介護職員",$H$17:$H$76,"D")</f>
        <v>0</v>
      </c>
      <c r="AF85" s="1252"/>
      <c r="AG85" s="496"/>
      <c r="AH85" s="1253">
        <v>0</v>
      </c>
      <c r="AI85" s="1253"/>
      <c r="AJ85" s="1259">
        <v>0</v>
      </c>
      <c r="AK85" s="1259"/>
      <c r="AL85" s="497"/>
      <c r="AM85" s="1260" t="s">
        <v>697</v>
      </c>
      <c r="AN85" s="1261"/>
      <c r="AO85" s="490"/>
      <c r="AP85" s="490"/>
      <c r="AQ85" s="488" t="s">
        <v>602</v>
      </c>
      <c r="AR85" s="488"/>
      <c r="AS85" s="488"/>
      <c r="AT85" s="488"/>
      <c r="AU85" s="488"/>
      <c r="AV85" s="488"/>
      <c r="AW85" s="490"/>
      <c r="AX85" s="490"/>
      <c r="AY85" s="490"/>
      <c r="AZ85" s="490"/>
      <c r="BA85" s="490"/>
      <c r="BB85" s="490"/>
      <c r="BC85" s="490"/>
      <c r="BD85" s="491"/>
      <c r="BE85" s="486"/>
      <c r="BF85" s="481"/>
      <c r="BG85" s="481"/>
      <c r="BH85" s="481"/>
      <c r="BI85" s="481"/>
      <c r="BJ85" s="481"/>
    </row>
    <row r="86" spans="1:62" ht="17.25">
      <c r="A86" s="410"/>
      <c r="B86" s="478"/>
      <c r="C86" s="479"/>
      <c r="D86" s="479"/>
      <c r="E86" s="479"/>
      <c r="F86" s="479"/>
      <c r="G86" s="479"/>
      <c r="H86" s="479"/>
      <c r="I86" s="487"/>
      <c r="J86" s="488"/>
      <c r="K86" s="1250" t="s">
        <v>592</v>
      </c>
      <c r="L86" s="1250"/>
      <c r="M86" s="1251">
        <f>SUM(M82:N85)</f>
        <v>560</v>
      </c>
      <c r="N86" s="1251"/>
      <c r="O86" s="1252">
        <f>SUM(O82:P85)</f>
        <v>140</v>
      </c>
      <c r="P86" s="1252"/>
      <c r="Q86" s="496"/>
      <c r="R86" s="1251">
        <f>SUM(R82:S85)</f>
        <v>80</v>
      </c>
      <c r="S86" s="1251"/>
      <c r="T86" s="1252">
        <f>SUM(T82:U85)</f>
        <v>20</v>
      </c>
      <c r="U86" s="1252"/>
      <c r="V86" s="497"/>
      <c r="W86" s="1262">
        <f>SUM(W82:X83)</f>
        <v>3</v>
      </c>
      <c r="X86" s="1263"/>
      <c r="Y86" s="401"/>
      <c r="Z86" s="490"/>
      <c r="AA86" s="1250" t="s">
        <v>592</v>
      </c>
      <c r="AB86" s="1250"/>
      <c r="AC86" s="1251">
        <f>SUM(AC82:AD85)</f>
        <v>3232</v>
      </c>
      <c r="AD86" s="1251"/>
      <c r="AE86" s="1252">
        <f>SUM(AE82:AF85)</f>
        <v>808</v>
      </c>
      <c r="AF86" s="1252"/>
      <c r="AG86" s="496"/>
      <c r="AH86" s="1251">
        <f>SUM(AH82:AI85)</f>
        <v>512</v>
      </c>
      <c r="AI86" s="1251"/>
      <c r="AJ86" s="1252">
        <f>SUM(AJ82:AK85)</f>
        <v>128</v>
      </c>
      <c r="AK86" s="1252"/>
      <c r="AL86" s="497"/>
      <c r="AM86" s="1262">
        <f>SUM(AM82:AN83)</f>
        <v>17</v>
      </c>
      <c r="AN86" s="1263"/>
      <c r="AO86" s="490"/>
      <c r="AP86" s="490"/>
      <c r="AQ86" s="1250" t="s">
        <v>603</v>
      </c>
      <c r="AR86" s="1250"/>
      <c r="AS86" s="1250" t="s">
        <v>604</v>
      </c>
      <c r="AT86" s="1250"/>
      <c r="AU86" s="1250"/>
      <c r="AV86" s="1250"/>
      <c r="AW86" s="490"/>
      <c r="AX86" s="490"/>
      <c r="AY86" s="490"/>
      <c r="AZ86" s="490"/>
      <c r="BA86" s="490"/>
      <c r="BB86" s="490"/>
      <c r="BC86" s="490"/>
      <c r="BD86" s="491"/>
      <c r="BE86" s="486"/>
      <c r="BF86" s="481"/>
      <c r="BG86" s="481"/>
      <c r="BH86" s="481"/>
      <c r="BI86" s="481"/>
      <c r="BJ86" s="481"/>
    </row>
    <row r="87" spans="1:62" ht="17.25">
      <c r="A87" s="410"/>
      <c r="B87" s="478"/>
      <c r="C87" s="479"/>
      <c r="D87" s="479"/>
      <c r="E87" s="479"/>
      <c r="F87" s="479"/>
      <c r="G87" s="479"/>
      <c r="H87" s="479"/>
      <c r="I87" s="487"/>
      <c r="J87" s="487"/>
      <c r="K87" s="499"/>
      <c r="L87" s="499"/>
      <c r="M87" s="499"/>
      <c r="N87" s="499"/>
      <c r="O87" s="500"/>
      <c r="P87" s="500"/>
      <c r="Q87" s="500"/>
      <c r="R87" s="501"/>
      <c r="S87" s="501"/>
      <c r="T87" s="501"/>
      <c r="U87" s="501"/>
      <c r="V87" s="502"/>
      <c r="W87" s="490"/>
      <c r="X87" s="490"/>
      <c r="Y87" s="490"/>
      <c r="Z87" s="490"/>
      <c r="AA87" s="499"/>
      <c r="AB87" s="499"/>
      <c r="AC87" s="499"/>
      <c r="AD87" s="499"/>
      <c r="AE87" s="500"/>
      <c r="AF87" s="500"/>
      <c r="AG87" s="500"/>
      <c r="AH87" s="501"/>
      <c r="AI87" s="501"/>
      <c r="AJ87" s="501"/>
      <c r="AK87" s="501"/>
      <c r="AL87" s="502"/>
      <c r="AM87" s="490"/>
      <c r="AN87" s="490"/>
      <c r="AO87" s="490"/>
      <c r="AP87" s="490"/>
      <c r="AQ87" s="1250" t="s">
        <v>842</v>
      </c>
      <c r="AR87" s="1250"/>
      <c r="AS87" s="1250" t="s">
        <v>605</v>
      </c>
      <c r="AT87" s="1250"/>
      <c r="AU87" s="1250"/>
      <c r="AV87" s="1250"/>
      <c r="AW87" s="490"/>
      <c r="AX87" s="490"/>
      <c r="AY87" s="490"/>
      <c r="AZ87" s="490"/>
      <c r="BA87" s="490"/>
      <c r="BB87" s="490"/>
      <c r="BC87" s="490"/>
      <c r="BD87" s="491"/>
      <c r="BE87" s="486"/>
      <c r="BF87" s="481"/>
      <c r="BG87" s="481"/>
      <c r="BH87" s="481"/>
      <c r="BI87" s="481"/>
      <c r="BJ87" s="481"/>
    </row>
    <row r="88" spans="1:62" ht="17.25">
      <c r="A88" s="410"/>
      <c r="B88" s="478"/>
      <c r="C88" s="479"/>
      <c r="D88" s="479"/>
      <c r="E88" s="479"/>
      <c r="F88" s="479"/>
      <c r="G88" s="479"/>
      <c r="H88" s="479"/>
      <c r="I88" s="487"/>
      <c r="J88" s="487"/>
      <c r="K88" s="489" t="s">
        <v>606</v>
      </c>
      <c r="L88" s="488"/>
      <c r="M88" s="488"/>
      <c r="N88" s="488"/>
      <c r="O88" s="488"/>
      <c r="P88" s="488"/>
      <c r="Q88" s="503" t="s">
        <v>607</v>
      </c>
      <c r="R88" s="1264" t="s">
        <v>608</v>
      </c>
      <c r="S88" s="1265"/>
      <c r="T88" s="504"/>
      <c r="U88" s="504"/>
      <c r="V88" s="488"/>
      <c r="W88" s="488"/>
      <c r="X88" s="488"/>
      <c r="Y88" s="490"/>
      <c r="Z88" s="490"/>
      <c r="AA88" s="489" t="s">
        <v>606</v>
      </c>
      <c r="AB88" s="488"/>
      <c r="AC88" s="488"/>
      <c r="AD88" s="488"/>
      <c r="AE88" s="488"/>
      <c r="AF88" s="488"/>
      <c r="AG88" s="503" t="s">
        <v>607</v>
      </c>
      <c r="AH88" s="1266" t="str">
        <f>R88</f>
        <v>週</v>
      </c>
      <c r="AI88" s="1267"/>
      <c r="AJ88" s="504"/>
      <c r="AK88" s="504"/>
      <c r="AL88" s="488"/>
      <c r="AM88" s="488"/>
      <c r="AN88" s="488"/>
      <c r="AO88" s="490"/>
      <c r="AP88" s="490"/>
      <c r="AQ88" s="1250" t="s">
        <v>845</v>
      </c>
      <c r="AR88" s="1250"/>
      <c r="AS88" s="1250" t="s">
        <v>609</v>
      </c>
      <c r="AT88" s="1250"/>
      <c r="AU88" s="1250"/>
      <c r="AV88" s="1250"/>
      <c r="AW88" s="490"/>
      <c r="AX88" s="490"/>
      <c r="AY88" s="490"/>
      <c r="AZ88" s="490"/>
      <c r="BA88" s="490"/>
      <c r="BB88" s="490"/>
      <c r="BC88" s="490"/>
      <c r="BD88" s="491"/>
      <c r="BE88" s="486"/>
      <c r="BF88" s="481"/>
      <c r="BG88" s="481"/>
      <c r="BH88" s="481"/>
      <c r="BI88" s="481"/>
      <c r="BJ88" s="481"/>
    </row>
    <row r="89" spans="1:62" ht="17.25">
      <c r="A89" s="410"/>
      <c r="B89" s="478"/>
      <c r="C89" s="479"/>
      <c r="D89" s="479"/>
      <c r="E89" s="479"/>
      <c r="F89" s="479"/>
      <c r="G89" s="479"/>
      <c r="H89" s="479"/>
      <c r="I89" s="487"/>
      <c r="J89" s="487"/>
      <c r="K89" s="488" t="s">
        <v>610</v>
      </c>
      <c r="L89" s="488"/>
      <c r="M89" s="488"/>
      <c r="N89" s="488"/>
      <c r="O89" s="488"/>
      <c r="P89" s="488" t="s">
        <v>611</v>
      </c>
      <c r="Q89" s="488"/>
      <c r="R89" s="488"/>
      <c r="S89" s="488"/>
      <c r="T89" s="489"/>
      <c r="U89" s="488"/>
      <c r="V89" s="488"/>
      <c r="W89" s="488"/>
      <c r="X89" s="488"/>
      <c r="Y89" s="490"/>
      <c r="Z89" s="490"/>
      <c r="AA89" s="488" t="s">
        <v>610</v>
      </c>
      <c r="AB89" s="488"/>
      <c r="AC89" s="488"/>
      <c r="AD89" s="488"/>
      <c r="AE89" s="488"/>
      <c r="AF89" s="488" t="s">
        <v>611</v>
      </c>
      <c r="AG89" s="488"/>
      <c r="AH89" s="488"/>
      <c r="AI89" s="488"/>
      <c r="AJ89" s="489"/>
      <c r="AK89" s="488"/>
      <c r="AL89" s="488"/>
      <c r="AM89" s="488"/>
      <c r="AN89" s="488"/>
      <c r="AO89" s="490"/>
      <c r="AP89" s="490"/>
      <c r="AQ89" s="1250" t="s">
        <v>729</v>
      </c>
      <c r="AR89" s="1250"/>
      <c r="AS89" s="1250" t="s">
        <v>612</v>
      </c>
      <c r="AT89" s="1250"/>
      <c r="AU89" s="1250"/>
      <c r="AV89" s="1250"/>
      <c r="AW89" s="490"/>
      <c r="AX89" s="490"/>
      <c r="AY89" s="490"/>
      <c r="AZ89" s="490"/>
      <c r="BA89" s="490"/>
      <c r="BB89" s="490"/>
      <c r="BC89" s="490"/>
      <c r="BD89" s="491"/>
      <c r="BE89" s="486"/>
      <c r="BF89" s="481"/>
      <c r="BG89" s="481"/>
      <c r="BH89" s="481"/>
      <c r="BI89" s="481"/>
      <c r="BJ89" s="481"/>
    </row>
    <row r="90" spans="1:62" ht="17.25">
      <c r="A90" s="410"/>
      <c r="B90" s="478"/>
      <c r="C90" s="479"/>
      <c r="D90" s="479"/>
      <c r="E90" s="479"/>
      <c r="F90" s="479"/>
      <c r="G90" s="479"/>
      <c r="H90" s="479"/>
      <c r="I90" s="487"/>
      <c r="J90" s="487"/>
      <c r="K90" s="488" t="str">
        <f>IF($R$88="週","対象時間数（週平均）","対象時間数（当月合計）")</f>
        <v>対象時間数（週平均）</v>
      </c>
      <c r="L90" s="488"/>
      <c r="M90" s="488"/>
      <c r="N90" s="488"/>
      <c r="O90" s="488"/>
      <c r="P90" s="488" t="str">
        <f>IF($R$88="週","週に勤務すべき時間数","当月に勤務すべき時間数")</f>
        <v>週に勤務すべき時間数</v>
      </c>
      <c r="Q90" s="488"/>
      <c r="R90" s="488"/>
      <c r="S90" s="488"/>
      <c r="T90" s="489"/>
      <c r="U90" s="488" t="s">
        <v>613</v>
      </c>
      <c r="V90" s="488"/>
      <c r="W90" s="488"/>
      <c r="X90" s="488"/>
      <c r="Y90" s="490"/>
      <c r="Z90" s="490"/>
      <c r="AA90" s="488" t="str">
        <f>IF(AH88="週","対象時間数（週平均）","対象時間数（当月合計）")</f>
        <v>対象時間数（週平均）</v>
      </c>
      <c r="AB90" s="488"/>
      <c r="AC90" s="488"/>
      <c r="AD90" s="488"/>
      <c r="AE90" s="488"/>
      <c r="AF90" s="488" t="str">
        <f>IF($AH$88="週","週に勤務すべき時間数","当月に勤務すべき時間数")</f>
        <v>週に勤務すべき時間数</v>
      </c>
      <c r="AG90" s="488"/>
      <c r="AH90" s="488"/>
      <c r="AI90" s="488"/>
      <c r="AJ90" s="489"/>
      <c r="AK90" s="488" t="s">
        <v>613</v>
      </c>
      <c r="AL90" s="488"/>
      <c r="AM90" s="488"/>
      <c r="AN90" s="488"/>
      <c r="AO90" s="490"/>
      <c r="AP90" s="490"/>
      <c r="AQ90" s="1250" t="s">
        <v>847</v>
      </c>
      <c r="AR90" s="1250"/>
      <c r="AS90" s="1250" t="s">
        <v>615</v>
      </c>
      <c r="AT90" s="1250"/>
      <c r="AU90" s="1250"/>
      <c r="AV90" s="1250"/>
      <c r="AW90" s="490"/>
      <c r="AX90" s="490"/>
      <c r="AY90" s="490"/>
      <c r="AZ90" s="490"/>
      <c r="BA90" s="490"/>
      <c r="BB90" s="490"/>
      <c r="BC90" s="490"/>
      <c r="BD90" s="491"/>
      <c r="BE90" s="486"/>
      <c r="BF90" s="481"/>
      <c r="BG90" s="481"/>
      <c r="BH90" s="481"/>
      <c r="BI90" s="481"/>
      <c r="BJ90" s="481"/>
    </row>
    <row r="91" spans="1:62" ht="17.25">
      <c r="A91" s="410"/>
      <c r="B91" s="410"/>
      <c r="C91" s="410"/>
      <c r="D91" s="410"/>
      <c r="E91" s="410"/>
      <c r="F91" s="410"/>
      <c r="G91" s="410"/>
      <c r="H91" s="410"/>
      <c r="I91" s="401"/>
      <c r="J91" s="401"/>
      <c r="K91" s="1268">
        <f>IF($R$88="週",T86,R86)</f>
        <v>20</v>
      </c>
      <c r="L91" s="1268"/>
      <c r="M91" s="1268"/>
      <c r="N91" s="1268"/>
      <c r="O91" s="492" t="s">
        <v>848</v>
      </c>
      <c r="P91" s="1250">
        <f>IF($R$88="週",$BA$6,$BE$6)</f>
        <v>40</v>
      </c>
      <c r="Q91" s="1250"/>
      <c r="R91" s="1250"/>
      <c r="S91" s="1250"/>
      <c r="T91" s="492" t="s">
        <v>844</v>
      </c>
      <c r="U91" s="1269">
        <f>ROUNDDOWN(K91/P91,1)</f>
        <v>0.5</v>
      </c>
      <c r="V91" s="1269"/>
      <c r="W91" s="1269"/>
      <c r="X91" s="1269"/>
      <c r="Y91" s="401"/>
      <c r="Z91" s="401"/>
      <c r="AA91" s="1268">
        <f>IF($AH$88="週",AJ86,AH86)</f>
        <v>128</v>
      </c>
      <c r="AB91" s="1268"/>
      <c r="AC91" s="1268"/>
      <c r="AD91" s="1268"/>
      <c r="AE91" s="492" t="s">
        <v>848</v>
      </c>
      <c r="AF91" s="1250">
        <f>IF($AH$88="週",$BA$6,$BE$6)</f>
        <v>40</v>
      </c>
      <c r="AG91" s="1250"/>
      <c r="AH91" s="1250"/>
      <c r="AI91" s="1250"/>
      <c r="AJ91" s="492" t="s">
        <v>618</v>
      </c>
      <c r="AK91" s="1269">
        <f>ROUNDDOWN(AA91/AF91,1)</f>
        <v>3.2</v>
      </c>
      <c r="AL91" s="1269"/>
      <c r="AM91" s="1269"/>
      <c r="AN91" s="1269"/>
      <c r="AO91" s="401"/>
      <c r="AP91" s="401"/>
      <c r="AQ91" s="401"/>
      <c r="AR91" s="401"/>
      <c r="AS91" s="401"/>
      <c r="AT91" s="401"/>
      <c r="AU91" s="401"/>
      <c r="AV91" s="401"/>
      <c r="AW91" s="401"/>
      <c r="AX91" s="401"/>
      <c r="AY91" s="401"/>
      <c r="AZ91" s="401"/>
      <c r="BA91" s="401"/>
      <c r="BB91" s="401"/>
      <c r="BC91" s="401"/>
      <c r="BD91" s="401"/>
      <c r="BE91" s="410"/>
      <c r="BF91" s="410"/>
      <c r="BG91" s="410"/>
      <c r="BH91" s="410"/>
      <c r="BI91" s="410"/>
      <c r="BJ91" s="410"/>
    </row>
    <row r="92" spans="1:62" ht="17.25">
      <c r="A92" s="410"/>
      <c r="B92" s="410"/>
      <c r="C92" s="410"/>
      <c r="D92" s="410"/>
      <c r="E92" s="410"/>
      <c r="F92" s="410"/>
      <c r="G92" s="410"/>
      <c r="H92" s="410"/>
      <c r="I92" s="401"/>
      <c r="J92" s="401"/>
      <c r="K92" s="488"/>
      <c r="L92" s="488"/>
      <c r="M92" s="488"/>
      <c r="N92" s="488"/>
      <c r="O92" s="488"/>
      <c r="P92" s="488"/>
      <c r="Q92" s="488"/>
      <c r="R92" s="488"/>
      <c r="S92" s="488"/>
      <c r="T92" s="489"/>
      <c r="U92" s="488" t="s">
        <v>619</v>
      </c>
      <c r="V92" s="488"/>
      <c r="W92" s="488"/>
      <c r="X92" s="488"/>
      <c r="Y92" s="401"/>
      <c r="Z92" s="401"/>
      <c r="AA92" s="488"/>
      <c r="AB92" s="488"/>
      <c r="AC92" s="488"/>
      <c r="AD92" s="488"/>
      <c r="AE92" s="488"/>
      <c r="AF92" s="488"/>
      <c r="AG92" s="488"/>
      <c r="AH92" s="488"/>
      <c r="AI92" s="488"/>
      <c r="AJ92" s="489"/>
      <c r="AK92" s="488" t="s">
        <v>619</v>
      </c>
      <c r="AL92" s="488"/>
      <c r="AM92" s="488"/>
      <c r="AN92" s="488"/>
      <c r="AO92" s="401"/>
      <c r="AP92" s="401"/>
      <c r="AQ92" s="401"/>
      <c r="AR92" s="401"/>
      <c r="AS92" s="401"/>
      <c r="AT92" s="401"/>
      <c r="AU92" s="401"/>
      <c r="AV92" s="401"/>
      <c r="AW92" s="401"/>
      <c r="AX92" s="401"/>
      <c r="AY92" s="401"/>
      <c r="AZ92" s="401"/>
      <c r="BA92" s="401"/>
      <c r="BB92" s="401"/>
      <c r="BC92" s="401"/>
      <c r="BD92" s="401"/>
      <c r="BE92" s="410"/>
      <c r="BF92" s="410"/>
      <c r="BG92" s="410"/>
      <c r="BH92" s="410"/>
      <c r="BI92" s="410"/>
      <c r="BJ92" s="410"/>
    </row>
    <row r="93" spans="1:62" ht="17.25">
      <c r="A93" s="410"/>
      <c r="B93" s="410"/>
      <c r="C93" s="410"/>
      <c r="D93" s="410"/>
      <c r="E93" s="410"/>
      <c r="F93" s="410"/>
      <c r="G93" s="410"/>
      <c r="H93" s="410"/>
      <c r="I93" s="401"/>
      <c r="J93" s="401"/>
      <c r="K93" s="488" t="s">
        <v>620</v>
      </c>
      <c r="L93" s="488"/>
      <c r="M93" s="488"/>
      <c r="N93" s="488"/>
      <c r="O93" s="488"/>
      <c r="P93" s="488"/>
      <c r="Q93" s="488"/>
      <c r="R93" s="488"/>
      <c r="S93" s="488"/>
      <c r="T93" s="489"/>
      <c r="U93" s="488"/>
      <c r="V93" s="488"/>
      <c r="W93" s="488"/>
      <c r="X93" s="488"/>
      <c r="Y93" s="401"/>
      <c r="Z93" s="401"/>
      <c r="AA93" s="488" t="s">
        <v>621</v>
      </c>
      <c r="AB93" s="488"/>
      <c r="AC93" s="488"/>
      <c r="AD93" s="488"/>
      <c r="AE93" s="488"/>
      <c r="AF93" s="488"/>
      <c r="AG93" s="488"/>
      <c r="AH93" s="488"/>
      <c r="AI93" s="488"/>
      <c r="AJ93" s="489"/>
      <c r="AK93" s="488"/>
      <c r="AL93" s="488"/>
      <c r="AM93" s="488"/>
      <c r="AN93" s="488"/>
      <c r="AO93" s="401"/>
      <c r="AP93" s="401"/>
      <c r="AQ93" s="401"/>
      <c r="AR93" s="401"/>
      <c r="AS93" s="401"/>
      <c r="AT93" s="401"/>
      <c r="AU93" s="401"/>
      <c r="AV93" s="401"/>
      <c r="AW93" s="401"/>
      <c r="AX93" s="401"/>
      <c r="AY93" s="401"/>
      <c r="AZ93" s="401"/>
      <c r="BA93" s="401"/>
      <c r="BB93" s="401"/>
      <c r="BC93" s="401"/>
      <c r="BD93" s="401"/>
      <c r="BE93" s="410"/>
      <c r="BF93" s="410"/>
      <c r="BG93" s="410"/>
      <c r="BH93" s="410"/>
      <c r="BI93" s="410"/>
      <c r="BJ93" s="410"/>
    </row>
    <row r="94" spans="1:62" ht="17.25">
      <c r="A94" s="410"/>
      <c r="B94" s="410"/>
      <c r="C94" s="410"/>
      <c r="D94" s="410"/>
      <c r="E94" s="410"/>
      <c r="F94" s="410"/>
      <c r="G94" s="410"/>
      <c r="H94" s="410"/>
      <c r="I94" s="401"/>
      <c r="J94" s="401"/>
      <c r="K94" s="488" t="s">
        <v>586</v>
      </c>
      <c r="L94" s="488"/>
      <c r="M94" s="488"/>
      <c r="N94" s="488"/>
      <c r="O94" s="488"/>
      <c r="P94" s="488"/>
      <c r="Q94" s="488"/>
      <c r="R94" s="488"/>
      <c r="S94" s="488"/>
      <c r="T94" s="489"/>
      <c r="U94" s="1245"/>
      <c r="V94" s="1245"/>
      <c r="W94" s="1245"/>
      <c r="X94" s="1245"/>
      <c r="Y94" s="401"/>
      <c r="Z94" s="401"/>
      <c r="AA94" s="488" t="s">
        <v>586</v>
      </c>
      <c r="AB94" s="488"/>
      <c r="AC94" s="488"/>
      <c r="AD94" s="488"/>
      <c r="AE94" s="488"/>
      <c r="AF94" s="488"/>
      <c r="AG94" s="488"/>
      <c r="AH94" s="488"/>
      <c r="AI94" s="488"/>
      <c r="AJ94" s="489"/>
      <c r="AK94" s="1245"/>
      <c r="AL94" s="1245"/>
      <c r="AM94" s="1245"/>
      <c r="AN94" s="1245"/>
      <c r="AO94" s="401"/>
      <c r="AP94" s="401"/>
      <c r="AQ94" s="401"/>
      <c r="AR94" s="401"/>
      <c r="AS94" s="401"/>
      <c r="AT94" s="401"/>
      <c r="AU94" s="401"/>
      <c r="AV94" s="401"/>
      <c r="AW94" s="401"/>
      <c r="AX94" s="401"/>
      <c r="AY94" s="401"/>
      <c r="AZ94" s="401"/>
      <c r="BA94" s="401"/>
      <c r="BB94" s="401"/>
      <c r="BC94" s="401"/>
      <c r="BD94" s="401"/>
      <c r="BE94" s="410"/>
      <c r="BF94" s="410"/>
      <c r="BG94" s="410"/>
      <c r="BH94" s="410"/>
      <c r="BI94" s="410"/>
      <c r="BJ94" s="410"/>
    </row>
    <row r="95" spans="1:62" ht="17.25">
      <c r="A95" s="410"/>
      <c r="B95" s="410"/>
      <c r="C95" s="410"/>
      <c r="D95" s="410"/>
      <c r="E95" s="410"/>
      <c r="F95" s="410"/>
      <c r="G95" s="410"/>
      <c r="H95" s="410"/>
      <c r="I95" s="401"/>
      <c r="J95" s="401"/>
      <c r="K95" s="493" t="s">
        <v>622</v>
      </c>
      <c r="L95" s="493"/>
      <c r="M95" s="493"/>
      <c r="N95" s="493"/>
      <c r="O95" s="493"/>
      <c r="P95" s="488" t="s">
        <v>623</v>
      </c>
      <c r="Q95" s="493"/>
      <c r="R95" s="493"/>
      <c r="S95" s="493"/>
      <c r="T95" s="493"/>
      <c r="U95" s="1246" t="s">
        <v>592</v>
      </c>
      <c r="V95" s="1246"/>
      <c r="W95" s="1246"/>
      <c r="X95" s="1246"/>
      <c r="Y95" s="401"/>
      <c r="Z95" s="401"/>
      <c r="AA95" s="493" t="s">
        <v>622</v>
      </c>
      <c r="AB95" s="493"/>
      <c r="AC95" s="493"/>
      <c r="AD95" s="493"/>
      <c r="AE95" s="493"/>
      <c r="AF95" s="488" t="s">
        <v>623</v>
      </c>
      <c r="AG95" s="493"/>
      <c r="AH95" s="493"/>
      <c r="AI95" s="493"/>
      <c r="AJ95" s="493"/>
      <c r="AK95" s="1246" t="s">
        <v>592</v>
      </c>
      <c r="AL95" s="1246"/>
      <c r="AM95" s="1246"/>
      <c r="AN95" s="1246"/>
      <c r="AO95" s="401"/>
      <c r="AP95" s="401"/>
      <c r="AQ95" s="401"/>
      <c r="AR95" s="401"/>
      <c r="AS95" s="401"/>
      <c r="AT95" s="401"/>
      <c r="AU95" s="401"/>
      <c r="AV95" s="401"/>
      <c r="AW95" s="401"/>
      <c r="AX95" s="401"/>
      <c r="AY95" s="401"/>
      <c r="AZ95" s="401"/>
      <c r="BA95" s="401"/>
      <c r="BB95" s="401"/>
      <c r="BC95" s="401"/>
      <c r="BD95" s="401"/>
      <c r="BE95" s="410"/>
      <c r="BF95" s="410"/>
      <c r="BG95" s="410"/>
      <c r="BH95" s="410"/>
      <c r="BI95" s="410"/>
      <c r="BJ95" s="410"/>
    </row>
    <row r="96" spans="1:62" ht="17.25">
      <c r="A96" s="410"/>
      <c r="B96" s="410"/>
      <c r="C96" s="410"/>
      <c r="D96" s="410"/>
      <c r="E96" s="410"/>
      <c r="F96" s="410"/>
      <c r="G96" s="410"/>
      <c r="H96" s="410"/>
      <c r="I96" s="401"/>
      <c r="J96" s="401"/>
      <c r="K96" s="1250">
        <f>W86</f>
        <v>3</v>
      </c>
      <c r="L96" s="1250"/>
      <c r="M96" s="1250"/>
      <c r="N96" s="1250"/>
      <c r="O96" s="492" t="s">
        <v>843</v>
      </c>
      <c r="P96" s="1269">
        <f>U91</f>
        <v>0.5</v>
      </c>
      <c r="Q96" s="1269"/>
      <c r="R96" s="1269"/>
      <c r="S96" s="1269"/>
      <c r="T96" s="492" t="s">
        <v>844</v>
      </c>
      <c r="U96" s="1258">
        <f>ROUNDDOWN(K96+P96,1)</f>
        <v>3.5</v>
      </c>
      <c r="V96" s="1258"/>
      <c r="W96" s="1258"/>
      <c r="X96" s="1258"/>
      <c r="Y96" s="505"/>
      <c r="Z96" s="505"/>
      <c r="AA96" s="1270">
        <f>AM86</f>
        <v>17</v>
      </c>
      <c r="AB96" s="1270"/>
      <c r="AC96" s="1270"/>
      <c r="AD96" s="1270"/>
      <c r="AE96" s="502" t="s">
        <v>849</v>
      </c>
      <c r="AF96" s="1271">
        <f>AK91</f>
        <v>3.2</v>
      </c>
      <c r="AG96" s="1271"/>
      <c r="AH96" s="1271"/>
      <c r="AI96" s="1271"/>
      <c r="AJ96" s="502" t="s">
        <v>844</v>
      </c>
      <c r="AK96" s="1258">
        <f>ROUNDDOWN(AA96+AF96,1)</f>
        <v>20.2</v>
      </c>
      <c r="AL96" s="1258"/>
      <c r="AM96" s="1258"/>
      <c r="AN96" s="1258"/>
      <c r="AO96" s="401"/>
      <c r="AP96" s="401"/>
      <c r="AQ96" s="401"/>
      <c r="AR96" s="401"/>
      <c r="AS96" s="401"/>
      <c r="AT96" s="401"/>
      <c r="AU96" s="401"/>
      <c r="AV96" s="401"/>
      <c r="AW96" s="401"/>
      <c r="AX96" s="401"/>
      <c r="AY96" s="401"/>
      <c r="AZ96" s="401"/>
      <c r="BA96" s="401"/>
      <c r="BB96" s="401"/>
      <c r="BC96" s="401"/>
      <c r="BD96" s="401"/>
      <c r="BE96" s="410"/>
      <c r="BF96" s="410"/>
      <c r="BG96" s="410"/>
      <c r="BH96" s="410"/>
      <c r="BI96" s="410"/>
      <c r="BJ96" s="410"/>
    </row>
    <row r="97" spans="1:62" ht="14.25">
      <c r="A97" s="410"/>
      <c r="B97" s="410"/>
      <c r="C97" s="410"/>
      <c r="D97" s="410"/>
      <c r="E97" s="410"/>
      <c r="F97" s="410"/>
      <c r="G97" s="410"/>
      <c r="H97" s="410"/>
      <c r="I97" s="410"/>
      <c r="J97" s="410"/>
      <c r="K97" s="410"/>
      <c r="L97" s="410"/>
      <c r="M97" s="410"/>
      <c r="N97" s="410"/>
      <c r="O97" s="410"/>
      <c r="P97" s="410"/>
      <c r="Q97" s="410"/>
      <c r="R97" s="410"/>
      <c r="S97" s="410"/>
      <c r="T97" s="410"/>
      <c r="U97" s="410"/>
      <c r="V97" s="410"/>
      <c r="W97" s="410"/>
      <c r="X97" s="410"/>
      <c r="Y97" s="410"/>
      <c r="Z97" s="410"/>
      <c r="AA97" s="410"/>
      <c r="AB97" s="410"/>
      <c r="AC97" s="410"/>
      <c r="AD97" s="410"/>
      <c r="AE97" s="410"/>
      <c r="AF97" s="410"/>
      <c r="AG97" s="410"/>
      <c r="AH97" s="410"/>
      <c r="AI97" s="410"/>
      <c r="AJ97" s="410"/>
      <c r="AK97" s="410"/>
      <c r="AL97" s="410"/>
      <c r="AM97" s="410"/>
      <c r="AN97" s="410"/>
      <c r="AO97" s="410"/>
      <c r="AP97" s="410"/>
      <c r="AQ97" s="410"/>
      <c r="AR97" s="410"/>
      <c r="AS97" s="410"/>
      <c r="AT97" s="410"/>
      <c r="AU97" s="410"/>
      <c r="AV97" s="410"/>
      <c r="AW97" s="410"/>
      <c r="AX97" s="410"/>
      <c r="AY97" s="410"/>
      <c r="AZ97" s="410"/>
      <c r="BA97" s="410"/>
      <c r="BB97" s="410"/>
      <c r="BC97" s="410"/>
      <c r="BD97" s="410"/>
      <c r="BE97" s="410"/>
      <c r="BF97" s="410"/>
      <c r="BG97" s="410"/>
      <c r="BH97" s="410"/>
      <c r="BI97" s="410"/>
      <c r="BJ97" s="410"/>
    </row>
  </sheetData>
  <mergeCells count="434">
    <mergeCell ref="U94:X94"/>
    <mergeCell ref="AK94:AN94"/>
    <mergeCell ref="U95:X95"/>
    <mergeCell ref="AK95:AN95"/>
    <mergeCell ref="K96:N96"/>
    <mergeCell ref="P96:S96"/>
    <mergeCell ref="U96:X96"/>
    <mergeCell ref="AA96:AD96"/>
    <mergeCell ref="AF96:AI96"/>
    <mergeCell ref="AK96:AN96"/>
    <mergeCell ref="AQ90:AR90"/>
    <mergeCell ref="AS90:AV90"/>
    <mergeCell ref="K91:N91"/>
    <mergeCell ref="P91:S91"/>
    <mergeCell ref="U91:X91"/>
    <mergeCell ref="AA91:AD91"/>
    <mergeCell ref="AF91:AI91"/>
    <mergeCell ref="AK91:AN91"/>
    <mergeCell ref="R88:S88"/>
    <mergeCell ref="AH88:AI88"/>
    <mergeCell ref="AQ88:AR88"/>
    <mergeCell ref="AS88:AV88"/>
    <mergeCell ref="AQ89:AR89"/>
    <mergeCell ref="AS89:AV89"/>
    <mergeCell ref="AH86:AI86"/>
    <mergeCell ref="AJ86:AK86"/>
    <mergeCell ref="AM86:AN86"/>
    <mergeCell ref="AQ86:AR86"/>
    <mergeCell ref="AS86:AV86"/>
    <mergeCell ref="AQ87:AR87"/>
    <mergeCell ref="AS87:AV87"/>
    <mergeCell ref="AM85:AN85"/>
    <mergeCell ref="K86:L86"/>
    <mergeCell ref="M86:N86"/>
    <mergeCell ref="O86:P86"/>
    <mergeCell ref="R86:S86"/>
    <mergeCell ref="T86:U86"/>
    <mergeCell ref="W86:X86"/>
    <mergeCell ref="AA86:AB86"/>
    <mergeCell ref="AC86:AD86"/>
    <mergeCell ref="AE86:AF86"/>
    <mergeCell ref="W85:X85"/>
    <mergeCell ref="AA85:AB85"/>
    <mergeCell ref="AC85:AD85"/>
    <mergeCell ref="AE85:AF85"/>
    <mergeCell ref="AH85:AI85"/>
    <mergeCell ref="AJ85:AK85"/>
    <mergeCell ref="AC84:AD84"/>
    <mergeCell ref="AE84:AF84"/>
    <mergeCell ref="AH84:AI84"/>
    <mergeCell ref="AJ84:AK84"/>
    <mergeCell ref="AM84:AN84"/>
    <mergeCell ref="K85:L85"/>
    <mergeCell ref="M85:N85"/>
    <mergeCell ref="O85:P85"/>
    <mergeCell ref="R85:S85"/>
    <mergeCell ref="T85:U85"/>
    <mergeCell ref="AH83:AI83"/>
    <mergeCell ref="AJ83:AK83"/>
    <mergeCell ref="AM83:AN83"/>
    <mergeCell ref="K84:L84"/>
    <mergeCell ref="M84:N84"/>
    <mergeCell ref="O84:P84"/>
    <mergeCell ref="R84:S84"/>
    <mergeCell ref="T84:U84"/>
    <mergeCell ref="W84:X84"/>
    <mergeCell ref="AA84:AB84"/>
    <mergeCell ref="BA82:BD82"/>
    <mergeCell ref="K83:L83"/>
    <mergeCell ref="M83:N83"/>
    <mergeCell ref="O83:P83"/>
    <mergeCell ref="R83:S83"/>
    <mergeCell ref="T83:U83"/>
    <mergeCell ref="W83:X83"/>
    <mergeCell ref="AA83:AB83"/>
    <mergeCell ref="AC83:AD83"/>
    <mergeCell ref="AE83:AF83"/>
    <mergeCell ref="AE82:AF82"/>
    <mergeCell ref="AH82:AI82"/>
    <mergeCell ref="AJ82:AK82"/>
    <mergeCell ref="AM82:AN82"/>
    <mergeCell ref="AQ82:AT82"/>
    <mergeCell ref="AV82:AY82"/>
    <mergeCell ref="BA81:BD81"/>
    <mergeCell ref="BF81:BI81"/>
    <mergeCell ref="K82:L82"/>
    <mergeCell ref="M82:N82"/>
    <mergeCell ref="O82:P82"/>
    <mergeCell ref="R82:S82"/>
    <mergeCell ref="T82:U82"/>
    <mergeCell ref="W82:X82"/>
    <mergeCell ref="AA82:AB82"/>
    <mergeCell ref="AC82:AD82"/>
    <mergeCell ref="AH80:AK80"/>
    <mergeCell ref="BF80:BI80"/>
    <mergeCell ref="M81:N81"/>
    <mergeCell ref="O81:P81"/>
    <mergeCell ref="R81:S81"/>
    <mergeCell ref="T81:U81"/>
    <mergeCell ref="AC81:AD81"/>
    <mergeCell ref="AE81:AF81"/>
    <mergeCell ref="AH81:AI81"/>
    <mergeCell ref="AJ81:AK81"/>
    <mergeCell ref="BD75:BE75"/>
    <mergeCell ref="BF75:BJ76"/>
    <mergeCell ref="BB76:BC76"/>
    <mergeCell ref="BD76:BE76"/>
    <mergeCell ref="BF79:BI79"/>
    <mergeCell ref="K80:L81"/>
    <mergeCell ref="M80:P80"/>
    <mergeCell ref="R80:U80"/>
    <mergeCell ref="AA80:AB81"/>
    <mergeCell ref="AC80:AF80"/>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12:B16"/>
    <mergeCell ref="C12:D16"/>
    <mergeCell ref="I12:J16"/>
    <mergeCell ref="K12:N16"/>
    <mergeCell ref="O12:S16"/>
    <mergeCell ref="AT1:BI1"/>
    <mergeCell ref="AC2:AD2"/>
    <mergeCell ref="AF2:AG2"/>
    <mergeCell ref="AJ2:AK2"/>
    <mergeCell ref="AT2:BI2"/>
    <mergeCell ref="BE3:BH3"/>
  </mergeCells>
  <phoneticPr fontId="2"/>
  <conditionalFormatting sqref="W90:Z90 AO90:BA90">
    <cfRule type="expression" dxfId="67" priority="67">
      <formula>OR(#REF!=$B77,#REF!=$B77)</formula>
    </cfRule>
  </conditionalFormatting>
  <conditionalFormatting sqref="Z80 W80:X80 W89:Z89 AO89:BA89 AO80:BA80">
    <cfRule type="expression" dxfId="66" priority="68">
      <formula>OR(#REF!=$B78,#REF!=$B78)</formula>
    </cfRule>
  </conditionalFormatting>
  <conditionalFormatting sqref="AM90:AN90">
    <cfRule type="expression" dxfId="65" priority="65">
      <formula>OR(#REF!=$B77,#REF!=$B77)</formula>
    </cfRule>
  </conditionalFormatting>
  <conditionalFormatting sqref="AM80:AN80 AM89:AN89">
    <cfRule type="expression" dxfId="64" priority="66">
      <formula>OR(#REF!=$B78,#REF!=$B78)</formula>
    </cfRule>
  </conditionalFormatting>
  <conditionalFormatting sqref="W18:BE18">
    <cfRule type="expression" dxfId="63" priority="64">
      <formula>INDIRECT(ADDRESS(ROW(),COLUMN()))=TRUNC(INDIRECT(ADDRESS(ROW(),COLUMN())))</formula>
    </cfRule>
  </conditionalFormatting>
  <conditionalFormatting sqref="BB20:BE20">
    <cfRule type="expression" dxfId="62" priority="63">
      <formula>INDIRECT(ADDRESS(ROW(),COLUMN()))=TRUNC(INDIRECT(ADDRESS(ROW(),COLUMN())))</formula>
    </cfRule>
  </conditionalFormatting>
  <conditionalFormatting sqref="BB22:BE22">
    <cfRule type="expression" dxfId="61" priority="62">
      <formula>INDIRECT(ADDRESS(ROW(),COLUMN()))=TRUNC(INDIRECT(ADDRESS(ROW(),COLUMN())))</formula>
    </cfRule>
  </conditionalFormatting>
  <conditionalFormatting sqref="BB24:BE24">
    <cfRule type="expression" dxfId="60" priority="61">
      <formula>INDIRECT(ADDRESS(ROW(),COLUMN()))=TRUNC(INDIRECT(ADDRESS(ROW(),COLUMN())))</formula>
    </cfRule>
  </conditionalFormatting>
  <conditionalFormatting sqref="BB26:BE26">
    <cfRule type="expression" dxfId="59" priority="60">
      <formula>INDIRECT(ADDRESS(ROW(),COLUMN()))=TRUNC(INDIRECT(ADDRESS(ROW(),COLUMN())))</formula>
    </cfRule>
  </conditionalFormatting>
  <conditionalFormatting sqref="BB28:BE28">
    <cfRule type="expression" dxfId="58" priority="59">
      <formula>INDIRECT(ADDRESS(ROW(),COLUMN()))=TRUNC(INDIRECT(ADDRESS(ROW(),COLUMN())))</formula>
    </cfRule>
  </conditionalFormatting>
  <conditionalFormatting sqref="BB30:BE30">
    <cfRule type="expression" dxfId="57" priority="58">
      <formula>INDIRECT(ADDRESS(ROW(),COLUMN()))=TRUNC(INDIRECT(ADDRESS(ROW(),COLUMN())))</formula>
    </cfRule>
  </conditionalFormatting>
  <conditionalFormatting sqref="BB32:BE32">
    <cfRule type="expression" dxfId="56" priority="57">
      <formula>INDIRECT(ADDRESS(ROW(),COLUMN()))=TRUNC(INDIRECT(ADDRESS(ROW(),COLUMN())))</formula>
    </cfRule>
  </conditionalFormatting>
  <conditionalFormatting sqref="BB34:BE34">
    <cfRule type="expression" dxfId="55" priority="56">
      <formula>INDIRECT(ADDRESS(ROW(),COLUMN()))=TRUNC(INDIRECT(ADDRESS(ROW(),COLUMN())))</formula>
    </cfRule>
  </conditionalFormatting>
  <conditionalFormatting sqref="BB36:BE36">
    <cfRule type="expression" dxfId="54" priority="55">
      <formula>INDIRECT(ADDRESS(ROW(),COLUMN()))=TRUNC(INDIRECT(ADDRESS(ROW(),COLUMN())))</formula>
    </cfRule>
  </conditionalFormatting>
  <conditionalFormatting sqref="BB38:BE38">
    <cfRule type="expression" dxfId="53" priority="54">
      <formula>INDIRECT(ADDRESS(ROW(),COLUMN()))=TRUNC(INDIRECT(ADDRESS(ROW(),COLUMN())))</formula>
    </cfRule>
  </conditionalFormatting>
  <conditionalFormatting sqref="BB40:BE40">
    <cfRule type="expression" dxfId="52" priority="53">
      <formula>INDIRECT(ADDRESS(ROW(),COLUMN()))=TRUNC(INDIRECT(ADDRESS(ROW(),COLUMN())))</formula>
    </cfRule>
  </conditionalFormatting>
  <conditionalFormatting sqref="BB42:BE42">
    <cfRule type="expression" dxfId="51" priority="52">
      <formula>INDIRECT(ADDRESS(ROW(),COLUMN()))=TRUNC(INDIRECT(ADDRESS(ROW(),COLUMN())))</formula>
    </cfRule>
  </conditionalFormatting>
  <conditionalFormatting sqref="BB44:BE44">
    <cfRule type="expression" dxfId="50" priority="51">
      <formula>INDIRECT(ADDRESS(ROW(),COLUMN()))=TRUNC(INDIRECT(ADDRESS(ROW(),COLUMN())))</formula>
    </cfRule>
  </conditionalFormatting>
  <conditionalFormatting sqref="BB46:BE46">
    <cfRule type="expression" dxfId="49" priority="50">
      <formula>INDIRECT(ADDRESS(ROW(),COLUMN()))=TRUNC(INDIRECT(ADDRESS(ROW(),COLUMN())))</formula>
    </cfRule>
  </conditionalFormatting>
  <conditionalFormatting sqref="BB48:BE48">
    <cfRule type="expression" dxfId="48" priority="49">
      <formula>INDIRECT(ADDRESS(ROW(),COLUMN()))=TRUNC(INDIRECT(ADDRESS(ROW(),COLUMN())))</formula>
    </cfRule>
  </conditionalFormatting>
  <conditionalFormatting sqref="BB50:BE50">
    <cfRule type="expression" dxfId="47" priority="48">
      <formula>INDIRECT(ADDRESS(ROW(),COLUMN()))=TRUNC(INDIRECT(ADDRESS(ROW(),COLUMN())))</formula>
    </cfRule>
  </conditionalFormatting>
  <conditionalFormatting sqref="BB52:BE52">
    <cfRule type="expression" dxfId="46" priority="47">
      <formula>INDIRECT(ADDRESS(ROW(),COLUMN()))=TRUNC(INDIRECT(ADDRESS(ROW(),COLUMN())))</formula>
    </cfRule>
  </conditionalFormatting>
  <conditionalFormatting sqref="BB54:BE54">
    <cfRule type="expression" dxfId="45" priority="46">
      <formula>INDIRECT(ADDRESS(ROW(),COLUMN()))=TRUNC(INDIRECT(ADDRESS(ROW(),COLUMN())))</formula>
    </cfRule>
  </conditionalFormatting>
  <conditionalFormatting sqref="BB56:BE56">
    <cfRule type="expression" dxfId="44" priority="45">
      <formula>INDIRECT(ADDRESS(ROW(),COLUMN()))=TRUNC(INDIRECT(ADDRESS(ROW(),COLUMN())))</formula>
    </cfRule>
  </conditionalFormatting>
  <conditionalFormatting sqref="BB58:BE58">
    <cfRule type="expression" dxfId="43" priority="44">
      <formula>INDIRECT(ADDRESS(ROW(),COLUMN()))=TRUNC(INDIRECT(ADDRESS(ROW(),COLUMN())))</formula>
    </cfRule>
  </conditionalFormatting>
  <conditionalFormatting sqref="BB60:BE60">
    <cfRule type="expression" dxfId="42" priority="43">
      <formula>INDIRECT(ADDRESS(ROW(),COLUMN()))=TRUNC(INDIRECT(ADDRESS(ROW(),COLUMN())))</formula>
    </cfRule>
  </conditionalFormatting>
  <conditionalFormatting sqref="BB62:BE62">
    <cfRule type="expression" dxfId="41" priority="42">
      <formula>INDIRECT(ADDRESS(ROW(),COLUMN()))=TRUNC(INDIRECT(ADDRESS(ROW(),COLUMN())))</formula>
    </cfRule>
  </conditionalFormatting>
  <conditionalFormatting sqref="BB64:BE64">
    <cfRule type="expression" dxfId="40" priority="41">
      <formula>INDIRECT(ADDRESS(ROW(),COLUMN()))=TRUNC(INDIRECT(ADDRESS(ROW(),COLUMN())))</formula>
    </cfRule>
  </conditionalFormatting>
  <conditionalFormatting sqref="BB66:BE66">
    <cfRule type="expression" dxfId="39" priority="40">
      <formula>INDIRECT(ADDRESS(ROW(),COLUMN()))=TRUNC(INDIRECT(ADDRESS(ROW(),COLUMN())))</formula>
    </cfRule>
  </conditionalFormatting>
  <conditionalFormatting sqref="BB68:BE68">
    <cfRule type="expression" dxfId="38" priority="39">
      <formula>INDIRECT(ADDRESS(ROW(),COLUMN()))=TRUNC(INDIRECT(ADDRESS(ROW(),COLUMN())))</formula>
    </cfRule>
  </conditionalFormatting>
  <conditionalFormatting sqref="BB70:BE70">
    <cfRule type="expression" dxfId="37" priority="38">
      <formula>INDIRECT(ADDRESS(ROW(),COLUMN()))=TRUNC(INDIRECT(ADDRESS(ROW(),COLUMN())))</formula>
    </cfRule>
  </conditionalFormatting>
  <conditionalFormatting sqref="BB72:BE72">
    <cfRule type="expression" dxfId="36" priority="37">
      <formula>INDIRECT(ADDRESS(ROW(),COLUMN()))=TRUNC(INDIRECT(ADDRESS(ROW(),COLUMN())))</formula>
    </cfRule>
  </conditionalFormatting>
  <conditionalFormatting sqref="BB74:BE74">
    <cfRule type="expression" dxfId="35" priority="36">
      <formula>INDIRECT(ADDRESS(ROW(),COLUMN()))=TRUNC(INDIRECT(ADDRESS(ROW(),COLUMN())))</formula>
    </cfRule>
  </conditionalFormatting>
  <conditionalFormatting sqref="BB76:BE76">
    <cfRule type="expression" dxfId="34" priority="35">
      <formula>INDIRECT(ADDRESS(ROW(),COLUMN()))=TRUNC(INDIRECT(ADDRESS(ROW(),COLUMN())))</formula>
    </cfRule>
  </conditionalFormatting>
  <conditionalFormatting sqref="M82:X86">
    <cfRule type="expression" dxfId="33" priority="34">
      <formula>INDIRECT(ADDRESS(ROW(),COLUMN()))=TRUNC(INDIRECT(ADDRESS(ROW(),COLUMN())))</formula>
    </cfRule>
  </conditionalFormatting>
  <conditionalFormatting sqref="AC86:AN86 AG82:AN85">
    <cfRule type="expression" dxfId="32" priority="33">
      <formula>INDIRECT(ADDRESS(ROW(),COLUMN()))=TRUNC(INDIRECT(ADDRESS(ROW(),COLUMN())))</formula>
    </cfRule>
  </conditionalFormatting>
  <conditionalFormatting sqref="K91:N91">
    <cfRule type="expression" dxfId="31" priority="32">
      <formula>INDIRECT(ADDRESS(ROW(),COLUMN()))=TRUNC(INDIRECT(ADDRESS(ROW(),COLUMN())))</formula>
    </cfRule>
  </conditionalFormatting>
  <conditionalFormatting sqref="AA91:AD91">
    <cfRule type="expression" dxfId="30" priority="31">
      <formula>INDIRECT(ADDRESS(ROW(),COLUMN()))=TRUNC(INDIRECT(ADDRESS(ROW(),COLUMN())))</formula>
    </cfRule>
  </conditionalFormatting>
  <conditionalFormatting sqref="AC82:AF85">
    <cfRule type="expression" dxfId="29" priority="30">
      <formula>INDIRECT(ADDRESS(ROW(),COLUMN()))=TRUNC(INDIRECT(ADDRESS(ROW(),COLUMN())))</formula>
    </cfRule>
  </conditionalFormatting>
  <conditionalFormatting sqref="W62:BA62">
    <cfRule type="expression" dxfId="28" priority="8">
      <formula>INDIRECT(ADDRESS(ROW(),COLUMN()))=TRUNC(INDIRECT(ADDRESS(ROW(),COLUMN())))</formula>
    </cfRule>
  </conditionalFormatting>
  <conditionalFormatting sqref="W20:BA20">
    <cfRule type="expression" dxfId="27" priority="29">
      <formula>INDIRECT(ADDRESS(ROW(),COLUMN()))=TRUNC(INDIRECT(ADDRESS(ROW(),COLUMN())))</formula>
    </cfRule>
  </conditionalFormatting>
  <conditionalFormatting sqref="W22:BA22">
    <cfRule type="expression" dxfId="26" priority="28">
      <formula>INDIRECT(ADDRESS(ROW(),COLUMN()))=TRUNC(INDIRECT(ADDRESS(ROW(),COLUMN())))</formula>
    </cfRule>
  </conditionalFormatting>
  <conditionalFormatting sqref="W24:BA24">
    <cfRule type="expression" dxfId="25" priority="27">
      <formula>INDIRECT(ADDRESS(ROW(),COLUMN()))=TRUNC(INDIRECT(ADDRESS(ROW(),COLUMN())))</formula>
    </cfRule>
  </conditionalFormatting>
  <conditionalFormatting sqref="W26:BA26">
    <cfRule type="expression" dxfId="24" priority="26">
      <formula>INDIRECT(ADDRESS(ROW(),COLUMN()))=TRUNC(INDIRECT(ADDRESS(ROW(),COLUMN())))</formula>
    </cfRule>
  </conditionalFormatting>
  <conditionalFormatting sqref="W28:BA28">
    <cfRule type="expression" dxfId="23" priority="25">
      <formula>INDIRECT(ADDRESS(ROW(),COLUMN()))=TRUNC(INDIRECT(ADDRESS(ROW(),COLUMN())))</formula>
    </cfRule>
  </conditionalFormatting>
  <conditionalFormatting sqref="W30:BA30">
    <cfRule type="expression" dxfId="22" priority="24">
      <formula>INDIRECT(ADDRESS(ROW(),COLUMN()))=TRUNC(INDIRECT(ADDRESS(ROW(),COLUMN())))</formula>
    </cfRule>
  </conditionalFormatting>
  <conditionalFormatting sqref="W32:BA32">
    <cfRule type="expression" dxfId="21" priority="23">
      <formula>INDIRECT(ADDRESS(ROW(),COLUMN()))=TRUNC(INDIRECT(ADDRESS(ROW(),COLUMN())))</formula>
    </cfRule>
  </conditionalFormatting>
  <conditionalFormatting sqref="W34:BA34">
    <cfRule type="expression" dxfId="20" priority="22">
      <formula>INDIRECT(ADDRESS(ROW(),COLUMN()))=TRUNC(INDIRECT(ADDRESS(ROW(),COLUMN())))</formula>
    </cfRule>
  </conditionalFormatting>
  <conditionalFormatting sqref="W36:BA36">
    <cfRule type="expression" dxfId="19" priority="21">
      <formula>INDIRECT(ADDRESS(ROW(),COLUMN()))=TRUNC(INDIRECT(ADDRESS(ROW(),COLUMN())))</formula>
    </cfRule>
  </conditionalFormatting>
  <conditionalFormatting sqref="W38:BA38">
    <cfRule type="expression" dxfId="18" priority="20">
      <formula>INDIRECT(ADDRESS(ROW(),COLUMN()))=TRUNC(INDIRECT(ADDRESS(ROW(),COLUMN())))</formula>
    </cfRule>
  </conditionalFormatting>
  <conditionalFormatting sqref="W40:BA40">
    <cfRule type="expression" dxfId="17" priority="19">
      <formula>INDIRECT(ADDRESS(ROW(),COLUMN()))=TRUNC(INDIRECT(ADDRESS(ROW(),COLUMN())))</formula>
    </cfRule>
  </conditionalFormatting>
  <conditionalFormatting sqref="W42:BA42">
    <cfRule type="expression" dxfId="16" priority="18">
      <formula>INDIRECT(ADDRESS(ROW(),COLUMN()))=TRUNC(INDIRECT(ADDRESS(ROW(),COLUMN())))</formula>
    </cfRule>
  </conditionalFormatting>
  <conditionalFormatting sqref="W44:BA44">
    <cfRule type="expression" dxfId="15" priority="17">
      <formula>INDIRECT(ADDRESS(ROW(),COLUMN()))=TRUNC(INDIRECT(ADDRESS(ROW(),COLUMN())))</formula>
    </cfRule>
  </conditionalFormatting>
  <conditionalFormatting sqref="W46:BA46">
    <cfRule type="expression" dxfId="14" priority="16">
      <formula>INDIRECT(ADDRESS(ROW(),COLUMN()))=TRUNC(INDIRECT(ADDRESS(ROW(),COLUMN())))</formula>
    </cfRule>
  </conditionalFormatting>
  <conditionalFormatting sqref="W48:BA48">
    <cfRule type="expression" dxfId="13" priority="15">
      <formula>INDIRECT(ADDRESS(ROW(),COLUMN()))=TRUNC(INDIRECT(ADDRESS(ROW(),COLUMN())))</formula>
    </cfRule>
  </conditionalFormatting>
  <conditionalFormatting sqref="W50:BA50">
    <cfRule type="expression" dxfId="12" priority="14">
      <formula>INDIRECT(ADDRESS(ROW(),COLUMN()))=TRUNC(INDIRECT(ADDRESS(ROW(),COLUMN())))</formula>
    </cfRule>
  </conditionalFormatting>
  <conditionalFormatting sqref="W52:BA52">
    <cfRule type="expression" dxfId="11" priority="13">
      <formula>INDIRECT(ADDRESS(ROW(),COLUMN()))=TRUNC(INDIRECT(ADDRESS(ROW(),COLUMN())))</formula>
    </cfRule>
  </conditionalFormatting>
  <conditionalFormatting sqref="W54:BA54">
    <cfRule type="expression" dxfId="10" priority="12">
      <formula>INDIRECT(ADDRESS(ROW(),COLUMN()))=TRUNC(INDIRECT(ADDRESS(ROW(),COLUMN())))</formula>
    </cfRule>
  </conditionalFormatting>
  <conditionalFormatting sqref="W56:BA56">
    <cfRule type="expression" dxfId="9" priority="11">
      <formula>INDIRECT(ADDRESS(ROW(),COLUMN()))=TRUNC(INDIRECT(ADDRESS(ROW(),COLUMN())))</formula>
    </cfRule>
  </conditionalFormatting>
  <conditionalFormatting sqref="W58:BA58">
    <cfRule type="expression" dxfId="8" priority="10">
      <formula>INDIRECT(ADDRESS(ROW(),COLUMN()))=TRUNC(INDIRECT(ADDRESS(ROW(),COLUMN())))</formula>
    </cfRule>
  </conditionalFormatting>
  <conditionalFormatting sqref="W60:BA60">
    <cfRule type="expression" dxfId="7" priority="9">
      <formula>INDIRECT(ADDRESS(ROW(),COLUMN()))=TRUNC(INDIRECT(ADDRESS(ROW(),COLUMN())))</formula>
    </cfRule>
  </conditionalFormatting>
  <conditionalFormatting sqref="W64:BA64">
    <cfRule type="expression" dxfId="6" priority="7">
      <formula>INDIRECT(ADDRESS(ROW(),COLUMN()))=TRUNC(INDIRECT(ADDRESS(ROW(),COLUMN())))</formula>
    </cfRule>
  </conditionalFormatting>
  <conditionalFormatting sqref="W66:BA66">
    <cfRule type="expression" dxfId="5" priority="6">
      <formula>INDIRECT(ADDRESS(ROW(),COLUMN()))=TRUNC(INDIRECT(ADDRESS(ROW(),COLUMN())))</formula>
    </cfRule>
  </conditionalFormatting>
  <conditionalFormatting sqref="W68:BA68">
    <cfRule type="expression" dxfId="4" priority="5">
      <formula>INDIRECT(ADDRESS(ROW(),COLUMN()))=TRUNC(INDIRECT(ADDRESS(ROW(),COLUMN())))</formula>
    </cfRule>
  </conditionalFormatting>
  <conditionalFormatting sqref="W70:BA70">
    <cfRule type="expression" dxfId="3" priority="4">
      <formula>INDIRECT(ADDRESS(ROW(),COLUMN()))=TRUNC(INDIRECT(ADDRESS(ROW(),COLUMN())))</formula>
    </cfRule>
  </conditionalFormatting>
  <conditionalFormatting sqref="W72:BA72">
    <cfRule type="expression" dxfId="2" priority="3">
      <formula>INDIRECT(ADDRESS(ROW(),COLUMN()))=TRUNC(INDIRECT(ADDRESS(ROW(),COLUMN())))</formula>
    </cfRule>
  </conditionalFormatting>
  <conditionalFormatting sqref="W74:BA74">
    <cfRule type="expression" dxfId="1" priority="2">
      <formula>INDIRECT(ADDRESS(ROW(),COLUMN()))=TRUNC(INDIRECT(ADDRESS(ROW(),COLUMN())))</formula>
    </cfRule>
  </conditionalFormatting>
  <conditionalFormatting sqref="W76:BA76">
    <cfRule type="expression" dxfId="0" priority="1">
      <formula>INDIRECT(ADDRESS(ROW(),COLUMN()))=TRUNC(INDIRECT(ADDRESS(ROW(),COLUMN())))</formula>
    </cfRule>
  </conditionalFormatting>
  <dataValidations count="8">
    <dataValidation allowBlank="1" showInputMessage="1" showErrorMessage="1" error="入力可能範囲　32～40" sqref="BE10"/>
    <dataValidation type="list" allowBlank="1" showInputMessage="1" sqref="I17:J76">
      <formula1>"A, B, C, D"</formula1>
    </dataValidation>
    <dataValidation type="list" errorStyle="warning" allowBlank="1" showInputMessage="1" error="リストにない場合のみ、入力してください。" sqref="K17:N76">
      <formula1>INDIRECT(C17)</formula1>
    </dataValidation>
    <dataValidation type="list" allowBlank="1" showInputMessage="1" showErrorMessage="1" sqref="R88:S88">
      <formula1>"週,暦月"</formula1>
    </dataValidation>
    <dataValidation type="list" allowBlank="1" showInputMessage="1" showErrorMessage="1" sqref="BE3:BH3">
      <formula1>"４週,暦月"</formula1>
    </dataValidation>
    <dataValidation type="list" allowBlank="1" showInputMessage="1" showErrorMessage="1" sqref="AF3:AF4">
      <formula1>#REF!</formula1>
    </dataValidation>
    <dataValidation type="decimal" allowBlank="1" showInputMessage="1" showErrorMessage="1" error="入力可能範囲　32～40" sqref="BA6:BB6">
      <formula1>32</formula1>
      <formula2>40</formula2>
    </dataValidation>
    <dataValidation type="list" allowBlank="1" showInputMessage="1" showErrorMessage="1" sqref="BE4:BH4">
      <formula1>"予定,実績,予定・実績"</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2"/>
  <sheetViews>
    <sheetView zoomScaleNormal="100" zoomScaleSheetLayoutView="100" workbookViewId="0">
      <selection activeCell="AJ9" sqref="AJ9"/>
    </sheetView>
  </sheetViews>
  <sheetFormatPr defaultRowHeight="13.5"/>
  <cols>
    <col min="1" max="1" width="3" customWidth="1"/>
    <col min="2" max="2" width="12.125" customWidth="1"/>
    <col min="3" max="3" width="3.25" customWidth="1"/>
    <col min="4" max="4" width="12.25" customWidth="1"/>
    <col min="5" max="5" width="16.5" customWidth="1"/>
    <col min="6" max="6" width="2.75" customWidth="1"/>
    <col min="7" max="11" width="2.875" customWidth="1"/>
    <col min="12" max="12" width="3.5" bestFit="1" customWidth="1"/>
    <col min="13" max="25" width="2.875" customWidth="1"/>
    <col min="26" max="26" width="3" customWidth="1"/>
    <col min="27" max="35" width="2.875" customWidth="1"/>
    <col min="36" max="36" width="8.375" customWidth="1"/>
    <col min="37" max="37" width="9.5" customWidth="1"/>
    <col min="38" max="38" width="7.875" style="91" customWidth="1"/>
    <col min="39" max="39" width="2.125" customWidth="1"/>
  </cols>
  <sheetData>
    <row r="1" spans="1:42">
      <c r="A1" s="1274" t="s">
        <v>74</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1274"/>
      <c r="AA1" s="1274"/>
      <c r="AB1" s="1274"/>
      <c r="AC1" s="1274"/>
      <c r="AD1" s="1274"/>
      <c r="AE1" s="1274"/>
      <c r="AF1" s="1274"/>
      <c r="AG1" s="1274"/>
      <c r="AH1" s="1274"/>
      <c r="AI1" s="1274"/>
      <c r="AJ1" s="1274"/>
      <c r="AK1" s="1274"/>
      <c r="AL1" s="90"/>
    </row>
    <row r="2" spans="1:42" ht="18.75" customHeight="1">
      <c r="A2" s="151"/>
      <c r="B2" s="2" t="s">
        <v>24</v>
      </c>
      <c r="C2" s="137"/>
      <c r="D2" s="137"/>
      <c r="E2" s="137"/>
      <c r="F2" s="137"/>
      <c r="G2" s="137"/>
      <c r="H2" s="137"/>
      <c r="I2" s="137"/>
      <c r="J2" s="136"/>
      <c r="K2" s="138"/>
      <c r="L2" s="137" t="s">
        <v>25</v>
      </c>
      <c r="M2" s="139"/>
      <c r="N2" s="137" t="s">
        <v>26</v>
      </c>
      <c r="O2" s="138"/>
      <c r="P2" s="137" t="s">
        <v>27</v>
      </c>
      <c r="Q2" s="137"/>
      <c r="R2" s="138"/>
      <c r="S2" s="4" t="s">
        <v>28</v>
      </c>
      <c r="T2" s="137"/>
      <c r="U2" s="137"/>
      <c r="V2" s="137"/>
      <c r="W2" s="137"/>
      <c r="X2" s="137"/>
      <c r="Y2" s="137"/>
      <c r="Z2" s="50" t="s">
        <v>69</v>
      </c>
      <c r="AA2" s="137"/>
      <c r="AB2" s="137"/>
      <c r="AC2" s="137"/>
      <c r="AD2" s="137"/>
      <c r="AE2" s="137"/>
      <c r="AF2" s="137"/>
      <c r="AG2" s="137"/>
      <c r="AH2" s="137"/>
      <c r="AI2" s="137"/>
      <c r="AJ2" s="137"/>
      <c r="AK2" s="4" t="s">
        <v>29</v>
      </c>
      <c r="AL2" s="155"/>
      <c r="AM2" s="137"/>
      <c r="AN2" s="5"/>
      <c r="AO2" s="5"/>
      <c r="AP2" s="5"/>
    </row>
    <row r="3" spans="1:42" ht="21.75" customHeight="1">
      <c r="A3" s="136"/>
      <c r="B3" s="2"/>
      <c r="C3" s="6"/>
      <c r="D3" s="6"/>
      <c r="E3" s="137"/>
      <c r="F3" s="4" t="s">
        <v>30</v>
      </c>
      <c r="G3" s="137"/>
      <c r="H3" s="137"/>
      <c r="I3" s="137"/>
      <c r="J3" s="137"/>
      <c r="K3" s="137"/>
      <c r="L3" s="137"/>
      <c r="M3" s="137"/>
      <c r="N3" s="137"/>
      <c r="O3" s="137"/>
      <c r="P3" s="137"/>
      <c r="Q3" s="136"/>
      <c r="R3" s="138"/>
      <c r="S3" s="4" t="s">
        <v>124</v>
      </c>
      <c r="T3" s="137"/>
      <c r="U3" s="137"/>
      <c r="V3" s="137"/>
      <c r="W3" s="137"/>
      <c r="X3" s="137"/>
      <c r="Y3" s="137"/>
      <c r="Z3" s="137"/>
      <c r="AA3" s="137"/>
      <c r="AB3" s="137"/>
      <c r="AC3" s="137"/>
      <c r="AD3" s="137"/>
      <c r="AE3" s="137"/>
      <c r="AF3" s="137"/>
      <c r="AG3" s="137"/>
      <c r="AH3" s="137"/>
      <c r="AI3" s="137"/>
      <c r="AJ3" s="137"/>
      <c r="AK3" s="4" t="s">
        <v>29</v>
      </c>
      <c r="AL3" s="155"/>
      <c r="AM3" s="137"/>
      <c r="AN3" s="5"/>
      <c r="AO3" s="5"/>
      <c r="AP3" s="5"/>
    </row>
    <row r="4" spans="1:42" ht="8.25" customHeight="1" thickBot="1">
      <c r="A4" s="136"/>
      <c r="B4" s="2"/>
      <c r="C4" s="6"/>
      <c r="D4" s="6"/>
      <c r="E4" s="137"/>
      <c r="F4" s="137"/>
      <c r="G4" s="137"/>
      <c r="H4" s="137"/>
      <c r="I4" s="137"/>
      <c r="J4" s="137"/>
      <c r="K4" s="137"/>
      <c r="L4" s="137"/>
      <c r="M4" s="137"/>
      <c r="N4" s="137"/>
      <c r="O4" s="137"/>
      <c r="P4" s="137"/>
      <c r="Q4" s="136"/>
      <c r="R4" s="138"/>
      <c r="S4" s="4"/>
      <c r="T4" s="137"/>
      <c r="U4" s="137"/>
      <c r="V4" s="137"/>
      <c r="W4" s="137"/>
      <c r="X4" s="137"/>
      <c r="Y4" s="137"/>
      <c r="Z4" s="137"/>
      <c r="AA4" s="137"/>
      <c r="AB4" s="137"/>
      <c r="AC4" s="137"/>
      <c r="AD4" s="137"/>
      <c r="AE4" s="137"/>
      <c r="AF4" s="137"/>
      <c r="AG4" s="137"/>
      <c r="AH4" s="137"/>
      <c r="AI4" s="137"/>
      <c r="AJ4" s="137"/>
      <c r="AK4" s="137"/>
      <c r="AL4" s="92"/>
      <c r="AM4" s="137"/>
      <c r="AN4" s="5"/>
      <c r="AO4" s="5"/>
      <c r="AP4" s="5"/>
    </row>
    <row r="5" spans="1:42" ht="18" customHeight="1">
      <c r="A5" s="136"/>
      <c r="B5" s="140" t="s">
        <v>32</v>
      </c>
      <c r="C5" s="7" t="s">
        <v>31</v>
      </c>
      <c r="D5" s="10" t="s">
        <v>34</v>
      </c>
      <c r="E5" s="141" t="s">
        <v>35</v>
      </c>
      <c r="F5" s="142">
        <v>1</v>
      </c>
      <c r="G5" s="143">
        <v>2</v>
      </c>
      <c r="H5" s="143">
        <v>3</v>
      </c>
      <c r="I5" s="143">
        <v>4</v>
      </c>
      <c r="J5" s="143">
        <v>5</v>
      </c>
      <c r="K5" s="143">
        <v>6</v>
      </c>
      <c r="L5" s="143">
        <v>7</v>
      </c>
      <c r="M5" s="143">
        <v>8</v>
      </c>
      <c r="N5" s="143">
        <v>9</v>
      </c>
      <c r="O5" s="143">
        <v>10</v>
      </c>
      <c r="P5" s="143">
        <v>11</v>
      </c>
      <c r="Q5" s="143">
        <v>12</v>
      </c>
      <c r="R5" s="143">
        <v>13</v>
      </c>
      <c r="S5" s="143">
        <v>14</v>
      </c>
      <c r="T5" s="143">
        <v>15</v>
      </c>
      <c r="U5" s="143">
        <v>16</v>
      </c>
      <c r="V5" s="143">
        <v>17</v>
      </c>
      <c r="W5" s="143">
        <v>18</v>
      </c>
      <c r="X5" s="143">
        <v>19</v>
      </c>
      <c r="Y5" s="143">
        <v>20</v>
      </c>
      <c r="Z5" s="143">
        <v>21</v>
      </c>
      <c r="AA5" s="143">
        <v>22</v>
      </c>
      <c r="AB5" s="143">
        <v>23</v>
      </c>
      <c r="AC5" s="143">
        <v>24</v>
      </c>
      <c r="AD5" s="143">
        <v>25</v>
      </c>
      <c r="AE5" s="143">
        <v>26</v>
      </c>
      <c r="AF5" s="143">
        <v>27</v>
      </c>
      <c r="AG5" s="143">
        <v>28</v>
      </c>
      <c r="AH5" s="143">
        <v>29</v>
      </c>
      <c r="AI5" s="143">
        <v>30</v>
      </c>
      <c r="AJ5" s="1288" t="s">
        <v>236</v>
      </c>
      <c r="AK5" s="1278" t="s">
        <v>45</v>
      </c>
      <c r="AL5" s="156"/>
      <c r="AM5" s="157"/>
      <c r="AN5" s="5"/>
      <c r="AO5" s="5"/>
    </row>
    <row r="6" spans="1:42" ht="18" customHeight="1" thickBot="1">
      <c r="A6" s="136"/>
      <c r="B6" s="144"/>
      <c r="C6" s="8" t="s">
        <v>33</v>
      </c>
      <c r="D6" s="145"/>
      <c r="E6" s="9"/>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289"/>
      <c r="AK6" s="1279"/>
      <c r="AL6" s="156"/>
      <c r="AM6" s="157"/>
      <c r="AN6" s="5"/>
      <c r="AO6" s="5"/>
    </row>
    <row r="7" spans="1:42" ht="21.95" customHeight="1" thickBot="1">
      <c r="A7" s="136"/>
      <c r="B7" s="42" t="s">
        <v>36</v>
      </c>
      <c r="C7" s="43"/>
      <c r="D7" s="44"/>
      <c r="E7" s="45"/>
      <c r="F7" s="46"/>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7"/>
      <c r="AK7" s="48"/>
      <c r="AL7" s="156"/>
      <c r="AM7" s="157"/>
      <c r="AN7" s="5"/>
      <c r="AO7" s="5"/>
    </row>
    <row r="8" spans="1:42" ht="21" customHeight="1" thickBot="1">
      <c r="A8" s="136"/>
      <c r="B8" s="25" t="s">
        <v>48</v>
      </c>
      <c r="C8" s="26"/>
      <c r="D8" s="27"/>
      <c r="E8" s="147"/>
      <c r="F8" s="148"/>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50"/>
      <c r="AK8" s="24" t="s">
        <v>125</v>
      </c>
      <c r="AL8" s="156"/>
      <c r="AM8" s="157"/>
      <c r="AN8" s="5"/>
      <c r="AO8" s="5"/>
    </row>
    <row r="9" spans="1:42" ht="21.95" customHeight="1" thickBot="1">
      <c r="A9" s="136"/>
      <c r="B9" s="1275" t="s">
        <v>53</v>
      </c>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37"/>
      <c r="AK9" s="40"/>
      <c r="AL9" s="156"/>
      <c r="AM9" s="157"/>
      <c r="AN9" s="5"/>
      <c r="AO9" s="5"/>
    </row>
    <row r="10" spans="1:42" ht="21.95" customHeight="1" thickBot="1">
      <c r="A10" s="136"/>
      <c r="B10" s="25" t="s">
        <v>67</v>
      </c>
      <c r="C10" s="26"/>
      <c r="D10" s="27"/>
      <c r="E10" s="28"/>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8"/>
      <c r="AK10" s="41"/>
      <c r="AL10" s="156"/>
      <c r="AM10" s="157"/>
      <c r="AN10" s="5"/>
      <c r="AO10" s="5"/>
    </row>
    <row r="11" spans="1:42" ht="21.95" customHeight="1" thickBot="1">
      <c r="A11" s="136"/>
      <c r="B11" s="1275" t="s">
        <v>68</v>
      </c>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37"/>
      <c r="AK11" s="48"/>
      <c r="AL11" s="156"/>
      <c r="AM11" s="157"/>
      <c r="AN11" s="5"/>
      <c r="AO11" s="5"/>
    </row>
    <row r="12" spans="1:42" ht="21.95" customHeight="1">
      <c r="A12" s="136"/>
      <c r="B12" s="15" t="s">
        <v>49</v>
      </c>
      <c r="C12" s="22"/>
      <c r="D12" s="23"/>
      <c r="E12" s="69"/>
      <c r="F12" s="70"/>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71"/>
      <c r="AK12" s="77"/>
      <c r="AL12" s="156"/>
      <c r="AM12" s="157"/>
      <c r="AN12" s="5"/>
      <c r="AO12" s="5"/>
    </row>
    <row r="13" spans="1:42" ht="21.95" customHeight="1">
      <c r="A13" s="136"/>
      <c r="B13" s="84"/>
      <c r="C13" s="12"/>
      <c r="D13" s="68"/>
      <c r="E13" s="13"/>
      <c r="F13" s="85"/>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86"/>
      <c r="AJ13" s="67"/>
      <c r="AK13" s="41"/>
      <c r="AL13" s="156"/>
      <c r="AM13" s="157"/>
      <c r="AN13" s="5"/>
      <c r="AO13" s="5"/>
    </row>
    <row r="14" spans="1:42" ht="21.95" customHeight="1">
      <c r="A14" s="136"/>
      <c r="B14" s="84"/>
      <c r="C14" s="22"/>
      <c r="D14" s="23"/>
      <c r="E14" s="69"/>
      <c r="F14" s="85"/>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87"/>
      <c r="AJ14" s="35"/>
      <c r="AK14" s="89"/>
      <c r="AL14" s="156"/>
      <c r="AM14" s="157"/>
      <c r="AN14" s="5"/>
      <c r="AO14" s="5"/>
    </row>
    <row r="15" spans="1:42" ht="21.95" customHeight="1" thickBot="1">
      <c r="A15" s="136"/>
      <c r="B15" s="84"/>
      <c r="C15" s="22"/>
      <c r="D15" s="23"/>
      <c r="E15" s="69"/>
      <c r="F15" s="85"/>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87"/>
      <c r="AJ15" s="88"/>
      <c r="AK15" s="76"/>
      <c r="AL15" s="156"/>
      <c r="AM15" s="157"/>
      <c r="AN15" s="5"/>
      <c r="AO15" s="5"/>
    </row>
    <row r="16" spans="1:42" ht="21.95" customHeight="1" thickBot="1">
      <c r="A16" s="136"/>
      <c r="B16" s="1275" t="s">
        <v>54</v>
      </c>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7"/>
      <c r="AJ16" s="37"/>
      <c r="AK16" s="31"/>
      <c r="AL16" s="156"/>
      <c r="AM16" s="157"/>
      <c r="AN16" s="5"/>
      <c r="AO16" s="5"/>
    </row>
    <row r="17" spans="1:41" ht="21.95" customHeight="1" thickBot="1">
      <c r="A17" s="136"/>
      <c r="B17" s="15" t="s">
        <v>51</v>
      </c>
      <c r="C17" s="22"/>
      <c r="D17" s="23"/>
      <c r="E17" s="69"/>
      <c r="F17" s="70"/>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71"/>
      <c r="AK17" s="77"/>
      <c r="AL17" s="156"/>
      <c r="AM17" s="157"/>
      <c r="AN17" s="5"/>
      <c r="AO17" s="5"/>
    </row>
    <row r="18" spans="1:41" ht="21.95" customHeight="1" thickBot="1">
      <c r="A18" s="136"/>
      <c r="B18" s="1275" t="s">
        <v>55</v>
      </c>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7"/>
      <c r="AJ18" s="37"/>
      <c r="AK18" s="48"/>
      <c r="AL18" s="156"/>
      <c r="AM18" s="157"/>
      <c r="AN18" s="5"/>
      <c r="AO18" s="5"/>
    </row>
    <row r="19" spans="1:41" ht="16.5" customHeight="1">
      <c r="A19" s="136"/>
      <c r="B19" s="83" t="s">
        <v>57</v>
      </c>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67"/>
      <c r="AK19" s="73"/>
      <c r="AL19" s="156"/>
      <c r="AM19" s="157"/>
      <c r="AN19" s="5"/>
      <c r="AO19" s="5"/>
    </row>
    <row r="20" spans="1:41" s="58" customFormat="1" ht="18" customHeight="1">
      <c r="A20" s="116"/>
      <c r="B20" s="56" t="s">
        <v>59</v>
      </c>
      <c r="C20" s="57"/>
      <c r="D20" s="79"/>
      <c r="E20" s="80"/>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81"/>
      <c r="AL20" s="81"/>
      <c r="AM20" s="116"/>
    </row>
    <row r="21" spans="1:41" s="58" customFormat="1" ht="18" customHeight="1">
      <c r="A21" s="116"/>
      <c r="B21" s="56" t="s">
        <v>58</v>
      </c>
      <c r="C21" s="57"/>
      <c r="D21" s="79"/>
      <c r="E21" s="80"/>
      <c r="F21" s="57"/>
      <c r="G21" s="57"/>
      <c r="H21" s="57"/>
      <c r="I21" s="57"/>
      <c r="J21" s="57"/>
      <c r="K21" s="82"/>
      <c r="L21" s="82"/>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81"/>
      <c r="AL21" s="81"/>
      <c r="AM21" s="116"/>
    </row>
    <row r="22" spans="1:41" s="58" customFormat="1" ht="18" customHeight="1">
      <c r="A22" s="116"/>
      <c r="B22" s="56" t="s">
        <v>65</v>
      </c>
      <c r="C22" s="57"/>
      <c r="D22" s="79"/>
      <c r="E22" s="80"/>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81"/>
      <c r="AL22" s="81"/>
      <c r="AM22" s="116"/>
    </row>
    <row r="23" spans="1:41" s="58" customFormat="1" ht="9.75" customHeight="1" thickBot="1">
      <c r="A23" s="116"/>
      <c r="B23" s="56"/>
      <c r="C23" s="57"/>
      <c r="D23" s="79"/>
      <c r="E23" s="80"/>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81"/>
      <c r="AL23" s="81"/>
      <c r="AM23" s="116"/>
    </row>
    <row r="24" spans="1:41" s="58" customFormat="1" ht="26.1" customHeight="1" thickBot="1">
      <c r="A24" s="74"/>
      <c r="B24" s="51" t="s">
        <v>60</v>
      </c>
      <c r="C24" s="52"/>
      <c r="D24" s="116"/>
      <c r="E24" s="116"/>
      <c r="F24" s="116"/>
      <c r="G24" s="54"/>
      <c r="H24" s="152"/>
      <c r="I24" s="153"/>
      <c r="J24" s="55"/>
      <c r="K24" s="56" t="s">
        <v>44</v>
      </c>
      <c r="L24" s="56" t="s">
        <v>127</v>
      </c>
      <c r="M24" s="116"/>
      <c r="N24" s="116" t="s">
        <v>46</v>
      </c>
      <c r="O24" s="1280"/>
      <c r="P24" s="1281"/>
      <c r="Q24" s="56" t="s">
        <v>47</v>
      </c>
      <c r="R24" s="116"/>
      <c r="S24" s="56" t="s">
        <v>128</v>
      </c>
      <c r="T24" s="57"/>
      <c r="U24" s="57"/>
      <c r="V24" s="57"/>
      <c r="W24" s="57"/>
      <c r="X24" s="57"/>
      <c r="Y24" s="57"/>
      <c r="Z24" s="33"/>
      <c r="AA24" s="33"/>
      <c r="AB24" s="33"/>
      <c r="AC24" s="33"/>
      <c r="AD24" s="33"/>
      <c r="AE24" s="34"/>
      <c r="AF24" s="32"/>
      <c r="AG24" s="32"/>
      <c r="AH24" s="32"/>
      <c r="AI24" s="32"/>
      <c r="AJ24" s="32"/>
      <c r="AK24" s="32"/>
      <c r="AL24" s="94"/>
      <c r="AM24" s="33"/>
      <c r="AN24" s="53"/>
    </row>
    <row r="25" spans="1:41" s="58" customFormat="1" ht="8.1" customHeight="1" thickBot="1">
      <c r="A25" s="51"/>
      <c r="B25" s="52"/>
      <c r="C25" s="52"/>
      <c r="D25" s="116"/>
      <c r="E25" s="116"/>
      <c r="F25" s="116"/>
      <c r="G25" s="54"/>
      <c r="H25" s="116"/>
      <c r="I25" s="56"/>
      <c r="J25" s="116"/>
      <c r="K25" s="116"/>
      <c r="L25" s="54"/>
      <c r="M25" s="56"/>
      <c r="N25" s="116"/>
      <c r="O25" s="116"/>
      <c r="P25" s="56"/>
      <c r="Q25" s="117"/>
      <c r="R25" s="57"/>
      <c r="S25" s="57"/>
      <c r="T25" s="57"/>
      <c r="U25" s="57"/>
      <c r="V25" s="57"/>
      <c r="W25" s="57"/>
      <c r="X25" s="57"/>
      <c r="Y25" s="57"/>
      <c r="Z25" s="59"/>
      <c r="AA25" s="118"/>
      <c r="AB25" s="118"/>
      <c r="AC25" s="118"/>
      <c r="AD25" s="118"/>
      <c r="AE25" s="118"/>
      <c r="AF25" s="118"/>
      <c r="AG25" s="118"/>
      <c r="AH25" s="118"/>
      <c r="AI25" s="118"/>
      <c r="AJ25" s="118"/>
      <c r="AK25" s="61"/>
      <c r="AL25" s="61"/>
      <c r="AM25" s="118"/>
      <c r="AN25" s="53"/>
    </row>
    <row r="26" spans="1:41" s="58" customFormat="1" ht="26.1" customHeight="1" thickBot="1">
      <c r="A26" s="51"/>
      <c r="B26" s="51" t="s">
        <v>61</v>
      </c>
      <c r="C26" s="52"/>
      <c r="D26" s="116"/>
      <c r="E26" s="116"/>
      <c r="F26" s="153"/>
      <c r="G26" s="55"/>
      <c r="H26" s="56" t="s">
        <v>47</v>
      </c>
      <c r="I26" s="117"/>
      <c r="J26" s="56" t="s">
        <v>129</v>
      </c>
      <c r="K26" s="116"/>
      <c r="L26" s="54"/>
      <c r="M26" s="56"/>
      <c r="N26" s="116"/>
      <c r="O26" s="116"/>
      <c r="P26" s="56"/>
      <c r="Q26" s="117"/>
      <c r="R26" s="57"/>
      <c r="S26" s="57"/>
      <c r="T26" s="57"/>
      <c r="U26" s="57"/>
      <c r="V26" s="57"/>
      <c r="W26" s="57"/>
      <c r="X26" s="57"/>
      <c r="Y26" s="57"/>
      <c r="Z26" s="59"/>
      <c r="AA26" s="118"/>
      <c r="AB26" s="118"/>
      <c r="AC26" s="118"/>
      <c r="AD26" s="118"/>
      <c r="AE26" s="118"/>
      <c r="AF26" s="118"/>
      <c r="AG26" s="118"/>
      <c r="AH26" s="118"/>
      <c r="AI26" s="118"/>
      <c r="AJ26" s="118"/>
      <c r="AK26" s="61"/>
      <c r="AL26" s="61"/>
      <c r="AM26" s="118"/>
      <c r="AN26" s="53"/>
    </row>
    <row r="27" spans="1:41" s="58" customFormat="1" ht="8.1" customHeight="1" thickBot="1">
      <c r="A27" s="51"/>
      <c r="B27" s="52"/>
      <c r="C27" s="52"/>
      <c r="D27" s="116"/>
      <c r="E27" s="116"/>
      <c r="F27" s="154"/>
      <c r="G27" s="62"/>
      <c r="H27" s="116"/>
      <c r="I27" s="56"/>
      <c r="J27" s="116"/>
      <c r="K27" s="116"/>
      <c r="L27" s="54"/>
      <c r="M27" s="56"/>
      <c r="N27" s="116"/>
      <c r="O27" s="116"/>
      <c r="P27" s="56"/>
      <c r="Q27" s="117"/>
      <c r="R27" s="57"/>
      <c r="S27" s="57"/>
      <c r="T27" s="57"/>
      <c r="U27" s="57"/>
      <c r="V27" s="57"/>
      <c r="W27" s="57"/>
      <c r="X27" s="57"/>
      <c r="Y27" s="57"/>
      <c r="Z27" s="59"/>
      <c r="AA27" s="118"/>
      <c r="AB27" s="118"/>
      <c r="AC27" s="118"/>
      <c r="AD27" s="118"/>
      <c r="AE27" s="118"/>
      <c r="AF27" s="118"/>
      <c r="AG27" s="118"/>
      <c r="AH27" s="118"/>
      <c r="AI27" s="118"/>
      <c r="AJ27" s="118"/>
      <c r="AK27" s="61"/>
      <c r="AL27" s="61"/>
      <c r="AM27" s="118"/>
      <c r="AN27" s="53"/>
    </row>
    <row r="28" spans="1:41" s="58" customFormat="1" ht="21.75" customHeight="1" thickBot="1">
      <c r="A28" s="63"/>
      <c r="B28" s="75" t="s">
        <v>245</v>
      </c>
      <c r="C28" s="152"/>
      <c r="D28" s="117"/>
      <c r="E28" s="152"/>
      <c r="F28" s="1282"/>
      <c r="G28" s="1283"/>
      <c r="H28" s="1284"/>
      <c r="I28" s="63" t="s">
        <v>52</v>
      </c>
      <c r="J28" s="63"/>
      <c r="K28" s="63"/>
      <c r="L28" s="117"/>
      <c r="M28" s="117"/>
      <c r="N28" s="117"/>
      <c r="O28" s="117"/>
      <c r="P28" s="117"/>
      <c r="Q28" s="117"/>
      <c r="R28" s="117"/>
      <c r="S28" s="116"/>
      <c r="T28" s="116"/>
      <c r="U28" s="116"/>
      <c r="V28" s="116"/>
      <c r="W28" s="116"/>
      <c r="X28" s="116"/>
      <c r="Y28" s="116"/>
      <c r="Z28" s="116"/>
      <c r="AA28" s="116"/>
      <c r="AB28" s="116"/>
      <c r="AC28" s="116"/>
      <c r="AD28" s="116"/>
      <c r="AE28" s="116"/>
      <c r="AF28" s="116"/>
      <c r="AG28" s="116"/>
      <c r="AH28" s="116"/>
      <c r="AI28" s="116"/>
      <c r="AJ28" s="116"/>
      <c r="AK28" s="64"/>
      <c r="AL28" s="95"/>
      <c r="AM28" s="118"/>
      <c r="AN28" s="56"/>
      <c r="AO28" s="53"/>
    </row>
    <row r="29" spans="1:41" s="58" customFormat="1" ht="21.75" customHeight="1">
      <c r="A29" s="63" t="s">
        <v>62</v>
      </c>
      <c r="B29" s="56"/>
      <c r="C29" s="116"/>
      <c r="D29" s="117"/>
      <c r="E29" s="116"/>
      <c r="F29" s="65"/>
      <c r="G29" s="116"/>
      <c r="H29" s="63"/>
      <c r="I29" s="117"/>
      <c r="J29" s="117"/>
      <c r="K29" s="117"/>
      <c r="L29" s="117"/>
      <c r="M29" s="117"/>
      <c r="N29" s="117"/>
      <c r="O29" s="117"/>
      <c r="P29" s="117"/>
      <c r="Q29" s="117"/>
      <c r="R29" s="117"/>
      <c r="S29" s="116"/>
      <c r="T29" s="116"/>
      <c r="U29" s="116"/>
      <c r="V29" s="116"/>
      <c r="W29" s="116"/>
      <c r="X29" s="116"/>
      <c r="Y29" s="116"/>
      <c r="Z29" s="116"/>
      <c r="AA29" s="116"/>
      <c r="AB29" s="116"/>
      <c r="AC29" s="116"/>
      <c r="AD29" s="116"/>
      <c r="AE29" s="116"/>
      <c r="AF29" s="116"/>
      <c r="AG29" s="116"/>
      <c r="AH29" s="116"/>
      <c r="AI29" s="116"/>
      <c r="AJ29" s="116"/>
      <c r="AK29" s="64"/>
      <c r="AL29" s="95"/>
      <c r="AM29" s="118"/>
      <c r="AN29" s="56"/>
      <c r="AO29" s="53"/>
    </row>
    <row r="30" spans="1:41" s="58" customFormat="1" ht="21.75" customHeight="1">
      <c r="A30" s="63" t="s">
        <v>63</v>
      </c>
      <c r="B30" s="56"/>
      <c r="C30" s="116"/>
      <c r="D30" s="117"/>
      <c r="E30" s="116"/>
      <c r="F30" s="65"/>
      <c r="G30" s="116"/>
      <c r="H30" s="63"/>
      <c r="I30" s="117"/>
      <c r="J30" s="117"/>
      <c r="K30" s="117"/>
      <c r="L30" s="117"/>
      <c r="M30" s="117"/>
      <c r="N30" s="117"/>
      <c r="O30" s="117"/>
      <c r="P30" s="117"/>
      <c r="Q30" s="117"/>
      <c r="R30" s="117"/>
      <c r="S30" s="116"/>
      <c r="T30" s="116"/>
      <c r="U30" s="116"/>
      <c r="V30" s="116"/>
      <c r="W30" s="116"/>
      <c r="X30" s="116"/>
      <c r="Y30" s="116"/>
      <c r="Z30" s="116"/>
      <c r="AA30" s="116"/>
      <c r="AB30" s="116"/>
      <c r="AC30" s="116"/>
      <c r="AD30" s="116"/>
      <c r="AE30" s="116"/>
      <c r="AF30" s="116"/>
      <c r="AG30" s="116"/>
      <c r="AH30" s="116"/>
      <c r="AI30" s="116"/>
      <c r="AJ30" s="116"/>
      <c r="AK30" s="64"/>
      <c r="AL30" s="95"/>
      <c r="AM30" s="118"/>
      <c r="AN30" s="56"/>
      <c r="AO30" s="53"/>
    </row>
    <row r="31" spans="1:41" s="58" customFormat="1" ht="8.1" customHeight="1" thickBot="1">
      <c r="A31" s="63"/>
      <c r="B31" s="56"/>
      <c r="C31" s="116"/>
      <c r="D31" s="117"/>
      <c r="E31" s="116"/>
      <c r="F31" s="65"/>
      <c r="G31" s="116"/>
      <c r="H31" s="63"/>
      <c r="I31" s="117"/>
      <c r="J31" s="117"/>
      <c r="K31" s="117"/>
      <c r="L31" s="117"/>
      <c r="M31" s="117"/>
      <c r="N31" s="117"/>
      <c r="O31" s="117"/>
      <c r="P31" s="117"/>
      <c r="Q31" s="117"/>
      <c r="R31" s="117"/>
      <c r="S31" s="116"/>
      <c r="T31" s="116"/>
      <c r="U31" s="116"/>
      <c r="V31" s="116"/>
      <c r="W31" s="116"/>
      <c r="X31" s="116"/>
      <c r="Y31" s="116"/>
      <c r="Z31" s="116"/>
      <c r="AA31" s="116"/>
      <c r="AB31" s="116"/>
      <c r="AC31" s="116"/>
      <c r="AD31" s="116"/>
      <c r="AE31" s="116"/>
      <c r="AF31" s="116"/>
      <c r="AG31" s="116"/>
      <c r="AH31" s="116"/>
      <c r="AI31" s="116"/>
      <c r="AJ31" s="116"/>
      <c r="AK31" s="64"/>
      <c r="AL31" s="95"/>
      <c r="AM31" s="118"/>
      <c r="AN31" s="56"/>
      <c r="AO31" s="53"/>
    </row>
    <row r="32" spans="1:41" s="58" customFormat="1" ht="27" customHeight="1" thickBot="1">
      <c r="A32" s="63"/>
      <c r="B32" s="75" t="s">
        <v>64</v>
      </c>
      <c r="C32" s="63"/>
      <c r="D32" s="117"/>
      <c r="E32" s="63"/>
      <c r="F32" s="63" t="s">
        <v>130</v>
      </c>
      <c r="G32" s="117"/>
      <c r="H32" s="117"/>
      <c r="I32" s="117"/>
      <c r="J32" s="1285"/>
      <c r="K32" s="1286"/>
      <c r="L32" s="1287"/>
      <c r="M32" s="63" t="s">
        <v>47</v>
      </c>
      <c r="N32" s="117"/>
      <c r="O32" s="63" t="s">
        <v>131</v>
      </c>
      <c r="P32" s="117"/>
      <c r="Q32" s="117"/>
      <c r="R32" s="117"/>
      <c r="S32" s="117"/>
      <c r="T32" s="117"/>
      <c r="U32" s="117"/>
      <c r="V32" s="117"/>
      <c r="W32" s="117"/>
      <c r="X32" s="117"/>
      <c r="Y32" s="117"/>
      <c r="Z32" s="117"/>
      <c r="AA32" s="117"/>
      <c r="AB32" s="117"/>
      <c r="AC32" s="117"/>
      <c r="AD32" s="117"/>
      <c r="AE32" s="56"/>
      <c r="AF32" s="116"/>
      <c r="AG32" s="116"/>
      <c r="AH32" s="116"/>
      <c r="AI32" s="116"/>
      <c r="AJ32" s="116"/>
      <c r="AK32" s="116"/>
      <c r="AL32" s="158"/>
      <c r="AM32" s="118"/>
    </row>
    <row r="33" spans="1:39" s="58" customFormat="1" ht="8.1" customHeight="1">
      <c r="A33" s="117"/>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59"/>
      <c r="AM33" s="160"/>
    </row>
    <row r="34" spans="1:39" s="58" customFormat="1" ht="27" customHeight="1">
      <c r="A34" s="63" t="s">
        <v>66</v>
      </c>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59"/>
      <c r="AM34" s="160"/>
    </row>
    <row r="35" spans="1:39" ht="14.25">
      <c r="A35" s="136"/>
      <c r="B35" s="2" t="s">
        <v>24</v>
      </c>
      <c r="C35" s="137"/>
      <c r="D35" s="137"/>
      <c r="E35" s="137"/>
      <c r="F35" s="137"/>
      <c r="G35" s="137"/>
      <c r="H35" s="137"/>
      <c r="I35" s="137"/>
      <c r="J35" s="136"/>
      <c r="K35" s="138"/>
      <c r="L35" s="137" t="s">
        <v>25</v>
      </c>
      <c r="M35" s="139"/>
      <c r="N35" s="137" t="s">
        <v>26</v>
      </c>
      <c r="O35" s="138"/>
      <c r="P35" s="137" t="s">
        <v>27</v>
      </c>
      <c r="Q35" s="137"/>
      <c r="R35" s="138"/>
      <c r="S35" s="4" t="s">
        <v>28</v>
      </c>
      <c r="T35" s="137"/>
      <c r="U35" s="137"/>
      <c r="V35" s="137"/>
      <c r="W35" s="137"/>
      <c r="X35" s="137"/>
      <c r="Y35" s="137"/>
      <c r="Z35" s="50" t="s">
        <v>69</v>
      </c>
      <c r="AA35" s="137"/>
      <c r="AB35" s="137"/>
      <c r="AC35" s="137"/>
      <c r="AD35" s="137"/>
      <c r="AE35" s="137"/>
      <c r="AF35" s="137"/>
      <c r="AG35" s="137"/>
      <c r="AH35" s="137"/>
      <c r="AI35" s="137"/>
      <c r="AJ35" s="137"/>
      <c r="AK35" s="4" t="s">
        <v>29</v>
      </c>
      <c r="AL35" s="155"/>
      <c r="AM35" s="138"/>
    </row>
    <row r="36" spans="1:39" ht="14.25">
      <c r="A36" s="136"/>
      <c r="B36" s="2"/>
      <c r="C36" s="6"/>
      <c r="D36" s="6"/>
      <c r="E36" s="137"/>
      <c r="F36" s="4" t="s">
        <v>30</v>
      </c>
      <c r="G36" s="137"/>
      <c r="H36" s="137"/>
      <c r="I36" s="137"/>
      <c r="J36" s="137"/>
      <c r="K36" s="137"/>
      <c r="L36" s="137"/>
      <c r="M36" s="137"/>
      <c r="N36" s="137"/>
      <c r="O36" s="137"/>
      <c r="P36" s="137"/>
      <c r="Q36" s="136"/>
      <c r="R36" s="138"/>
      <c r="S36" s="4" t="s">
        <v>132</v>
      </c>
      <c r="T36" s="137"/>
      <c r="U36" s="137"/>
      <c r="V36" s="137"/>
      <c r="W36" s="137"/>
      <c r="X36" s="137"/>
      <c r="Y36" s="137"/>
      <c r="Z36" s="137"/>
      <c r="AA36" s="137"/>
      <c r="AB36" s="137"/>
      <c r="AC36" s="137"/>
      <c r="AD36" s="137"/>
      <c r="AE36" s="137"/>
      <c r="AF36" s="137"/>
      <c r="AG36" s="137"/>
      <c r="AH36" s="137"/>
      <c r="AI36" s="137"/>
      <c r="AJ36" s="137"/>
      <c r="AK36" s="4" t="s">
        <v>29</v>
      </c>
      <c r="AL36" s="155"/>
      <c r="AM36" s="138"/>
    </row>
    <row r="37" spans="1:39" ht="15" thickBot="1">
      <c r="A37" s="136"/>
      <c r="B37" s="2"/>
      <c r="C37" s="6"/>
      <c r="D37" s="6"/>
      <c r="E37" s="137"/>
      <c r="F37" s="137"/>
      <c r="G37" s="137"/>
      <c r="H37" s="137"/>
      <c r="I37" s="137"/>
      <c r="J37" s="137"/>
      <c r="K37" s="137"/>
      <c r="L37" s="137"/>
      <c r="M37" s="137"/>
      <c r="N37" s="137"/>
      <c r="O37" s="137"/>
      <c r="P37" s="137"/>
      <c r="Q37" s="136"/>
      <c r="R37" s="138"/>
      <c r="S37" s="4"/>
      <c r="T37" s="137"/>
      <c r="U37" s="137"/>
      <c r="V37" s="137"/>
      <c r="W37" s="137"/>
      <c r="X37" s="137"/>
      <c r="Y37" s="137"/>
      <c r="Z37" s="137"/>
      <c r="AA37" s="137"/>
      <c r="AB37" s="137"/>
      <c r="AC37" s="137"/>
      <c r="AD37" s="137"/>
      <c r="AE37" s="137"/>
      <c r="AF37" s="137"/>
      <c r="AG37" s="137"/>
      <c r="AH37" s="137"/>
      <c r="AI37" s="137"/>
      <c r="AJ37" s="137"/>
      <c r="AK37" s="137"/>
      <c r="AL37" s="155"/>
      <c r="AM37" s="138"/>
    </row>
    <row r="38" spans="1:39">
      <c r="A38" s="136"/>
      <c r="B38" s="140" t="s">
        <v>32</v>
      </c>
      <c r="C38" s="7" t="s">
        <v>31</v>
      </c>
      <c r="D38" s="10" t="s">
        <v>34</v>
      </c>
      <c r="E38" s="141" t="s">
        <v>35</v>
      </c>
      <c r="F38" s="142">
        <v>1</v>
      </c>
      <c r="G38" s="143">
        <v>2</v>
      </c>
      <c r="H38" s="143">
        <v>3</v>
      </c>
      <c r="I38" s="143">
        <v>4</v>
      </c>
      <c r="J38" s="143">
        <v>5</v>
      </c>
      <c r="K38" s="143">
        <v>6</v>
      </c>
      <c r="L38" s="143">
        <v>7</v>
      </c>
      <c r="M38" s="143">
        <v>8</v>
      </c>
      <c r="N38" s="143">
        <v>9</v>
      </c>
      <c r="O38" s="143">
        <v>10</v>
      </c>
      <c r="P38" s="143">
        <v>11</v>
      </c>
      <c r="Q38" s="143">
        <v>12</v>
      </c>
      <c r="R38" s="143">
        <v>13</v>
      </c>
      <c r="S38" s="143">
        <v>14</v>
      </c>
      <c r="T38" s="143">
        <v>15</v>
      </c>
      <c r="U38" s="143">
        <v>16</v>
      </c>
      <c r="V38" s="143">
        <v>17</v>
      </c>
      <c r="W38" s="143">
        <v>18</v>
      </c>
      <c r="X38" s="143">
        <v>19</v>
      </c>
      <c r="Y38" s="143">
        <v>20</v>
      </c>
      <c r="Z38" s="143">
        <v>21</v>
      </c>
      <c r="AA38" s="143">
        <v>22</v>
      </c>
      <c r="AB38" s="143">
        <v>23</v>
      </c>
      <c r="AC38" s="143">
        <v>24</v>
      </c>
      <c r="AD38" s="143">
        <v>25</v>
      </c>
      <c r="AE38" s="143">
        <v>26</v>
      </c>
      <c r="AF38" s="143">
        <v>27</v>
      </c>
      <c r="AG38" s="143">
        <v>28</v>
      </c>
      <c r="AH38" s="143">
        <v>29</v>
      </c>
      <c r="AI38" s="143">
        <v>30</v>
      </c>
      <c r="AJ38" s="1288" t="s">
        <v>236</v>
      </c>
      <c r="AK38" s="1278" t="s">
        <v>45</v>
      </c>
      <c r="AL38" s="155"/>
      <c r="AM38" s="138"/>
    </row>
    <row r="39" spans="1:39" ht="14.25" thickBot="1">
      <c r="A39" s="136"/>
      <c r="B39" s="144"/>
      <c r="C39" s="8" t="s">
        <v>33</v>
      </c>
      <c r="D39" s="145"/>
      <c r="E39" s="9"/>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289"/>
      <c r="AK39" s="1279"/>
      <c r="AL39" s="155"/>
      <c r="AM39" s="138"/>
    </row>
    <row r="40" spans="1:39" ht="28.5" customHeight="1">
      <c r="A40" s="136"/>
      <c r="B40" s="20" t="s">
        <v>50</v>
      </c>
      <c r="C40" s="18"/>
      <c r="D40" s="21"/>
      <c r="E40" s="16"/>
      <c r="F40" s="17"/>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9"/>
      <c r="AK40" s="49"/>
      <c r="AL40" s="155"/>
      <c r="AM40" s="138"/>
    </row>
    <row r="41" spans="1:39" ht="29.25" customHeight="1">
      <c r="A41" s="136"/>
      <c r="B41" s="15"/>
      <c r="C41" s="22"/>
      <c r="D41" s="23"/>
      <c r="E41" s="161"/>
      <c r="F41" s="148"/>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62"/>
      <c r="AK41" s="78" t="s">
        <v>133</v>
      </c>
      <c r="AL41" s="155"/>
      <c r="AM41" s="138"/>
    </row>
    <row r="42" spans="1:39" ht="28.5" customHeight="1">
      <c r="A42" s="136"/>
      <c r="B42" s="15"/>
      <c r="C42" s="22"/>
      <c r="D42" s="23"/>
      <c r="E42" s="13"/>
      <c r="F42" s="14"/>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1"/>
      <c r="AK42" s="78"/>
      <c r="AL42" s="155"/>
      <c r="AM42" s="138"/>
    </row>
    <row r="43" spans="1:39" ht="28.5" customHeight="1">
      <c r="A43" s="136"/>
      <c r="B43" s="15"/>
      <c r="C43" s="22"/>
      <c r="D43" s="23"/>
      <c r="E43" s="13"/>
      <c r="F43" s="14"/>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1"/>
      <c r="AK43" s="78"/>
      <c r="AL43" s="155"/>
      <c r="AM43" s="138"/>
    </row>
    <row r="44" spans="1:39" ht="28.5" customHeight="1">
      <c r="A44" s="136"/>
      <c r="B44" s="15"/>
      <c r="C44" s="22"/>
      <c r="D44" s="23"/>
      <c r="E44" s="13"/>
      <c r="F44" s="14"/>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1"/>
      <c r="AK44" s="78"/>
      <c r="AL44" s="155"/>
      <c r="AM44" s="138"/>
    </row>
    <row r="45" spans="1:39" ht="28.5" customHeight="1">
      <c r="A45" s="136"/>
      <c r="B45" s="15"/>
      <c r="C45" s="22"/>
      <c r="D45" s="23"/>
      <c r="E45" s="13"/>
      <c r="F45" s="14"/>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1"/>
      <c r="AK45" s="78"/>
      <c r="AL45" s="155"/>
      <c r="AM45" s="138"/>
    </row>
    <row r="46" spans="1:39" ht="28.5" customHeight="1">
      <c r="A46" s="136"/>
      <c r="B46" s="15"/>
      <c r="C46" s="22"/>
      <c r="D46" s="23"/>
      <c r="E46" s="13"/>
      <c r="F46" s="14"/>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1"/>
      <c r="AK46" s="78"/>
      <c r="AL46" s="155"/>
      <c r="AM46" s="138"/>
    </row>
    <row r="47" spans="1:39" ht="28.5" customHeight="1">
      <c r="A47" s="136"/>
      <c r="B47" s="15"/>
      <c r="C47" s="22"/>
      <c r="D47" s="23"/>
      <c r="E47" s="13"/>
      <c r="F47" s="14"/>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1"/>
      <c r="AK47" s="78"/>
      <c r="AL47" s="155"/>
      <c r="AM47" s="138"/>
    </row>
    <row r="48" spans="1:39" ht="28.5" customHeight="1">
      <c r="A48" s="136"/>
      <c r="B48" s="15"/>
      <c r="C48" s="22"/>
      <c r="D48" s="23"/>
      <c r="E48" s="13"/>
      <c r="F48" s="14"/>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1"/>
      <c r="AK48" s="78"/>
      <c r="AL48" s="155"/>
      <c r="AM48" s="138"/>
    </row>
    <row r="49" spans="1:39" ht="28.5" customHeight="1">
      <c r="A49" s="136"/>
      <c r="B49" s="15"/>
      <c r="C49" s="22"/>
      <c r="D49" s="23"/>
      <c r="E49" s="13"/>
      <c r="F49" s="14"/>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1"/>
      <c r="AK49" s="78"/>
      <c r="AL49" s="155"/>
      <c r="AM49" s="138"/>
    </row>
    <row r="50" spans="1:39" ht="28.5" customHeight="1">
      <c r="A50" s="136"/>
      <c r="B50" s="15"/>
      <c r="C50" s="22"/>
      <c r="D50" s="23"/>
      <c r="E50" s="13"/>
      <c r="F50" s="14"/>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1"/>
      <c r="AK50" s="78"/>
      <c r="AL50" s="155"/>
      <c r="AM50" s="138"/>
    </row>
    <row r="51" spans="1:39" ht="28.5" customHeight="1">
      <c r="A51" s="136"/>
      <c r="B51" s="15"/>
      <c r="C51" s="22"/>
      <c r="D51" s="23"/>
      <c r="E51" s="13"/>
      <c r="F51" s="14"/>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1"/>
      <c r="AK51" s="78"/>
      <c r="AL51" s="155"/>
      <c r="AM51" s="138"/>
    </row>
    <row r="52" spans="1:39" ht="28.5" customHeight="1">
      <c r="A52" s="136"/>
      <c r="B52" s="15"/>
      <c r="C52" s="22"/>
      <c r="D52" s="23"/>
      <c r="E52" s="13"/>
      <c r="F52" s="14"/>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1"/>
      <c r="AK52" s="78"/>
      <c r="AL52" s="155"/>
      <c r="AM52" s="138"/>
    </row>
    <row r="53" spans="1:39" ht="28.5" customHeight="1">
      <c r="A53" s="136"/>
      <c r="B53" s="15"/>
      <c r="C53" s="22"/>
      <c r="D53" s="23"/>
      <c r="E53" s="13"/>
      <c r="F53" s="14"/>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1"/>
      <c r="AK53" s="78"/>
      <c r="AL53" s="155"/>
      <c r="AM53" s="138"/>
    </row>
    <row r="54" spans="1:39" ht="28.5" customHeight="1">
      <c r="A54" s="136"/>
      <c r="B54" s="15"/>
      <c r="C54" s="22"/>
      <c r="D54" s="23"/>
      <c r="E54" s="13"/>
      <c r="F54" s="14"/>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1"/>
      <c r="AK54" s="78"/>
      <c r="AL54" s="155"/>
      <c r="AM54" s="138"/>
    </row>
    <row r="55" spans="1:39" ht="28.5" customHeight="1">
      <c r="A55" s="136"/>
      <c r="B55" s="15"/>
      <c r="C55" s="22"/>
      <c r="D55" s="23"/>
      <c r="E55" s="13"/>
      <c r="F55" s="14"/>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1"/>
      <c r="AK55" s="78"/>
      <c r="AL55" s="155"/>
      <c r="AM55" s="138"/>
    </row>
    <row r="56" spans="1:39" ht="29.25" customHeight="1">
      <c r="A56" s="136"/>
      <c r="B56" s="15"/>
      <c r="C56" s="22"/>
      <c r="D56" s="23"/>
      <c r="E56" s="13"/>
      <c r="F56" s="14"/>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1"/>
      <c r="AK56" s="78"/>
      <c r="AL56" s="155"/>
      <c r="AM56" s="138"/>
    </row>
    <row r="57" spans="1:39" ht="29.25" customHeight="1" thickBot="1">
      <c r="A57" s="136"/>
      <c r="B57" s="15"/>
      <c r="C57" s="22"/>
      <c r="D57" s="23"/>
      <c r="E57" s="13"/>
      <c r="F57" s="14"/>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36" t="s">
        <v>133</v>
      </c>
      <c r="AK57" s="39"/>
      <c r="AL57" s="155"/>
      <c r="AM57" s="138"/>
    </row>
    <row r="58" spans="1:39" ht="28.5" customHeight="1" thickBot="1">
      <c r="A58" s="136"/>
      <c r="B58" s="1275" t="s">
        <v>56</v>
      </c>
      <c r="C58" s="1276"/>
      <c r="D58" s="1276"/>
      <c r="E58" s="1276"/>
      <c r="F58" s="1276"/>
      <c r="G58" s="1276"/>
      <c r="H58" s="1276"/>
      <c r="I58" s="1276"/>
      <c r="J58" s="1276"/>
      <c r="K58" s="1276"/>
      <c r="L58" s="1276"/>
      <c r="M58" s="1276"/>
      <c r="N58" s="1276"/>
      <c r="O58" s="1276"/>
      <c r="P58" s="1276"/>
      <c r="Q58" s="1276"/>
      <c r="R58" s="1276"/>
      <c r="S58" s="1276"/>
      <c r="T58" s="1276"/>
      <c r="U58" s="1276"/>
      <c r="V58" s="1276"/>
      <c r="W58" s="1276"/>
      <c r="X58" s="1276"/>
      <c r="Y58" s="1276"/>
      <c r="Z58" s="1276"/>
      <c r="AA58" s="1276"/>
      <c r="AB58" s="1276"/>
      <c r="AC58" s="1276"/>
      <c r="AD58" s="1276"/>
      <c r="AE58" s="1276"/>
      <c r="AF58" s="1276"/>
      <c r="AG58" s="1276"/>
      <c r="AH58" s="1276"/>
      <c r="AI58" s="1276"/>
      <c r="AJ58" s="37"/>
      <c r="AK58" s="40"/>
      <c r="AL58" s="155"/>
      <c r="AM58" s="138"/>
    </row>
    <row r="59" spans="1:39">
      <c r="A59" s="138"/>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55"/>
      <c r="AM59" s="138"/>
    </row>
    <row r="60" spans="1:39">
      <c r="A60" s="138"/>
      <c r="B60" s="138"/>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c r="AA60" s="138"/>
      <c r="AB60" s="138"/>
      <c r="AC60" s="138"/>
      <c r="AD60" s="138"/>
      <c r="AE60" s="138"/>
      <c r="AF60" s="138"/>
      <c r="AG60" s="138"/>
      <c r="AH60" s="138"/>
      <c r="AI60" s="138"/>
      <c r="AJ60" s="138"/>
      <c r="AK60" s="138"/>
      <c r="AL60" s="155"/>
      <c r="AM60" s="138"/>
    </row>
    <row r="61" spans="1:39">
      <c r="A61" s="138"/>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55"/>
      <c r="AM61" s="138"/>
    </row>
    <row r="62" spans="1:39">
      <c r="A62" s="138"/>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c r="AE62" s="138"/>
      <c r="AF62" s="138"/>
      <c r="AG62" s="138"/>
      <c r="AH62" s="138"/>
      <c r="AI62" s="138"/>
      <c r="AJ62" s="138"/>
      <c r="AK62" s="138"/>
      <c r="AL62" s="155"/>
      <c r="AM62" s="138"/>
    </row>
    <row r="63" spans="1:39">
      <c r="A63" s="138"/>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c r="AE63" s="138"/>
      <c r="AF63" s="138"/>
      <c r="AG63" s="138"/>
      <c r="AH63" s="138"/>
      <c r="AI63" s="138"/>
      <c r="AJ63" s="138"/>
      <c r="AK63" s="138"/>
      <c r="AL63" s="155"/>
      <c r="AM63" s="138"/>
    </row>
    <row r="64" spans="1:39">
      <c r="A64" s="138"/>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c r="AE64" s="138"/>
      <c r="AF64" s="138"/>
      <c r="AG64" s="138"/>
      <c r="AH64" s="138"/>
      <c r="AI64" s="138"/>
      <c r="AJ64" s="138"/>
      <c r="AK64" s="138"/>
      <c r="AL64" s="155"/>
      <c r="AM64" s="138"/>
    </row>
    <row r="65" spans="1:39">
      <c r="A65" s="138"/>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55"/>
      <c r="AM65" s="138"/>
    </row>
    <row r="66" spans="1:39">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55"/>
      <c r="AM66" s="138"/>
    </row>
    <row r="67" spans="1:39">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55"/>
      <c r="AM67" s="138"/>
    </row>
    <row r="68" spans="1:39">
      <c r="A68" s="13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138"/>
      <c r="AG68" s="138"/>
      <c r="AH68" s="138"/>
      <c r="AI68" s="138"/>
      <c r="AJ68" s="138"/>
      <c r="AK68" s="138"/>
      <c r="AL68" s="155"/>
      <c r="AM68" s="138"/>
    </row>
    <row r="69" spans="1:39">
      <c r="A69" s="13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8"/>
      <c r="AF69" s="138"/>
      <c r="AG69" s="138"/>
      <c r="AH69" s="138"/>
      <c r="AI69" s="138"/>
      <c r="AJ69" s="138"/>
      <c r="AK69" s="138"/>
      <c r="AL69" s="155"/>
      <c r="AM69" s="138"/>
    </row>
    <row r="70" spans="1:39">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55"/>
      <c r="AM70" s="138"/>
    </row>
    <row r="71" spans="1:39">
      <c r="A71" s="138"/>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c r="AE71" s="138"/>
      <c r="AF71" s="138"/>
      <c r="AG71" s="138"/>
      <c r="AH71" s="138"/>
      <c r="AI71" s="138"/>
      <c r="AJ71" s="138"/>
      <c r="AK71" s="138"/>
      <c r="AL71" s="155"/>
      <c r="AM71" s="138"/>
    </row>
    <row r="72" spans="1:39">
      <c r="A72" s="138"/>
      <c r="B72" s="138"/>
      <c r="C72" s="138"/>
      <c r="D72" s="138"/>
      <c r="E72" s="138"/>
      <c r="F72" s="138"/>
      <c r="G72" s="138"/>
      <c r="H72" s="138"/>
      <c r="I72" s="138"/>
      <c r="J72" s="138"/>
      <c r="K72" s="138"/>
      <c r="L72" s="138"/>
      <c r="M72" s="138"/>
      <c r="N72" s="138"/>
      <c r="O72" s="138"/>
      <c r="P72" s="138"/>
      <c r="Q72" s="138"/>
      <c r="R72" s="138"/>
      <c r="S72" s="138"/>
      <c r="T72" s="138"/>
      <c r="U72" s="138"/>
      <c r="V72" s="138"/>
      <c r="W72" s="138"/>
      <c r="X72" s="138"/>
      <c r="Y72" s="138"/>
      <c r="Z72" s="138"/>
      <c r="AA72" s="138"/>
      <c r="AB72" s="138"/>
      <c r="AC72" s="138"/>
      <c r="AD72" s="138"/>
      <c r="AE72" s="138"/>
      <c r="AF72" s="138"/>
      <c r="AG72" s="138"/>
      <c r="AH72" s="138"/>
      <c r="AI72" s="138"/>
      <c r="AJ72" s="138"/>
      <c r="AK72" s="138"/>
      <c r="AL72" s="155"/>
      <c r="AM72" s="138"/>
    </row>
  </sheetData>
  <mergeCells count="13">
    <mergeCell ref="B58:AI58"/>
    <mergeCell ref="AK38:AK39"/>
    <mergeCell ref="O24:P24"/>
    <mergeCell ref="F28:H28"/>
    <mergeCell ref="J32:L32"/>
    <mergeCell ref="AJ5:AJ6"/>
    <mergeCell ref="AJ38:AJ39"/>
    <mergeCell ref="A1:AK1"/>
    <mergeCell ref="B18:AI18"/>
    <mergeCell ref="AK5:AK6"/>
    <mergeCell ref="B9:AI9"/>
    <mergeCell ref="B16:AI16"/>
    <mergeCell ref="B11:AI11"/>
  </mergeCells>
  <phoneticPr fontId="2"/>
  <pageMargins left="0.78740157480314965" right="0.38" top="0.56000000000000005" bottom="0.35" header="0.34" footer="0.45"/>
  <pageSetup paperSize="9" scale="88" orientation="landscape" r:id="rId1"/>
  <headerFooter alignWithMargins="0">
    <oddHeader>&amp;R&amp;9H30運営状況点検書　関係書類</oddHeader>
  </headerFooter>
  <rowBreaks count="1" manualBreakCount="1">
    <brk id="34"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67"/>
  <sheetViews>
    <sheetView zoomScaleNormal="100" zoomScaleSheetLayoutView="100" workbookViewId="0">
      <selection activeCell="J3" sqref="J3:Q3"/>
    </sheetView>
  </sheetViews>
  <sheetFormatPr defaultRowHeight="13.5"/>
  <cols>
    <col min="1" max="1" width="3" customWidth="1"/>
    <col min="2" max="2" width="12.125" customWidth="1"/>
    <col min="3" max="3" width="3.25" customWidth="1"/>
    <col min="4" max="4" width="12.25" customWidth="1"/>
    <col min="5" max="5" width="16.5" customWidth="1"/>
    <col min="6" max="6" width="2.75" customWidth="1"/>
    <col min="7" max="11" width="2.875" customWidth="1"/>
    <col min="12" max="12" width="3.5" bestFit="1" customWidth="1"/>
    <col min="13" max="25" width="2.875" customWidth="1"/>
    <col min="26" max="26" width="3" customWidth="1"/>
    <col min="27" max="35" width="2.875" customWidth="1"/>
    <col min="36" max="36" width="8.375" customWidth="1"/>
    <col min="37" max="37" width="9.5" customWidth="1"/>
    <col min="38" max="38" width="7.875" style="91" customWidth="1"/>
    <col min="39" max="39" width="2.125" customWidth="1"/>
  </cols>
  <sheetData>
    <row r="1" spans="1:42">
      <c r="A1" s="1274" t="s">
        <v>74</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1274"/>
      <c r="AA1" s="1274"/>
      <c r="AB1" s="1274"/>
      <c r="AC1" s="1274"/>
      <c r="AD1" s="1274"/>
      <c r="AE1" s="1274"/>
      <c r="AF1" s="1274"/>
      <c r="AG1" s="1274"/>
      <c r="AH1" s="1274"/>
      <c r="AI1" s="1274"/>
      <c r="AJ1" s="1274"/>
      <c r="AK1" s="1274"/>
      <c r="AL1" s="90"/>
    </row>
    <row r="2" spans="1:42" ht="18.75" customHeight="1">
      <c r="A2" s="151"/>
      <c r="B2" s="2" t="s">
        <v>117</v>
      </c>
      <c r="C2" s="137"/>
      <c r="D2" s="137"/>
      <c r="E2" s="137"/>
      <c r="F2" s="137"/>
      <c r="G2" s="137"/>
      <c r="H2" s="137"/>
      <c r="I2" s="137"/>
      <c r="J2" s="136"/>
      <c r="K2" s="138"/>
      <c r="L2" s="137" t="s">
        <v>25</v>
      </c>
      <c r="M2" s="295" t="s">
        <v>346</v>
      </c>
      <c r="N2" s="137" t="s">
        <v>26</v>
      </c>
      <c r="O2" s="138">
        <v>6</v>
      </c>
      <c r="P2" s="137" t="s">
        <v>27</v>
      </c>
      <c r="Q2" s="137"/>
      <c r="R2" s="138"/>
      <c r="S2" s="4" t="s">
        <v>28</v>
      </c>
      <c r="T2" s="137"/>
      <c r="U2" s="137"/>
      <c r="V2" s="137"/>
      <c r="W2" s="137"/>
      <c r="X2" s="137"/>
      <c r="Y2" s="137"/>
      <c r="Z2" s="50" t="s">
        <v>69</v>
      </c>
      <c r="AA2" s="137"/>
      <c r="AB2" s="137"/>
      <c r="AC2" s="137"/>
      <c r="AD2" s="137"/>
      <c r="AE2" s="137"/>
      <c r="AF2" s="137"/>
      <c r="AG2" s="137"/>
      <c r="AH2" s="137"/>
      <c r="AI2" s="137"/>
      <c r="AJ2" s="137"/>
      <c r="AK2" s="4" t="s">
        <v>29</v>
      </c>
      <c r="AM2" s="3"/>
      <c r="AN2" s="5"/>
      <c r="AO2" s="5"/>
      <c r="AP2" s="5"/>
    </row>
    <row r="3" spans="1:42" ht="21.75" customHeight="1">
      <c r="A3" s="136"/>
      <c r="B3" s="2"/>
      <c r="C3" s="6"/>
      <c r="D3" s="6"/>
      <c r="E3" s="137"/>
      <c r="F3" s="4" t="s">
        <v>30</v>
      </c>
      <c r="G3" s="137"/>
      <c r="H3" s="137"/>
      <c r="I3" s="137"/>
      <c r="J3" s="1290" t="s">
        <v>126</v>
      </c>
      <c r="K3" s="1291"/>
      <c r="L3" s="1291"/>
      <c r="M3" s="1291"/>
      <c r="N3" s="1291"/>
      <c r="O3" s="1291"/>
      <c r="P3" s="1291"/>
      <c r="Q3" s="1291"/>
      <c r="R3" s="138"/>
      <c r="S3" s="4" t="s">
        <v>124</v>
      </c>
      <c r="T3" s="137"/>
      <c r="U3" s="137"/>
      <c r="V3" s="137"/>
      <c r="W3" s="163" t="s">
        <v>237</v>
      </c>
      <c r="X3" s="137"/>
      <c r="Y3" s="137"/>
      <c r="Z3" s="137"/>
      <c r="AA3" s="137"/>
      <c r="AB3" s="137"/>
      <c r="AC3" s="137"/>
      <c r="AD3" s="137"/>
      <c r="AE3" s="137"/>
      <c r="AF3" s="137"/>
      <c r="AG3" s="137"/>
      <c r="AH3" s="137"/>
      <c r="AI3" s="137"/>
      <c r="AJ3" s="137"/>
      <c r="AK3" s="4" t="s">
        <v>29</v>
      </c>
      <c r="AM3" s="3"/>
      <c r="AN3" s="5"/>
      <c r="AO3" s="5"/>
      <c r="AP3" s="5"/>
    </row>
    <row r="4" spans="1:42" ht="8.25" customHeight="1" thickBot="1">
      <c r="A4" s="136"/>
      <c r="B4" s="2"/>
      <c r="C4" s="6"/>
      <c r="D4" s="6"/>
      <c r="E4" s="137"/>
      <c r="F4" s="137"/>
      <c r="G4" s="137"/>
      <c r="H4" s="137"/>
      <c r="I4" s="137"/>
      <c r="J4" s="137"/>
      <c r="K4" s="137"/>
      <c r="L4" s="137"/>
      <c r="M4" s="137"/>
      <c r="N4" s="137"/>
      <c r="O4" s="137"/>
      <c r="P4" s="137"/>
      <c r="Q4" s="136"/>
      <c r="R4" s="138"/>
      <c r="S4" s="4"/>
      <c r="T4" s="137"/>
      <c r="U4" s="137"/>
      <c r="V4" s="137"/>
      <c r="W4" s="137"/>
      <c r="X4" s="137"/>
      <c r="Y4" s="137"/>
      <c r="Z4" s="137"/>
      <c r="AA4" s="137"/>
      <c r="AB4" s="137"/>
      <c r="AC4" s="137"/>
      <c r="AD4" s="137"/>
      <c r="AE4" s="137"/>
      <c r="AF4" s="137"/>
      <c r="AG4" s="137"/>
      <c r="AH4" s="137"/>
      <c r="AI4" s="137"/>
      <c r="AJ4" s="137"/>
      <c r="AK4" s="137"/>
      <c r="AL4" s="92"/>
      <c r="AM4" s="3"/>
      <c r="AN4" s="5"/>
      <c r="AO4" s="5"/>
      <c r="AP4" s="5"/>
    </row>
    <row r="5" spans="1:42" ht="18" customHeight="1">
      <c r="A5" s="136"/>
      <c r="B5" s="140" t="s">
        <v>32</v>
      </c>
      <c r="C5" s="7" t="s">
        <v>31</v>
      </c>
      <c r="D5" s="10" t="s">
        <v>34</v>
      </c>
      <c r="E5" s="141" t="s">
        <v>35</v>
      </c>
      <c r="F5" s="142">
        <v>1</v>
      </c>
      <c r="G5" s="143">
        <v>2</v>
      </c>
      <c r="H5" s="143">
        <v>3</v>
      </c>
      <c r="I5" s="143">
        <v>4</v>
      </c>
      <c r="J5" s="143">
        <v>5</v>
      </c>
      <c r="K5" s="143">
        <v>6</v>
      </c>
      <c r="L5" s="143">
        <v>7</v>
      </c>
      <c r="M5" s="143">
        <v>8</v>
      </c>
      <c r="N5" s="143">
        <v>9</v>
      </c>
      <c r="O5" s="143">
        <v>10</v>
      </c>
      <c r="P5" s="143">
        <v>11</v>
      </c>
      <c r="Q5" s="143">
        <v>12</v>
      </c>
      <c r="R5" s="143">
        <v>13</v>
      </c>
      <c r="S5" s="143">
        <v>14</v>
      </c>
      <c r="T5" s="143">
        <v>15</v>
      </c>
      <c r="U5" s="143">
        <v>16</v>
      </c>
      <c r="V5" s="143">
        <v>17</v>
      </c>
      <c r="W5" s="143">
        <v>18</v>
      </c>
      <c r="X5" s="143">
        <v>19</v>
      </c>
      <c r="Y5" s="143">
        <v>20</v>
      </c>
      <c r="Z5" s="143">
        <v>21</v>
      </c>
      <c r="AA5" s="143">
        <v>22</v>
      </c>
      <c r="AB5" s="143">
        <v>23</v>
      </c>
      <c r="AC5" s="143">
        <v>24</v>
      </c>
      <c r="AD5" s="143">
        <v>25</v>
      </c>
      <c r="AE5" s="143">
        <v>26</v>
      </c>
      <c r="AF5" s="143">
        <v>27</v>
      </c>
      <c r="AG5" s="143">
        <v>28</v>
      </c>
      <c r="AH5" s="143">
        <v>29</v>
      </c>
      <c r="AI5" s="143">
        <v>30</v>
      </c>
      <c r="AJ5" s="1288" t="s">
        <v>236</v>
      </c>
      <c r="AK5" s="1278" t="s">
        <v>45</v>
      </c>
      <c r="AL5" s="93"/>
      <c r="AM5" s="5"/>
      <c r="AN5" s="5"/>
      <c r="AO5" s="5"/>
    </row>
    <row r="6" spans="1:42" ht="18" customHeight="1" thickBot="1">
      <c r="A6" s="136"/>
      <c r="B6" s="144"/>
      <c r="C6" s="8" t="s">
        <v>33</v>
      </c>
      <c r="D6" s="145"/>
      <c r="E6" s="9"/>
      <c r="F6" s="146" t="s">
        <v>113</v>
      </c>
      <c r="G6" s="146" t="s">
        <v>118</v>
      </c>
      <c r="H6" s="146" t="s">
        <v>44</v>
      </c>
      <c r="I6" s="146" t="s">
        <v>39</v>
      </c>
      <c r="J6" s="146" t="s">
        <v>40</v>
      </c>
      <c r="K6" s="146" t="s">
        <v>41</v>
      </c>
      <c r="L6" s="146" t="s">
        <v>42</v>
      </c>
      <c r="M6" s="146" t="s">
        <v>43</v>
      </c>
      <c r="N6" s="146" t="s">
        <v>37</v>
      </c>
      <c r="O6" s="146" t="s">
        <v>38</v>
      </c>
      <c r="P6" s="146" t="s">
        <v>39</v>
      </c>
      <c r="Q6" s="146" t="s">
        <v>40</v>
      </c>
      <c r="R6" s="146" t="s">
        <v>41</v>
      </c>
      <c r="S6" s="146" t="s">
        <v>42</v>
      </c>
      <c r="T6" s="146" t="s">
        <v>43</v>
      </c>
      <c r="U6" s="146" t="s">
        <v>37</v>
      </c>
      <c r="V6" s="146" t="s">
        <v>38</v>
      </c>
      <c r="W6" s="146" t="s">
        <v>39</v>
      </c>
      <c r="X6" s="146" t="s">
        <v>40</v>
      </c>
      <c r="Y6" s="146" t="s">
        <v>41</v>
      </c>
      <c r="Z6" s="146" t="s">
        <v>42</v>
      </c>
      <c r="AA6" s="146" t="s">
        <v>43</v>
      </c>
      <c r="AB6" s="146" t="s">
        <v>37</v>
      </c>
      <c r="AC6" s="146" t="s">
        <v>38</v>
      </c>
      <c r="AD6" s="146" t="s">
        <v>39</v>
      </c>
      <c r="AE6" s="146" t="s">
        <v>40</v>
      </c>
      <c r="AF6" s="146" t="s">
        <v>41</v>
      </c>
      <c r="AG6" s="146" t="s">
        <v>42</v>
      </c>
      <c r="AH6" s="146" t="s">
        <v>43</v>
      </c>
      <c r="AI6" s="146" t="s">
        <v>118</v>
      </c>
      <c r="AJ6" s="1289"/>
      <c r="AK6" s="1279"/>
      <c r="AL6" s="93"/>
      <c r="AM6" s="5"/>
      <c r="AN6" s="5"/>
      <c r="AO6" s="5"/>
    </row>
    <row r="7" spans="1:42" ht="21.95" customHeight="1" thickBot="1">
      <c r="A7" s="136"/>
      <c r="B7" s="42" t="s">
        <v>36</v>
      </c>
      <c r="C7" s="43" t="s">
        <v>252</v>
      </c>
      <c r="D7" s="101" t="s">
        <v>70</v>
      </c>
      <c r="E7" s="45" t="s">
        <v>238</v>
      </c>
      <c r="F7" s="46">
        <v>8</v>
      </c>
      <c r="G7" s="43">
        <v>8</v>
      </c>
      <c r="H7" s="43">
        <v>8</v>
      </c>
      <c r="I7" s="43"/>
      <c r="J7" s="43"/>
      <c r="K7" s="43">
        <v>8</v>
      </c>
      <c r="L7" s="43">
        <v>8</v>
      </c>
      <c r="M7" s="43">
        <v>8</v>
      </c>
      <c r="N7" s="43">
        <v>8</v>
      </c>
      <c r="O7" s="43" t="s">
        <v>75</v>
      </c>
      <c r="P7" s="43"/>
      <c r="Q7" s="43"/>
      <c r="R7" s="43">
        <v>8</v>
      </c>
      <c r="S7" s="43">
        <v>8</v>
      </c>
      <c r="T7" s="43">
        <v>8</v>
      </c>
      <c r="U7" s="43">
        <v>8</v>
      </c>
      <c r="V7" s="43">
        <v>8</v>
      </c>
      <c r="W7" s="43"/>
      <c r="X7" s="43"/>
      <c r="Y7" s="43">
        <v>8</v>
      </c>
      <c r="Z7" s="43">
        <v>8</v>
      </c>
      <c r="AA7" s="43">
        <v>8</v>
      </c>
      <c r="AB7" s="43">
        <v>8</v>
      </c>
      <c r="AC7" s="43">
        <v>8</v>
      </c>
      <c r="AD7" s="43"/>
      <c r="AE7" s="43"/>
      <c r="AF7" s="43">
        <v>8</v>
      </c>
      <c r="AG7" s="43">
        <v>8</v>
      </c>
      <c r="AH7" s="43">
        <v>8</v>
      </c>
      <c r="AI7" s="43">
        <v>8</v>
      </c>
      <c r="AJ7" s="47">
        <v>176</v>
      </c>
      <c r="AK7" s="48"/>
      <c r="AL7" s="93"/>
      <c r="AM7" s="5"/>
      <c r="AN7" s="5"/>
      <c r="AO7" s="5"/>
    </row>
    <row r="8" spans="1:42" ht="21" customHeight="1" thickBot="1">
      <c r="A8" s="136"/>
      <c r="B8" s="25" t="s">
        <v>48</v>
      </c>
      <c r="C8" s="26" t="s">
        <v>253</v>
      </c>
      <c r="D8" s="98" t="s">
        <v>71</v>
      </c>
      <c r="E8" s="103" t="s">
        <v>239</v>
      </c>
      <c r="F8" s="104">
        <v>8</v>
      </c>
      <c r="G8" s="26">
        <v>8</v>
      </c>
      <c r="H8" s="26">
        <v>8</v>
      </c>
      <c r="I8" s="26"/>
      <c r="J8" s="26"/>
      <c r="K8" s="26">
        <v>8</v>
      </c>
      <c r="L8" s="26">
        <v>8</v>
      </c>
      <c r="M8" s="26">
        <v>8</v>
      </c>
      <c r="N8" s="26">
        <v>8</v>
      </c>
      <c r="O8" s="26">
        <v>8</v>
      </c>
      <c r="P8" s="26"/>
      <c r="Q8" s="26"/>
      <c r="R8" s="26">
        <v>8</v>
      </c>
      <c r="S8" s="26">
        <v>8</v>
      </c>
      <c r="T8" s="26">
        <v>8</v>
      </c>
      <c r="U8" s="26">
        <v>8</v>
      </c>
      <c r="V8" s="26">
        <v>8</v>
      </c>
      <c r="W8" s="26"/>
      <c r="X8" s="26"/>
      <c r="Y8" s="26">
        <v>8</v>
      </c>
      <c r="Z8" s="26">
        <v>8</v>
      </c>
      <c r="AA8" s="26">
        <v>8</v>
      </c>
      <c r="AB8" s="26">
        <v>8</v>
      </c>
      <c r="AC8" s="26">
        <v>8</v>
      </c>
      <c r="AD8" s="26"/>
      <c r="AE8" s="26"/>
      <c r="AF8" s="26">
        <v>8</v>
      </c>
      <c r="AG8" s="26">
        <v>8</v>
      </c>
      <c r="AH8" s="26">
        <v>8</v>
      </c>
      <c r="AI8" s="26">
        <v>8</v>
      </c>
      <c r="AJ8" s="105">
        <v>176</v>
      </c>
      <c r="AK8" s="24">
        <v>1</v>
      </c>
      <c r="AL8" s="93"/>
      <c r="AM8" s="5"/>
      <c r="AN8" s="5"/>
      <c r="AO8" s="5"/>
    </row>
    <row r="9" spans="1:42" ht="21.95" customHeight="1" thickBot="1">
      <c r="A9" s="136"/>
      <c r="B9" s="1275" t="s">
        <v>53</v>
      </c>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37">
        <v>176</v>
      </c>
      <c r="AK9" s="40">
        <v>1</v>
      </c>
      <c r="AL9" s="93"/>
      <c r="AM9" s="5"/>
      <c r="AN9" s="5"/>
      <c r="AO9" s="5"/>
    </row>
    <row r="10" spans="1:42" ht="21.95" customHeight="1" thickBot="1">
      <c r="A10" s="136"/>
      <c r="B10" s="25" t="s">
        <v>67</v>
      </c>
      <c r="C10" s="26" t="s">
        <v>253</v>
      </c>
      <c r="D10" s="98" t="s">
        <v>115</v>
      </c>
      <c r="E10" s="28" t="s">
        <v>240</v>
      </c>
      <c r="F10" s="29">
        <v>8</v>
      </c>
      <c r="G10" s="30">
        <v>8</v>
      </c>
      <c r="H10" s="30">
        <v>8</v>
      </c>
      <c r="I10" s="30"/>
      <c r="J10" s="30"/>
      <c r="K10" s="30">
        <v>8</v>
      </c>
      <c r="L10" s="30">
        <v>8</v>
      </c>
      <c r="M10" s="30">
        <v>8</v>
      </c>
      <c r="N10" s="30">
        <v>8</v>
      </c>
      <c r="O10" s="30">
        <v>8</v>
      </c>
      <c r="P10" s="30"/>
      <c r="Q10" s="30"/>
      <c r="R10" s="30">
        <v>8</v>
      </c>
      <c r="S10" s="30">
        <v>8</v>
      </c>
      <c r="T10" s="30">
        <v>8</v>
      </c>
      <c r="U10" s="30">
        <v>8</v>
      </c>
      <c r="V10" s="30">
        <v>8</v>
      </c>
      <c r="W10" s="30"/>
      <c r="X10" s="30"/>
      <c r="Y10" s="30">
        <v>8</v>
      </c>
      <c r="Z10" s="30">
        <v>8</v>
      </c>
      <c r="AA10" s="30">
        <v>8</v>
      </c>
      <c r="AB10" s="30">
        <v>8</v>
      </c>
      <c r="AC10" s="30">
        <v>8</v>
      </c>
      <c r="AD10" s="30"/>
      <c r="AE10" s="30"/>
      <c r="AF10" s="30">
        <v>8</v>
      </c>
      <c r="AG10" s="30">
        <v>8</v>
      </c>
      <c r="AH10" s="30">
        <v>8</v>
      </c>
      <c r="AI10" s="30">
        <v>8</v>
      </c>
      <c r="AJ10" s="38">
        <v>176</v>
      </c>
      <c r="AK10" s="48"/>
      <c r="AL10" s="93"/>
      <c r="AM10" s="5"/>
      <c r="AN10" s="5"/>
      <c r="AO10" s="5"/>
    </row>
    <row r="11" spans="1:42" ht="21.95" customHeight="1" thickBot="1">
      <c r="A11" s="136"/>
      <c r="B11" s="1275" t="s">
        <v>68</v>
      </c>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37">
        <v>176</v>
      </c>
      <c r="AK11" s="48"/>
      <c r="AL11" s="93"/>
      <c r="AM11" s="5"/>
      <c r="AN11" s="5"/>
      <c r="AO11" s="5"/>
    </row>
    <row r="12" spans="1:42" ht="21.95" customHeight="1">
      <c r="A12" s="136"/>
      <c r="B12" s="15" t="s">
        <v>49</v>
      </c>
      <c r="C12" s="22" t="s">
        <v>255</v>
      </c>
      <c r="D12" s="99" t="s">
        <v>72</v>
      </c>
      <c r="E12" s="69" t="s">
        <v>241</v>
      </c>
      <c r="F12" s="70">
        <v>4</v>
      </c>
      <c r="G12" s="22">
        <v>4</v>
      </c>
      <c r="H12" s="22">
        <v>4</v>
      </c>
      <c r="I12" s="22">
        <v>4</v>
      </c>
      <c r="J12" s="22"/>
      <c r="K12" s="22"/>
      <c r="L12" s="22">
        <v>4</v>
      </c>
      <c r="M12" s="22">
        <v>4</v>
      </c>
      <c r="N12" s="22">
        <v>4</v>
      </c>
      <c r="O12" s="22">
        <v>4</v>
      </c>
      <c r="P12" s="22">
        <v>4</v>
      </c>
      <c r="Q12" s="22"/>
      <c r="R12" s="22"/>
      <c r="S12" s="22">
        <v>4</v>
      </c>
      <c r="T12" s="22">
        <v>4</v>
      </c>
      <c r="U12" s="22">
        <v>4</v>
      </c>
      <c r="V12" s="22">
        <v>4</v>
      </c>
      <c r="W12" s="22">
        <v>4</v>
      </c>
      <c r="X12" s="22"/>
      <c r="Y12" s="22"/>
      <c r="Z12" s="22">
        <v>4</v>
      </c>
      <c r="AA12" s="22">
        <v>4</v>
      </c>
      <c r="AB12" s="22">
        <v>4</v>
      </c>
      <c r="AC12" s="22">
        <v>4</v>
      </c>
      <c r="AD12" s="22">
        <v>4</v>
      </c>
      <c r="AE12" s="22"/>
      <c r="AF12" s="22"/>
      <c r="AG12" s="22">
        <v>4</v>
      </c>
      <c r="AH12" s="22">
        <v>4</v>
      </c>
      <c r="AI12" s="22">
        <v>4</v>
      </c>
      <c r="AJ12" s="71">
        <v>88</v>
      </c>
      <c r="AK12" s="77"/>
      <c r="AL12" s="93"/>
      <c r="AM12" s="5"/>
      <c r="AN12" s="5"/>
      <c r="AO12" s="5"/>
    </row>
    <row r="13" spans="1:42" ht="21.95" customHeight="1">
      <c r="A13" s="136"/>
      <c r="B13" s="84"/>
      <c r="C13" s="12" t="s">
        <v>253</v>
      </c>
      <c r="D13" s="100" t="s">
        <v>72</v>
      </c>
      <c r="E13" s="13" t="s">
        <v>242</v>
      </c>
      <c r="F13" s="85"/>
      <c r="G13" s="12"/>
      <c r="H13" s="12">
        <v>8</v>
      </c>
      <c r="I13" s="12">
        <v>8</v>
      </c>
      <c r="J13" s="12">
        <v>8</v>
      </c>
      <c r="K13" s="12">
        <v>8</v>
      </c>
      <c r="L13" s="12">
        <v>8</v>
      </c>
      <c r="M13" s="12"/>
      <c r="N13" s="12"/>
      <c r="O13" s="12">
        <v>8</v>
      </c>
      <c r="P13" s="12">
        <v>8</v>
      </c>
      <c r="Q13" s="12">
        <v>8</v>
      </c>
      <c r="R13" s="12">
        <v>8</v>
      </c>
      <c r="S13" s="12">
        <v>8</v>
      </c>
      <c r="T13" s="12"/>
      <c r="U13" s="12"/>
      <c r="V13" s="12">
        <v>8</v>
      </c>
      <c r="W13" s="12">
        <v>8</v>
      </c>
      <c r="X13" s="12">
        <v>8</v>
      </c>
      <c r="Y13" s="12">
        <v>8</v>
      </c>
      <c r="Z13" s="12">
        <v>8</v>
      </c>
      <c r="AA13" s="12"/>
      <c r="AB13" s="12"/>
      <c r="AC13" s="12">
        <v>8</v>
      </c>
      <c r="AD13" s="12">
        <v>8</v>
      </c>
      <c r="AE13" s="12">
        <v>8</v>
      </c>
      <c r="AF13" s="12">
        <v>8</v>
      </c>
      <c r="AG13" s="12">
        <v>8</v>
      </c>
      <c r="AH13" s="12"/>
      <c r="AI13" s="86"/>
      <c r="AJ13" s="67">
        <v>160</v>
      </c>
      <c r="AK13" s="41">
        <v>1</v>
      </c>
      <c r="AL13" s="93"/>
      <c r="AM13" s="5"/>
      <c r="AN13" s="5"/>
      <c r="AO13" s="5"/>
    </row>
    <row r="14" spans="1:42" ht="21.95" customHeight="1">
      <c r="A14" s="136"/>
      <c r="B14" s="84"/>
      <c r="C14" s="22" t="s">
        <v>254</v>
      </c>
      <c r="D14" s="99" t="s">
        <v>73</v>
      </c>
      <c r="E14" s="69" t="s">
        <v>243</v>
      </c>
      <c r="F14" s="85">
        <v>6</v>
      </c>
      <c r="G14" s="22">
        <v>6</v>
      </c>
      <c r="H14" s="22">
        <v>6</v>
      </c>
      <c r="I14" s="22">
        <v>6</v>
      </c>
      <c r="J14" s="22">
        <v>6</v>
      </c>
      <c r="K14" s="22"/>
      <c r="L14" s="22"/>
      <c r="M14" s="22">
        <v>6</v>
      </c>
      <c r="N14" s="22">
        <v>6</v>
      </c>
      <c r="O14" s="22">
        <v>6</v>
      </c>
      <c r="P14" s="22">
        <v>6</v>
      </c>
      <c r="Q14" s="22">
        <v>6</v>
      </c>
      <c r="R14" s="22"/>
      <c r="S14" s="22"/>
      <c r="T14" s="22">
        <v>6</v>
      </c>
      <c r="U14" s="22">
        <v>6</v>
      </c>
      <c r="V14" s="22">
        <v>6</v>
      </c>
      <c r="W14" s="22">
        <v>6</v>
      </c>
      <c r="X14" s="22">
        <v>6</v>
      </c>
      <c r="Y14" s="22"/>
      <c r="Z14" s="22"/>
      <c r="AA14" s="22">
        <v>6</v>
      </c>
      <c r="AB14" s="22">
        <v>6</v>
      </c>
      <c r="AC14" s="22">
        <v>6</v>
      </c>
      <c r="AD14" s="22">
        <v>6</v>
      </c>
      <c r="AE14" s="22">
        <v>6</v>
      </c>
      <c r="AF14" s="22"/>
      <c r="AG14" s="22"/>
      <c r="AH14" s="22">
        <v>6</v>
      </c>
      <c r="AI14" s="87">
        <v>6</v>
      </c>
      <c r="AJ14" s="35">
        <v>132</v>
      </c>
      <c r="AK14" s="89"/>
      <c r="AL14" s="93"/>
      <c r="AM14" s="5"/>
      <c r="AN14" s="5"/>
      <c r="AO14" s="5"/>
    </row>
    <row r="15" spans="1:42" ht="21.95" customHeight="1" thickBot="1">
      <c r="A15" s="136"/>
      <c r="B15" s="84"/>
      <c r="C15" s="22"/>
      <c r="D15" s="23"/>
      <c r="E15" s="69"/>
      <c r="F15" s="85"/>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87"/>
      <c r="AJ15" s="88"/>
      <c r="AK15" s="76"/>
      <c r="AL15" s="93"/>
      <c r="AM15" s="5"/>
      <c r="AN15" s="5"/>
      <c r="AO15" s="5"/>
    </row>
    <row r="16" spans="1:42" ht="21.95" customHeight="1" thickBot="1">
      <c r="A16" s="136"/>
      <c r="B16" s="1275" t="s">
        <v>54</v>
      </c>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7"/>
      <c r="AJ16" s="37">
        <v>380</v>
      </c>
      <c r="AK16" s="31">
        <v>2.2000000000000002</v>
      </c>
      <c r="AL16" s="93"/>
      <c r="AM16" s="5"/>
      <c r="AN16" s="5"/>
      <c r="AO16" s="5"/>
    </row>
    <row r="17" spans="1:41" ht="21.95" customHeight="1" thickBot="1">
      <c r="A17" s="136"/>
      <c r="B17" s="15" t="s">
        <v>51</v>
      </c>
      <c r="C17" s="22" t="s">
        <v>256</v>
      </c>
      <c r="D17" s="99" t="s">
        <v>72</v>
      </c>
      <c r="E17" s="69" t="s">
        <v>244</v>
      </c>
      <c r="F17" s="70">
        <v>4</v>
      </c>
      <c r="G17" s="22">
        <v>4</v>
      </c>
      <c r="H17" s="22">
        <v>4</v>
      </c>
      <c r="I17" s="22">
        <v>4</v>
      </c>
      <c r="J17" s="22"/>
      <c r="K17" s="22"/>
      <c r="L17" s="22">
        <v>4</v>
      </c>
      <c r="M17" s="22">
        <v>4</v>
      </c>
      <c r="N17" s="22">
        <v>4</v>
      </c>
      <c r="O17" s="22">
        <v>4</v>
      </c>
      <c r="P17" s="22">
        <v>4</v>
      </c>
      <c r="Q17" s="22"/>
      <c r="R17" s="22"/>
      <c r="S17" s="22">
        <v>4</v>
      </c>
      <c r="T17" s="22">
        <v>4</v>
      </c>
      <c r="U17" s="22">
        <v>4</v>
      </c>
      <c r="V17" s="22">
        <v>4</v>
      </c>
      <c r="W17" s="22">
        <v>4</v>
      </c>
      <c r="X17" s="22"/>
      <c r="Y17" s="22"/>
      <c r="Z17" s="22">
        <v>4</v>
      </c>
      <c r="AA17" s="22">
        <v>4</v>
      </c>
      <c r="AB17" s="22">
        <v>4</v>
      </c>
      <c r="AC17" s="22">
        <v>4</v>
      </c>
      <c r="AD17" s="22">
        <v>4</v>
      </c>
      <c r="AE17" s="22"/>
      <c r="AF17" s="22"/>
      <c r="AG17" s="22">
        <v>4</v>
      </c>
      <c r="AH17" s="22">
        <v>4</v>
      </c>
      <c r="AI17" s="22">
        <v>4</v>
      </c>
      <c r="AJ17" s="71">
        <v>88</v>
      </c>
      <c r="AK17" s="48"/>
      <c r="AL17" s="93"/>
      <c r="AM17" s="5"/>
      <c r="AN17" s="5"/>
      <c r="AO17" s="5"/>
    </row>
    <row r="18" spans="1:41" ht="21.95" customHeight="1" thickBot="1">
      <c r="A18" s="136"/>
      <c r="B18" s="1275" t="s">
        <v>55</v>
      </c>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7"/>
      <c r="AJ18" s="37">
        <v>88</v>
      </c>
      <c r="AK18" s="48"/>
      <c r="AL18" s="93"/>
      <c r="AM18" s="5"/>
      <c r="AN18" s="5"/>
      <c r="AO18" s="5"/>
    </row>
    <row r="19" spans="1:41" ht="16.5" customHeight="1">
      <c r="A19" s="136"/>
      <c r="B19" s="83" t="s">
        <v>57</v>
      </c>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67"/>
      <c r="AK19" s="73"/>
      <c r="AL19" s="93"/>
      <c r="AM19" s="5"/>
      <c r="AN19" s="5"/>
      <c r="AO19" s="5"/>
    </row>
    <row r="20" spans="1:41" s="58" customFormat="1" ht="18" customHeight="1">
      <c r="A20" s="116"/>
      <c r="B20" s="56" t="s">
        <v>59</v>
      </c>
      <c r="C20" s="57"/>
      <c r="D20" s="79"/>
      <c r="E20" s="80"/>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81"/>
      <c r="AL20" s="81"/>
      <c r="AM20" s="53"/>
    </row>
    <row r="21" spans="1:41" s="58" customFormat="1" ht="18" customHeight="1">
      <c r="A21" s="116"/>
      <c r="B21" s="56" t="s">
        <v>58</v>
      </c>
      <c r="C21" s="57"/>
      <c r="D21" s="79"/>
      <c r="E21" s="80"/>
      <c r="F21" s="57"/>
      <c r="G21" s="57"/>
      <c r="H21" s="57"/>
      <c r="I21" s="57"/>
      <c r="J21" s="57"/>
      <c r="K21" s="82"/>
      <c r="L21" s="82"/>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81"/>
      <c r="AL21" s="81"/>
      <c r="AM21" s="53"/>
    </row>
    <row r="22" spans="1:41" s="58" customFormat="1" ht="18" customHeight="1">
      <c r="A22" s="116"/>
      <c r="B22" s="56" t="s">
        <v>65</v>
      </c>
      <c r="C22" s="57"/>
      <c r="D22" s="79"/>
      <c r="E22" s="80"/>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81"/>
      <c r="AL22" s="81"/>
      <c r="AM22" s="53"/>
    </row>
    <row r="23" spans="1:41" s="58" customFormat="1" ht="9.75" customHeight="1" thickBot="1">
      <c r="A23" s="116"/>
      <c r="B23" s="56"/>
      <c r="C23" s="57"/>
      <c r="D23" s="79"/>
      <c r="E23" s="80"/>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81"/>
      <c r="AL23" s="81"/>
      <c r="AM23" s="53"/>
    </row>
    <row r="24" spans="1:41" s="58" customFormat="1" ht="26.1" customHeight="1" thickBot="1">
      <c r="A24" s="74"/>
      <c r="B24" s="51" t="s">
        <v>60</v>
      </c>
      <c r="C24" s="52"/>
      <c r="D24" s="116"/>
      <c r="E24" s="116"/>
      <c r="F24" s="116"/>
      <c r="G24" s="54"/>
      <c r="H24" s="152"/>
      <c r="I24" s="153"/>
      <c r="J24" s="55">
        <v>5</v>
      </c>
      <c r="K24" s="56" t="s">
        <v>44</v>
      </c>
      <c r="L24" s="56" t="s">
        <v>127</v>
      </c>
      <c r="M24" s="116"/>
      <c r="N24" s="116" t="s">
        <v>46</v>
      </c>
      <c r="O24" s="1280">
        <v>40</v>
      </c>
      <c r="P24" s="1281"/>
      <c r="Q24" s="56" t="s">
        <v>47</v>
      </c>
      <c r="R24" s="116"/>
      <c r="S24" s="56" t="s">
        <v>128</v>
      </c>
      <c r="T24" s="57"/>
      <c r="U24" s="57"/>
      <c r="V24" s="57"/>
      <c r="W24" s="57"/>
      <c r="X24" s="57"/>
      <c r="Y24" s="57"/>
      <c r="Z24" s="33"/>
      <c r="AA24" s="33"/>
      <c r="AB24" s="33"/>
      <c r="AC24" s="33"/>
      <c r="AD24" s="33"/>
      <c r="AE24" s="34"/>
      <c r="AF24" s="32"/>
      <c r="AG24" s="32"/>
      <c r="AH24" s="32"/>
      <c r="AI24" s="32"/>
      <c r="AJ24" s="32"/>
      <c r="AK24" s="32"/>
      <c r="AL24" s="94"/>
      <c r="AM24" s="33"/>
      <c r="AN24" s="53"/>
    </row>
    <row r="25" spans="1:41" s="58" customFormat="1" ht="8.1" customHeight="1" thickBot="1">
      <c r="A25" s="51"/>
      <c r="B25" s="52"/>
      <c r="C25" s="52"/>
      <c r="D25" s="116"/>
      <c r="E25" s="116"/>
      <c r="F25" s="116"/>
      <c r="G25" s="54"/>
      <c r="H25" s="116"/>
      <c r="I25" s="56"/>
      <c r="J25" s="116"/>
      <c r="K25" s="116"/>
      <c r="L25" s="54"/>
      <c r="M25" s="56"/>
      <c r="N25" s="116"/>
      <c r="O25" s="116"/>
      <c r="P25" s="56"/>
      <c r="Q25" s="117"/>
      <c r="R25" s="57"/>
      <c r="S25" s="57"/>
      <c r="T25" s="57"/>
      <c r="U25" s="57"/>
      <c r="V25" s="57"/>
      <c r="W25" s="57"/>
      <c r="X25" s="57"/>
      <c r="Y25" s="57"/>
      <c r="Z25" s="59"/>
      <c r="AA25" s="118"/>
      <c r="AB25" s="118"/>
      <c r="AC25" s="118"/>
      <c r="AD25" s="118"/>
      <c r="AE25" s="118"/>
      <c r="AF25" s="118"/>
      <c r="AG25" s="118"/>
      <c r="AH25" s="118"/>
      <c r="AI25" s="118"/>
      <c r="AJ25" s="118"/>
      <c r="AK25" s="61"/>
      <c r="AL25" s="61"/>
      <c r="AM25" s="60"/>
      <c r="AN25" s="53"/>
    </row>
    <row r="26" spans="1:41" s="58" customFormat="1" ht="26.1" customHeight="1" thickBot="1">
      <c r="A26" s="51"/>
      <c r="B26" s="51" t="s">
        <v>61</v>
      </c>
      <c r="C26" s="52"/>
      <c r="D26" s="116"/>
      <c r="E26" s="116"/>
      <c r="F26" s="153"/>
      <c r="G26" s="55">
        <v>8</v>
      </c>
      <c r="H26" s="56" t="s">
        <v>47</v>
      </c>
      <c r="I26" s="117"/>
      <c r="J26" s="56" t="s">
        <v>129</v>
      </c>
      <c r="K26" s="116"/>
      <c r="L26" s="54"/>
      <c r="M26" s="56"/>
      <c r="N26" s="116"/>
      <c r="O26" s="116"/>
      <c r="P26" s="56"/>
      <c r="Q26" s="117"/>
      <c r="R26" s="57"/>
      <c r="S26" s="57"/>
      <c r="T26" s="57"/>
      <c r="U26" s="57"/>
      <c r="V26" s="57"/>
      <c r="W26" s="57"/>
      <c r="X26" s="57"/>
      <c r="Y26" s="57"/>
      <c r="Z26" s="59"/>
      <c r="AA26" s="118"/>
      <c r="AB26" s="118"/>
      <c r="AC26" s="118"/>
      <c r="AD26" s="118"/>
      <c r="AE26" s="118"/>
      <c r="AF26" s="118"/>
      <c r="AG26" s="118"/>
      <c r="AH26" s="118"/>
      <c r="AI26" s="118"/>
      <c r="AJ26" s="118"/>
      <c r="AK26" s="61"/>
      <c r="AL26" s="61"/>
      <c r="AM26" s="60"/>
      <c r="AN26" s="53"/>
    </row>
    <row r="27" spans="1:41" s="58" customFormat="1" ht="8.1" customHeight="1" thickBot="1">
      <c r="A27" s="51"/>
      <c r="B27" s="52"/>
      <c r="C27" s="52"/>
      <c r="D27" s="116"/>
      <c r="E27" s="116"/>
      <c r="F27" s="154"/>
      <c r="G27" s="62"/>
      <c r="H27" s="116"/>
      <c r="I27" s="56"/>
      <c r="J27" s="116"/>
      <c r="K27" s="116"/>
      <c r="L27" s="54"/>
      <c r="M27" s="56"/>
      <c r="N27" s="116"/>
      <c r="O27" s="116"/>
      <c r="P27" s="56"/>
      <c r="Q27" s="117"/>
      <c r="R27" s="57"/>
      <c r="S27" s="57"/>
      <c r="T27" s="57"/>
      <c r="U27" s="57"/>
      <c r="V27" s="57"/>
      <c r="W27" s="57"/>
      <c r="X27" s="57"/>
      <c r="Y27" s="57"/>
      <c r="Z27" s="59"/>
      <c r="AA27" s="118"/>
      <c r="AB27" s="118"/>
      <c r="AC27" s="118"/>
      <c r="AD27" s="118"/>
      <c r="AE27" s="118"/>
      <c r="AF27" s="118"/>
      <c r="AG27" s="118"/>
      <c r="AH27" s="118"/>
      <c r="AI27" s="118"/>
      <c r="AJ27" s="118"/>
      <c r="AK27" s="61"/>
      <c r="AL27" s="61"/>
      <c r="AM27" s="60"/>
      <c r="AN27" s="53"/>
    </row>
    <row r="28" spans="1:41" s="58" customFormat="1" ht="21.75" customHeight="1" thickBot="1">
      <c r="A28" s="63"/>
      <c r="B28" s="75" t="s">
        <v>245</v>
      </c>
      <c r="C28" s="152"/>
      <c r="D28" s="117"/>
      <c r="E28" s="152"/>
      <c r="F28" s="1282">
        <v>21.4</v>
      </c>
      <c r="G28" s="1283"/>
      <c r="H28" s="1284"/>
      <c r="I28" s="63" t="s">
        <v>52</v>
      </c>
      <c r="J28" s="63"/>
      <c r="K28" s="63"/>
      <c r="L28" s="117"/>
      <c r="M28" s="117"/>
      <c r="N28" s="117"/>
      <c r="O28" s="117"/>
      <c r="P28" s="117"/>
      <c r="Q28" s="117"/>
      <c r="R28" s="117"/>
      <c r="S28" s="116"/>
      <c r="T28" s="116"/>
      <c r="U28" s="116"/>
      <c r="V28" s="116"/>
      <c r="W28" s="116"/>
      <c r="X28" s="116"/>
      <c r="Y28" s="116"/>
      <c r="Z28" s="116"/>
      <c r="AA28" s="116"/>
      <c r="AB28" s="116"/>
      <c r="AC28" s="116"/>
      <c r="AD28" s="116"/>
      <c r="AE28" s="116"/>
      <c r="AF28" s="116"/>
      <c r="AG28" s="116"/>
      <c r="AH28" s="116"/>
      <c r="AI28" s="116"/>
      <c r="AJ28" s="116"/>
      <c r="AK28" s="64"/>
      <c r="AL28" s="95"/>
      <c r="AM28" s="60"/>
      <c r="AN28" s="56"/>
      <c r="AO28" s="53"/>
    </row>
    <row r="29" spans="1:41" s="58" customFormat="1" ht="21.75" customHeight="1">
      <c r="A29" s="63" t="s">
        <v>62</v>
      </c>
      <c r="B29" s="56"/>
      <c r="C29" s="116"/>
      <c r="D29" s="117"/>
      <c r="E29" s="116"/>
      <c r="F29" s="65"/>
      <c r="G29" s="116"/>
      <c r="H29" s="63"/>
      <c r="I29" s="117"/>
      <c r="J29" s="117"/>
      <c r="K29" s="117"/>
      <c r="L29" s="117"/>
      <c r="M29" s="117"/>
      <c r="N29" s="117"/>
      <c r="O29" s="117"/>
      <c r="P29" s="117"/>
      <c r="Q29" s="117"/>
      <c r="R29" s="117"/>
      <c r="S29" s="116"/>
      <c r="T29" s="116"/>
      <c r="U29" s="116"/>
      <c r="V29" s="116"/>
      <c r="W29" s="116"/>
      <c r="X29" s="116"/>
      <c r="Y29" s="116"/>
      <c r="Z29" s="116"/>
      <c r="AA29" s="116"/>
      <c r="AB29" s="116"/>
      <c r="AC29" s="116"/>
      <c r="AD29" s="116"/>
      <c r="AE29" s="116"/>
      <c r="AF29" s="116"/>
      <c r="AG29" s="116"/>
      <c r="AH29" s="116"/>
      <c r="AI29" s="116"/>
      <c r="AJ29" s="116"/>
      <c r="AK29" s="64"/>
      <c r="AL29" s="95"/>
      <c r="AM29" s="60"/>
      <c r="AN29" s="56"/>
      <c r="AO29" s="53"/>
    </row>
    <row r="30" spans="1:41" s="58" customFormat="1" ht="21.75" customHeight="1">
      <c r="A30" s="63" t="s">
        <v>63</v>
      </c>
      <c r="B30" s="56"/>
      <c r="C30" s="116"/>
      <c r="D30" s="117"/>
      <c r="E30" s="116"/>
      <c r="F30" s="65"/>
      <c r="G30" s="116"/>
      <c r="H30" s="63"/>
      <c r="I30" s="117"/>
      <c r="J30" s="117"/>
      <c r="K30" s="117"/>
      <c r="L30" s="117"/>
      <c r="M30" s="117"/>
      <c r="N30" s="117"/>
      <c r="O30" s="117"/>
      <c r="P30" s="117"/>
      <c r="Q30" s="117"/>
      <c r="R30" s="117"/>
      <c r="S30" s="116"/>
      <c r="T30" s="116"/>
      <c r="U30" s="116"/>
      <c r="V30" s="116"/>
      <c r="W30" s="116"/>
      <c r="X30" s="116"/>
      <c r="Y30" s="116"/>
      <c r="Z30" s="116"/>
      <c r="AA30" s="116"/>
      <c r="AB30" s="116"/>
      <c r="AC30" s="116"/>
      <c r="AD30" s="116"/>
      <c r="AE30" s="116"/>
      <c r="AF30" s="116"/>
      <c r="AG30" s="116"/>
      <c r="AH30" s="116"/>
      <c r="AI30" s="116"/>
      <c r="AJ30" s="116"/>
      <c r="AK30" s="64"/>
      <c r="AL30" s="95"/>
      <c r="AM30" s="60"/>
      <c r="AN30" s="56"/>
      <c r="AO30" s="53"/>
    </row>
    <row r="31" spans="1:41" s="58" customFormat="1" ht="8.1" customHeight="1" thickBot="1">
      <c r="A31" s="63"/>
      <c r="B31" s="56"/>
      <c r="C31" s="116"/>
      <c r="D31" s="117"/>
      <c r="E31" s="116"/>
      <c r="F31" s="65"/>
      <c r="G31" s="116"/>
      <c r="H31" s="63"/>
      <c r="I31" s="117"/>
      <c r="J31" s="117"/>
      <c r="K31" s="117"/>
      <c r="L31" s="117"/>
      <c r="M31" s="117"/>
      <c r="N31" s="117"/>
      <c r="O31" s="117"/>
      <c r="P31" s="117"/>
      <c r="Q31" s="117"/>
      <c r="R31" s="117"/>
      <c r="S31" s="116"/>
      <c r="T31" s="116"/>
      <c r="U31" s="116"/>
      <c r="V31" s="116"/>
      <c r="W31" s="116"/>
      <c r="X31" s="116"/>
      <c r="Y31" s="116"/>
      <c r="Z31" s="116"/>
      <c r="AA31" s="116"/>
      <c r="AB31" s="116"/>
      <c r="AC31" s="116"/>
      <c r="AD31" s="116"/>
      <c r="AE31" s="116"/>
      <c r="AF31" s="116"/>
      <c r="AG31" s="116"/>
      <c r="AH31" s="116"/>
      <c r="AI31" s="116"/>
      <c r="AJ31" s="116"/>
      <c r="AK31" s="64"/>
      <c r="AL31" s="95"/>
      <c r="AM31" s="60"/>
      <c r="AN31" s="56"/>
      <c r="AO31" s="53"/>
    </row>
    <row r="32" spans="1:41" s="58" customFormat="1" ht="27" customHeight="1" thickBot="1">
      <c r="A32" s="63"/>
      <c r="B32" s="75" t="s">
        <v>64</v>
      </c>
      <c r="C32" s="63"/>
      <c r="D32" s="117"/>
      <c r="E32" s="63"/>
      <c r="F32" s="63" t="s">
        <v>130</v>
      </c>
      <c r="G32" s="117"/>
      <c r="H32" s="117"/>
      <c r="I32" s="117"/>
      <c r="J32" s="1285">
        <v>171.2</v>
      </c>
      <c r="K32" s="1286"/>
      <c r="L32" s="1287"/>
      <c r="M32" s="63" t="s">
        <v>47</v>
      </c>
      <c r="N32" s="117"/>
      <c r="O32" s="63" t="s">
        <v>131</v>
      </c>
      <c r="P32" s="117"/>
      <c r="Q32" s="117"/>
      <c r="R32" s="117"/>
      <c r="S32" s="117"/>
      <c r="T32" s="117"/>
      <c r="U32" s="117"/>
      <c r="V32" s="117"/>
      <c r="W32" s="117"/>
      <c r="X32" s="117"/>
      <c r="Y32" s="117"/>
      <c r="Z32" s="117"/>
      <c r="AA32" s="117"/>
      <c r="AB32" s="117"/>
      <c r="AC32" s="117"/>
      <c r="AD32" s="117"/>
      <c r="AE32" s="56"/>
      <c r="AF32" s="116"/>
      <c r="AG32" s="116"/>
      <c r="AH32" s="116"/>
      <c r="AI32" s="116"/>
      <c r="AJ32" s="116"/>
      <c r="AK32" s="116"/>
      <c r="AL32" s="96"/>
      <c r="AM32" s="60"/>
    </row>
    <row r="33" spans="1:40" s="58" customFormat="1" ht="8.1" customHeight="1">
      <c r="A33" s="117"/>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97"/>
      <c r="AM33" s="66"/>
    </row>
    <row r="34" spans="1:40" s="58" customFormat="1" ht="27" customHeight="1">
      <c r="A34" s="63" t="s">
        <v>66</v>
      </c>
      <c r="B34" s="117"/>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97"/>
      <c r="AM34" s="66"/>
    </row>
    <row r="35" spans="1:40">
      <c r="A35" s="138"/>
      <c r="B35" s="138"/>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02"/>
      <c r="AM35" s="1"/>
      <c r="AN35" s="1"/>
    </row>
    <row r="36" spans="1:40">
      <c r="A36" s="138"/>
      <c r="B36" s="138"/>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02"/>
      <c r="AM36" s="1"/>
      <c r="AN36" s="1"/>
    </row>
    <row r="37" spans="1:40">
      <c r="A37" s="138"/>
      <c r="B37" s="138"/>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02"/>
      <c r="AM37" s="1"/>
      <c r="AN37" s="1"/>
    </row>
    <row r="38" spans="1:40">
      <c r="A38" s="138"/>
      <c r="B38" s="138"/>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02"/>
      <c r="AM38" s="1"/>
      <c r="AN38" s="1"/>
    </row>
    <row r="39" spans="1:40">
      <c r="A39" s="138"/>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row>
    <row r="40" spans="1:40">
      <c r="A40" s="138"/>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8"/>
      <c r="AK40" s="138"/>
    </row>
    <row r="41" spans="1:40">
      <c r="A41" s="138"/>
      <c r="B41" s="138"/>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c r="AI41" s="138"/>
      <c r="AJ41" s="138"/>
      <c r="AK41" s="138"/>
    </row>
    <row r="42" spans="1:40">
      <c r="A42" s="138"/>
      <c r="B42" s="138"/>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row>
    <row r="43" spans="1:40">
      <c r="A43" s="138"/>
      <c r="B43" s="138"/>
      <c r="C43" s="138"/>
      <c r="D43" s="138"/>
      <c r="E43" s="138"/>
      <c r="F43" s="138"/>
      <c r="G43" s="138"/>
      <c r="H43" s="138"/>
      <c r="I43" s="138"/>
      <c r="J43" s="138"/>
      <c r="K43" s="138"/>
      <c r="L43" s="138"/>
      <c r="M43" s="138"/>
      <c r="N43" s="138"/>
      <c r="O43" s="138"/>
      <c r="P43" s="138"/>
      <c r="Q43" s="138"/>
      <c r="R43" s="138"/>
      <c r="S43" s="138"/>
      <c r="T43" s="138"/>
      <c r="U43" s="138"/>
      <c r="V43" s="138"/>
      <c r="W43" s="138"/>
      <c r="X43" s="138"/>
      <c r="Y43" s="138"/>
      <c r="Z43" s="138"/>
      <c r="AA43" s="138"/>
      <c r="AB43" s="138"/>
      <c r="AC43" s="138"/>
      <c r="AD43" s="138"/>
      <c r="AE43" s="138"/>
      <c r="AF43" s="138"/>
      <c r="AG43" s="138"/>
      <c r="AH43" s="138"/>
      <c r="AI43" s="138"/>
      <c r="AJ43" s="138"/>
      <c r="AK43" s="138"/>
    </row>
    <row r="44" spans="1:40">
      <c r="A44" s="138"/>
      <c r="B44" s="138"/>
      <c r="C44" s="138"/>
      <c r="D44" s="138"/>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8"/>
      <c r="AC44" s="138"/>
      <c r="AD44" s="138"/>
      <c r="AE44" s="138"/>
      <c r="AF44" s="138"/>
      <c r="AG44" s="138"/>
      <c r="AH44" s="138"/>
      <c r="AI44" s="138"/>
      <c r="AJ44" s="138"/>
      <c r="AK44" s="138"/>
    </row>
    <row r="45" spans="1:40">
      <c r="A45" s="138"/>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row>
    <row r="46" spans="1:40">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row>
    <row r="47" spans="1:40">
      <c r="A47" s="138"/>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row>
    <row r="48" spans="1:40">
      <c r="A48" s="138"/>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row>
    <row r="49" spans="1:37">
      <c r="A49" s="138"/>
      <c r="B49" s="138"/>
      <c r="C49" s="138"/>
      <c r="D49" s="138"/>
      <c r="E49" s="138"/>
      <c r="F49" s="138"/>
      <c r="G49" s="138"/>
      <c r="H49" s="138"/>
      <c r="I49" s="138"/>
      <c r="J49" s="138"/>
      <c r="K49" s="138"/>
      <c r="L49" s="138"/>
      <c r="M49" s="138"/>
      <c r="N49" s="138"/>
      <c r="O49" s="138"/>
      <c r="P49" s="138"/>
      <c r="Q49" s="138"/>
      <c r="R49" s="138"/>
      <c r="S49" s="138"/>
      <c r="T49" s="138"/>
      <c r="U49" s="138"/>
      <c r="V49" s="138"/>
      <c r="W49" s="138"/>
      <c r="X49" s="138"/>
      <c r="Y49" s="138"/>
      <c r="Z49" s="138"/>
      <c r="AA49" s="138"/>
      <c r="AB49" s="138"/>
      <c r="AC49" s="138"/>
      <c r="AD49" s="138"/>
      <c r="AE49" s="138"/>
      <c r="AF49" s="138"/>
      <c r="AG49" s="138"/>
      <c r="AH49" s="138"/>
      <c r="AI49" s="138"/>
      <c r="AJ49" s="138"/>
      <c r="AK49" s="138"/>
    </row>
    <row r="50" spans="1:37">
      <c r="A50" s="138"/>
      <c r="B50" s="138"/>
      <c r="C50" s="138"/>
      <c r="D50" s="138"/>
      <c r="E50" s="138"/>
      <c r="F50" s="138"/>
      <c r="G50" s="138"/>
      <c r="H50" s="138"/>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c r="AF50" s="138"/>
      <c r="AG50" s="138"/>
      <c r="AH50" s="138"/>
      <c r="AI50" s="138"/>
      <c r="AJ50" s="138"/>
      <c r="AK50" s="138"/>
    </row>
    <row r="51" spans="1:37">
      <c r="A51" s="138"/>
      <c r="B51" s="138"/>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row>
    <row r="52" spans="1:37">
      <c r="A52" s="138"/>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c r="AD52" s="138"/>
      <c r="AE52" s="138"/>
      <c r="AF52" s="138"/>
      <c r="AG52" s="138"/>
      <c r="AH52" s="138"/>
      <c r="AI52" s="138"/>
      <c r="AJ52" s="138"/>
      <c r="AK52" s="138"/>
    </row>
    <row r="53" spans="1:37">
      <c r="A53" s="138"/>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38"/>
      <c r="AG53" s="138"/>
      <c r="AH53" s="138"/>
      <c r="AI53" s="138"/>
      <c r="AJ53" s="138"/>
      <c r="AK53" s="138"/>
    </row>
    <row r="54" spans="1:37">
      <c r="A54" s="138"/>
      <c r="B54" s="138"/>
      <c r="C54" s="138"/>
      <c r="D54" s="138"/>
      <c r="E54" s="138"/>
      <c r="F54" s="138"/>
      <c r="G54" s="138"/>
      <c r="H54" s="138"/>
      <c r="I54" s="138"/>
      <c r="J54" s="138"/>
      <c r="K54" s="138"/>
      <c r="L54" s="138"/>
      <c r="M54" s="138"/>
      <c r="N54" s="138"/>
      <c r="O54" s="138"/>
      <c r="P54" s="138"/>
      <c r="Q54" s="138"/>
      <c r="R54" s="138"/>
      <c r="S54" s="138"/>
      <c r="T54" s="138"/>
      <c r="U54" s="138"/>
      <c r="V54" s="138"/>
      <c r="W54" s="138"/>
      <c r="X54" s="138"/>
      <c r="Y54" s="138"/>
      <c r="Z54" s="138"/>
      <c r="AA54" s="138"/>
      <c r="AB54" s="138"/>
      <c r="AC54" s="138"/>
      <c r="AD54" s="138"/>
      <c r="AE54" s="138"/>
      <c r="AF54" s="138"/>
      <c r="AG54" s="138"/>
      <c r="AH54" s="138"/>
      <c r="AI54" s="138"/>
      <c r="AJ54" s="138"/>
      <c r="AK54" s="138"/>
    </row>
    <row r="55" spans="1:37">
      <c r="A55" s="138"/>
      <c r="B55" s="138"/>
      <c r="C55" s="138"/>
      <c r="D55" s="138"/>
      <c r="E55" s="138"/>
      <c r="F55" s="138"/>
      <c r="G55" s="138"/>
      <c r="H55" s="138"/>
      <c r="I55" s="138"/>
      <c r="J55" s="138"/>
      <c r="K55" s="138"/>
      <c r="L55" s="138"/>
      <c r="M55" s="138"/>
      <c r="N55" s="138"/>
      <c r="O55" s="138"/>
      <c r="P55" s="138"/>
      <c r="Q55" s="138"/>
      <c r="R55" s="138"/>
      <c r="S55" s="138"/>
      <c r="T55" s="138"/>
      <c r="U55" s="138"/>
      <c r="V55" s="138"/>
      <c r="W55" s="138"/>
      <c r="X55" s="138"/>
      <c r="Y55" s="138"/>
      <c r="Z55" s="138"/>
      <c r="AA55" s="138"/>
      <c r="AB55" s="138"/>
      <c r="AC55" s="138"/>
      <c r="AD55" s="138"/>
      <c r="AE55" s="138"/>
      <c r="AF55" s="138"/>
      <c r="AG55" s="138"/>
      <c r="AH55" s="138"/>
      <c r="AI55" s="138"/>
      <c r="AJ55" s="138"/>
      <c r="AK55" s="138"/>
    </row>
    <row r="56" spans="1:37">
      <c r="A56" s="138"/>
      <c r="B56" s="138"/>
      <c r="C56" s="138"/>
      <c r="D56" s="138"/>
      <c r="E56" s="138"/>
      <c r="F56" s="138"/>
      <c r="G56" s="138"/>
      <c r="H56" s="138"/>
      <c r="I56" s="138"/>
      <c r="J56" s="138"/>
      <c r="K56" s="138"/>
      <c r="L56" s="138"/>
      <c r="M56" s="138"/>
      <c r="N56" s="138"/>
      <c r="O56" s="138"/>
      <c r="P56" s="138"/>
      <c r="Q56" s="138"/>
      <c r="R56" s="138"/>
      <c r="S56" s="138"/>
      <c r="T56" s="138"/>
      <c r="U56" s="138"/>
      <c r="V56" s="138"/>
      <c r="W56" s="138"/>
      <c r="X56" s="138"/>
      <c r="Y56" s="138"/>
      <c r="Z56" s="138"/>
      <c r="AA56" s="138"/>
      <c r="AB56" s="138"/>
      <c r="AC56" s="138"/>
      <c r="AD56" s="138"/>
      <c r="AE56" s="138"/>
      <c r="AF56" s="138"/>
      <c r="AG56" s="138"/>
      <c r="AH56" s="138"/>
      <c r="AI56" s="138"/>
      <c r="AJ56" s="138"/>
      <c r="AK56" s="138"/>
    </row>
    <row r="57" spans="1:37">
      <c r="A57" s="138"/>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row>
    <row r="58" spans="1:37">
      <c r="A58" s="138"/>
      <c r="B58" s="138"/>
      <c r="C58" s="138"/>
      <c r="D58" s="138"/>
      <c r="E58" s="138"/>
      <c r="F58" s="138"/>
      <c r="G58" s="138"/>
      <c r="H58" s="138"/>
      <c r="I58" s="138"/>
      <c r="J58" s="138"/>
      <c r="K58" s="138"/>
      <c r="L58" s="138"/>
      <c r="M58" s="138"/>
      <c r="N58" s="138"/>
      <c r="O58" s="138"/>
      <c r="P58" s="138"/>
      <c r="Q58" s="138"/>
      <c r="R58" s="138"/>
      <c r="S58" s="138"/>
      <c r="T58" s="138"/>
      <c r="U58" s="138"/>
      <c r="V58" s="138"/>
      <c r="W58" s="138"/>
      <c r="X58" s="138"/>
      <c r="Y58" s="138"/>
      <c r="Z58" s="138"/>
      <c r="AA58" s="138"/>
      <c r="AB58" s="138"/>
      <c r="AC58" s="138"/>
      <c r="AD58" s="138"/>
      <c r="AE58" s="138"/>
      <c r="AF58" s="138"/>
      <c r="AG58" s="138"/>
      <c r="AH58" s="138"/>
      <c r="AI58" s="138"/>
      <c r="AJ58" s="138"/>
      <c r="AK58" s="138"/>
    </row>
    <row r="59" spans="1:37">
      <c r="A59" s="138"/>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row>
    <row r="60" spans="1:37">
      <c r="A60" s="138"/>
      <c r="B60" s="138"/>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c r="AA60" s="138"/>
      <c r="AB60" s="138"/>
      <c r="AC60" s="138"/>
      <c r="AD60" s="138"/>
      <c r="AE60" s="138"/>
      <c r="AF60" s="138"/>
      <c r="AG60" s="138"/>
      <c r="AH60" s="138"/>
      <c r="AI60" s="138"/>
      <c r="AJ60" s="138"/>
      <c r="AK60" s="138"/>
    </row>
    <row r="61" spans="1:37">
      <c r="A61" s="138"/>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row>
    <row r="62" spans="1:37">
      <c r="A62" s="138"/>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c r="AE62" s="138"/>
      <c r="AF62" s="138"/>
      <c r="AG62" s="138"/>
      <c r="AH62" s="138"/>
      <c r="AI62" s="138"/>
      <c r="AJ62" s="138"/>
      <c r="AK62" s="138"/>
    </row>
    <row r="63" spans="1:37">
      <c r="A63" s="138"/>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c r="AE63" s="138"/>
      <c r="AF63" s="138"/>
      <c r="AG63" s="138"/>
      <c r="AH63" s="138"/>
      <c r="AI63" s="138"/>
      <c r="AJ63" s="138"/>
      <c r="AK63" s="138"/>
    </row>
    <row r="64" spans="1:37">
      <c r="A64" s="138"/>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c r="AE64" s="138"/>
      <c r="AF64" s="138"/>
      <c r="AG64" s="138"/>
      <c r="AH64" s="138"/>
      <c r="AI64" s="138"/>
      <c r="AJ64" s="138"/>
      <c r="AK64" s="138"/>
    </row>
    <row r="65" spans="1:37">
      <c r="A65" s="138"/>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row>
    <row r="66" spans="1:37">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row>
    <row r="67" spans="1:37">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row>
  </sheetData>
  <mergeCells count="11">
    <mergeCell ref="AJ5:AJ6"/>
    <mergeCell ref="O24:P24"/>
    <mergeCell ref="F28:H28"/>
    <mergeCell ref="J32:L32"/>
    <mergeCell ref="A1:AK1"/>
    <mergeCell ref="B18:AI18"/>
    <mergeCell ref="AK5:AK6"/>
    <mergeCell ref="B9:AI9"/>
    <mergeCell ref="B16:AI16"/>
    <mergeCell ref="B11:AI11"/>
    <mergeCell ref="J3:Q3"/>
  </mergeCells>
  <phoneticPr fontId="2"/>
  <pageMargins left="0.78740157480314965" right="0.38" top="0.56000000000000005" bottom="0.35" header="0.34" footer="0.45"/>
  <pageSetup paperSize="9" scale="88" orientation="landscape" r:id="rId1"/>
  <headerFooter alignWithMargins="0">
    <oddHeader>&amp;R&amp;9H30人員関係報告書・運営状況点検書　関係書類</oddHead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運営状況点検書（特定施設）</vt:lpstr>
      <vt:lpstr>利用者数一覧表</vt:lpstr>
      <vt:lpstr>勤務形態一覧表（特定）</vt:lpstr>
      <vt:lpstr>シフト記号表</vt:lpstr>
      <vt:lpstr>記入方法</vt:lpstr>
      <vt:lpstr>【新】勤務形態一覧表記載例</vt:lpstr>
      <vt:lpstr>勤務形態一覧表</vt:lpstr>
      <vt:lpstr>勤務形態一覧表 (記載例)</vt:lpstr>
      <vt:lpstr>'運営状況点検書（特定施設）'!Print_Area</vt:lpstr>
      <vt:lpstr>'勤務形態一覧表 (記載例)'!Print_Area</vt:lpstr>
      <vt:lpstr>利用者数一覧表!Print_Area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2025-04-17T12:29:12Z</cp:lastPrinted>
  <dcterms:created xsi:type="dcterms:W3CDTF">1997-01-08T22:48:59Z</dcterms:created>
  <dcterms:modified xsi:type="dcterms:W3CDTF">2025-04-18T06:13:31Z</dcterms:modified>
</cp:coreProperties>
</file>